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risa.na\Desktop\สถิติ\Oct 61 - Feb 62\"/>
    </mc:Choice>
  </mc:AlternateContent>
  <xr:revisionPtr revIDLastSave="0" documentId="13_ncr:1_{80D4B02B-B00C-4875-AE7D-6D1C977C9FA6}" xr6:coauthVersionLast="40" xr6:coauthVersionMax="40" xr10:uidLastSave="{00000000-0000-0000-0000-000000000000}"/>
  <bookViews>
    <workbookView xWindow="-120" yWindow="-120" windowWidth="29040" windowHeight="15840" tabRatio="599" activeTab="8" xr2:uid="{00000000-000D-0000-FFFF-FFFF00000000}"/>
  </bookViews>
  <sheets>
    <sheet name="Lcc_BKK+DMK" sheetId="20" r:id="rId1"/>
    <sheet name="Lcc_BKK" sheetId="1" r:id="rId2"/>
    <sheet name="Lcc_DMK" sheetId="13" r:id="rId3"/>
    <sheet name="Lcc_CNX" sheetId="14" r:id="rId4"/>
    <sheet name="Lcc_CNX (2)" sheetId="24" state="hidden" r:id="rId5"/>
    <sheet name="Lcc_HDY" sheetId="15" r:id="rId6"/>
    <sheet name="Lcc_HKT" sheetId="16" r:id="rId7"/>
    <sheet name="Lcc_CEI" sheetId="17" r:id="rId8"/>
    <sheet name="Lcc_TOTAL" sheetId="19" r:id="rId9"/>
  </sheets>
  <definedNames>
    <definedName name="\D">#REF!</definedName>
    <definedName name="\I">#REF!</definedName>
    <definedName name="\R">#REF!</definedName>
    <definedName name="_Order1" hidden="1">0</definedName>
    <definedName name="j">#REF!</definedName>
    <definedName name="_xlnm.Print_Area" localSheetId="1">Lcc_BKK!$B$2:$I$85,Lcc_BKK!$L$2:$W$253</definedName>
    <definedName name="_xlnm.Print_Area" localSheetId="0">'Lcc_BKK+DMK'!$B$2:$I$85,'Lcc_BKK+DMK'!$L$2:$W$253</definedName>
    <definedName name="_xlnm.Print_Area" localSheetId="7">Lcc_CEI!$B$2:$I$88,Lcc_CEI!$L$2:$W$262</definedName>
    <definedName name="_xlnm.Print_Area" localSheetId="3">Lcc_CNX!$B$2:$I$85,Lcc_CNX!$L$2:$W$253</definedName>
    <definedName name="_xlnm.Print_Area" localSheetId="2">Lcc_DMK!$B$2:$I$85,Lcc_DMK!$L$2:$W$253</definedName>
    <definedName name="_xlnm.Print_Area" localSheetId="5">Lcc_HDY!$B$2:$I$85,Lcc_HDY!$L$2:$W$253</definedName>
    <definedName name="_xlnm.Print_Area" localSheetId="6">Lcc_HKT!$B$2:$I$85,Lcc_HKT!$L$2:$W$253</definedName>
    <definedName name="_xlnm.Print_Area" localSheetId="8">Lcc_TOTAL!$B$2:$I$85,Lcc_TOTAL!$L$2:$W$253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10" i="14" l="1"/>
  <c r="R15" i="16" l="1"/>
  <c r="U211" i="1" l="1"/>
  <c r="S211" i="1"/>
  <c r="R211" i="1"/>
  <c r="P211" i="1"/>
  <c r="N211" i="1"/>
  <c r="M211" i="1"/>
  <c r="U211" i="13"/>
  <c r="S211" i="13"/>
  <c r="R211" i="13"/>
  <c r="P211" i="13"/>
  <c r="N211" i="13"/>
  <c r="M211" i="13"/>
  <c r="U211" i="14"/>
  <c r="S211" i="14"/>
  <c r="R211" i="14"/>
  <c r="P211" i="14"/>
  <c r="N211" i="14"/>
  <c r="M211" i="14"/>
  <c r="U211" i="15"/>
  <c r="S211" i="15"/>
  <c r="R211" i="15"/>
  <c r="P211" i="15"/>
  <c r="N211" i="15"/>
  <c r="M211" i="15"/>
  <c r="U211" i="16"/>
  <c r="S211" i="16"/>
  <c r="R211" i="16"/>
  <c r="P211" i="16"/>
  <c r="N211" i="16"/>
  <c r="M211" i="16"/>
  <c r="U211" i="17"/>
  <c r="S211" i="17"/>
  <c r="R211" i="17"/>
  <c r="P211" i="17"/>
  <c r="N211" i="17"/>
  <c r="M211" i="17"/>
  <c r="U183" i="1"/>
  <c r="S183" i="1"/>
  <c r="R183" i="1"/>
  <c r="P183" i="1"/>
  <c r="N183" i="1"/>
  <c r="M183" i="1"/>
  <c r="U183" i="13"/>
  <c r="S183" i="13"/>
  <c r="R183" i="13"/>
  <c r="P183" i="13"/>
  <c r="N183" i="13"/>
  <c r="M183" i="13"/>
  <c r="U183" i="14"/>
  <c r="S183" i="14"/>
  <c r="R183" i="14"/>
  <c r="P183" i="14"/>
  <c r="N183" i="14"/>
  <c r="M183" i="14"/>
  <c r="U183" i="15"/>
  <c r="S183" i="15"/>
  <c r="R183" i="15"/>
  <c r="P183" i="15"/>
  <c r="N183" i="15"/>
  <c r="M183" i="15"/>
  <c r="U183" i="16"/>
  <c r="S183" i="16"/>
  <c r="R183" i="16"/>
  <c r="P183" i="16"/>
  <c r="N183" i="16"/>
  <c r="M183" i="16"/>
  <c r="U183" i="17"/>
  <c r="S183" i="17"/>
  <c r="R183" i="17"/>
  <c r="P183" i="17"/>
  <c r="N183" i="17"/>
  <c r="M183" i="17"/>
  <c r="U127" i="1"/>
  <c r="S127" i="1"/>
  <c r="R127" i="1"/>
  <c r="P127" i="1"/>
  <c r="N127" i="1"/>
  <c r="M127" i="1"/>
  <c r="U127" i="13"/>
  <c r="S127" i="13"/>
  <c r="R127" i="13"/>
  <c r="P127" i="13"/>
  <c r="N127" i="13"/>
  <c r="M127" i="13"/>
  <c r="U127" i="14"/>
  <c r="S127" i="14"/>
  <c r="R127" i="14"/>
  <c r="P127" i="14"/>
  <c r="N127" i="14"/>
  <c r="M127" i="14"/>
  <c r="U127" i="15"/>
  <c r="S127" i="15"/>
  <c r="R127" i="15"/>
  <c r="P127" i="15"/>
  <c r="N127" i="15"/>
  <c r="M127" i="15"/>
  <c r="U127" i="16"/>
  <c r="S127" i="16"/>
  <c r="R127" i="16"/>
  <c r="P127" i="16"/>
  <c r="N127" i="16"/>
  <c r="M127" i="16"/>
  <c r="U127" i="17"/>
  <c r="S127" i="17"/>
  <c r="R127" i="17"/>
  <c r="P127" i="17"/>
  <c r="N127" i="17"/>
  <c r="M127" i="17"/>
  <c r="U99" i="1"/>
  <c r="S99" i="1"/>
  <c r="R99" i="1"/>
  <c r="P99" i="1"/>
  <c r="N99" i="1"/>
  <c r="M99" i="1"/>
  <c r="U99" i="13"/>
  <c r="S99" i="13"/>
  <c r="R99" i="13"/>
  <c r="P99" i="13"/>
  <c r="N99" i="13"/>
  <c r="M99" i="13"/>
  <c r="U99" i="14"/>
  <c r="S99" i="14"/>
  <c r="R99" i="14"/>
  <c r="P99" i="14"/>
  <c r="N99" i="14"/>
  <c r="M99" i="14"/>
  <c r="U99" i="15"/>
  <c r="S99" i="15"/>
  <c r="R99" i="15"/>
  <c r="P99" i="15"/>
  <c r="N99" i="15"/>
  <c r="M99" i="15"/>
  <c r="U99" i="16"/>
  <c r="S99" i="16"/>
  <c r="R99" i="16"/>
  <c r="P99" i="16"/>
  <c r="N99" i="16"/>
  <c r="M99" i="16"/>
  <c r="U99" i="17"/>
  <c r="S99" i="17"/>
  <c r="R99" i="17"/>
  <c r="P99" i="17"/>
  <c r="N99" i="17"/>
  <c r="M99" i="17"/>
  <c r="U43" i="1"/>
  <c r="S43" i="1"/>
  <c r="R43" i="1"/>
  <c r="P43" i="1"/>
  <c r="N43" i="1"/>
  <c r="M43" i="1"/>
  <c r="G43" i="1"/>
  <c r="F43" i="1"/>
  <c r="D43" i="1"/>
  <c r="C43" i="1"/>
  <c r="U43" i="13"/>
  <c r="S43" i="13"/>
  <c r="R43" i="13"/>
  <c r="P43" i="13"/>
  <c r="N43" i="13"/>
  <c r="M43" i="13"/>
  <c r="G43" i="13"/>
  <c r="F43" i="13"/>
  <c r="D43" i="13"/>
  <c r="C43" i="13"/>
  <c r="U43" i="14"/>
  <c r="S43" i="14"/>
  <c r="R43" i="14"/>
  <c r="P43" i="14"/>
  <c r="N43" i="14"/>
  <c r="M43" i="14"/>
  <c r="G43" i="14"/>
  <c r="F43" i="14"/>
  <c r="D43" i="14"/>
  <c r="C43" i="14"/>
  <c r="U43" i="15"/>
  <c r="S43" i="15"/>
  <c r="R43" i="15"/>
  <c r="P43" i="15"/>
  <c r="N43" i="15"/>
  <c r="M43" i="15"/>
  <c r="G43" i="15"/>
  <c r="F43" i="15"/>
  <c r="D43" i="15"/>
  <c r="C43" i="15"/>
  <c r="U43" i="16"/>
  <c r="S43" i="16"/>
  <c r="R43" i="16"/>
  <c r="P43" i="16"/>
  <c r="N43" i="16"/>
  <c r="M43" i="16"/>
  <c r="G43" i="16"/>
  <c r="F43" i="16"/>
  <c r="D43" i="16"/>
  <c r="C43" i="16"/>
  <c r="U43" i="17"/>
  <c r="S43" i="17"/>
  <c r="R43" i="17"/>
  <c r="P43" i="17"/>
  <c r="N43" i="17"/>
  <c r="M43" i="17"/>
  <c r="G43" i="17"/>
  <c r="F43" i="17"/>
  <c r="D43" i="17"/>
  <c r="C43" i="17"/>
  <c r="U15" i="1"/>
  <c r="S15" i="1"/>
  <c r="R15" i="1"/>
  <c r="P15" i="1"/>
  <c r="N15" i="1"/>
  <c r="M15" i="1"/>
  <c r="G15" i="1"/>
  <c r="F15" i="1"/>
  <c r="D15" i="1"/>
  <c r="C15" i="1"/>
  <c r="U15" i="13"/>
  <c r="S15" i="13"/>
  <c r="R15" i="13"/>
  <c r="P15" i="13"/>
  <c r="N15" i="13"/>
  <c r="M15" i="13"/>
  <c r="G15" i="13"/>
  <c r="F15" i="13"/>
  <c r="D15" i="13"/>
  <c r="C15" i="13"/>
  <c r="U15" i="14"/>
  <c r="S15" i="14"/>
  <c r="R15" i="14"/>
  <c r="P15" i="14"/>
  <c r="N15" i="14"/>
  <c r="M15" i="14"/>
  <c r="G15" i="14"/>
  <c r="F15" i="14"/>
  <c r="D15" i="14"/>
  <c r="C15" i="14"/>
  <c r="U15" i="15"/>
  <c r="S15" i="15"/>
  <c r="R15" i="15"/>
  <c r="P15" i="15"/>
  <c r="N15" i="15"/>
  <c r="M15" i="15"/>
  <c r="G15" i="15"/>
  <c r="F15" i="15"/>
  <c r="D15" i="15"/>
  <c r="C15" i="15"/>
  <c r="U15" i="16"/>
  <c r="S15" i="16"/>
  <c r="P15" i="16"/>
  <c r="N15" i="16"/>
  <c r="M15" i="16"/>
  <c r="G15" i="16"/>
  <c r="F15" i="16"/>
  <c r="D15" i="16"/>
  <c r="C15" i="16"/>
  <c r="U15" i="17"/>
  <c r="S15" i="17"/>
  <c r="R15" i="17"/>
  <c r="P15" i="17"/>
  <c r="N15" i="17"/>
  <c r="M15" i="17"/>
  <c r="G15" i="17"/>
  <c r="F15" i="17"/>
  <c r="D15" i="17"/>
  <c r="C15" i="17"/>
  <c r="A15" i="14" l="1"/>
  <c r="A15" i="13"/>
  <c r="A43" i="15"/>
  <c r="A43" i="13"/>
  <c r="A15" i="16"/>
  <c r="A15" i="17"/>
  <c r="A43" i="17"/>
  <c r="A43" i="14"/>
  <c r="A15" i="15"/>
  <c r="A43" i="1"/>
  <c r="A43" i="16"/>
  <c r="A15" i="1"/>
  <c r="P138" i="1" l="1"/>
  <c r="N138" i="1"/>
  <c r="P138" i="13"/>
  <c r="N138" i="13"/>
  <c r="P138" i="14"/>
  <c r="N138" i="14"/>
  <c r="P138" i="15"/>
  <c r="N138" i="15"/>
  <c r="P138" i="16"/>
  <c r="N138" i="16"/>
  <c r="P138" i="17"/>
  <c r="N138" i="17"/>
  <c r="P134" i="1"/>
  <c r="N134" i="1"/>
  <c r="P134" i="13"/>
  <c r="N134" i="13"/>
  <c r="P134" i="14"/>
  <c r="N134" i="14"/>
  <c r="P134" i="15"/>
  <c r="N134" i="15"/>
  <c r="P134" i="16"/>
  <c r="N134" i="16"/>
  <c r="P134" i="17"/>
  <c r="N134" i="17"/>
  <c r="P130" i="1"/>
  <c r="N130" i="1"/>
  <c r="P130" i="13"/>
  <c r="N130" i="13"/>
  <c r="P130" i="14"/>
  <c r="N130" i="14"/>
  <c r="P130" i="15"/>
  <c r="N130" i="15"/>
  <c r="P130" i="16"/>
  <c r="N130" i="16"/>
  <c r="P130" i="17"/>
  <c r="N130" i="17"/>
  <c r="U124" i="1"/>
  <c r="U128" i="1" s="1"/>
  <c r="S124" i="1"/>
  <c r="S128" i="1" s="1"/>
  <c r="R124" i="1"/>
  <c r="R128" i="1" s="1"/>
  <c r="P124" i="1"/>
  <c r="P128" i="1" s="1"/>
  <c r="N124" i="1"/>
  <c r="N128" i="1" s="1"/>
  <c r="U124" i="13"/>
  <c r="U128" i="13" s="1"/>
  <c r="S124" i="13"/>
  <c r="S128" i="13" s="1"/>
  <c r="R124" i="13"/>
  <c r="R128" i="13" s="1"/>
  <c r="P124" i="13"/>
  <c r="P128" i="13" s="1"/>
  <c r="N124" i="13"/>
  <c r="N128" i="13" s="1"/>
  <c r="U124" i="14"/>
  <c r="U128" i="14" s="1"/>
  <c r="S124" i="14"/>
  <c r="S128" i="14" s="1"/>
  <c r="R124" i="14"/>
  <c r="R128" i="14" s="1"/>
  <c r="P124" i="14"/>
  <c r="P128" i="14" s="1"/>
  <c r="N124" i="14"/>
  <c r="U124" i="15"/>
  <c r="U128" i="15" s="1"/>
  <c r="S124" i="15"/>
  <c r="S128" i="15" s="1"/>
  <c r="R124" i="15"/>
  <c r="R128" i="15" s="1"/>
  <c r="P124" i="15"/>
  <c r="P128" i="15" s="1"/>
  <c r="N124" i="15"/>
  <c r="N128" i="15" s="1"/>
  <c r="U124" i="16"/>
  <c r="U128" i="16" s="1"/>
  <c r="S124" i="16"/>
  <c r="S128" i="16" s="1"/>
  <c r="R124" i="16"/>
  <c r="R128" i="16" s="1"/>
  <c r="P124" i="16"/>
  <c r="P128" i="16" s="1"/>
  <c r="N124" i="16"/>
  <c r="N128" i="16" s="1"/>
  <c r="U124" i="17"/>
  <c r="U128" i="17" s="1"/>
  <c r="S124" i="17"/>
  <c r="S128" i="17" s="1"/>
  <c r="R124" i="17"/>
  <c r="R128" i="17" s="1"/>
  <c r="P124" i="17"/>
  <c r="P128" i="17" s="1"/>
  <c r="N124" i="17"/>
  <c r="N128" i="17" s="1"/>
  <c r="P110" i="1"/>
  <c r="N110" i="1"/>
  <c r="P110" i="13"/>
  <c r="N110" i="13"/>
  <c r="P110" i="14"/>
  <c r="N110" i="14"/>
  <c r="P110" i="15"/>
  <c r="N110" i="15"/>
  <c r="P110" i="16"/>
  <c r="N110" i="16"/>
  <c r="P110" i="17"/>
  <c r="N110" i="17"/>
  <c r="P106" i="1"/>
  <c r="N106" i="1"/>
  <c r="P106" i="13"/>
  <c r="N106" i="13"/>
  <c r="P106" i="14"/>
  <c r="N106" i="14"/>
  <c r="P106" i="15"/>
  <c r="N106" i="15"/>
  <c r="P106" i="16"/>
  <c r="N106" i="16"/>
  <c r="P106" i="17"/>
  <c r="N106" i="17"/>
  <c r="M106" i="1"/>
  <c r="M106" i="13"/>
  <c r="M106" i="14"/>
  <c r="M106" i="15"/>
  <c r="M106" i="16"/>
  <c r="M106" i="17"/>
  <c r="P102" i="1"/>
  <c r="N102" i="1"/>
  <c r="P102" i="13"/>
  <c r="P111" i="13" s="1"/>
  <c r="N102" i="13"/>
  <c r="P102" i="14"/>
  <c r="N102" i="14"/>
  <c r="P102" i="15"/>
  <c r="P111" i="15" s="1"/>
  <c r="N102" i="15"/>
  <c r="N111" i="15" s="1"/>
  <c r="P102" i="16"/>
  <c r="N102" i="16"/>
  <c r="P102" i="17"/>
  <c r="P111" i="17" s="1"/>
  <c r="N102" i="17"/>
  <c r="N111" i="17" s="1"/>
  <c r="U96" i="1"/>
  <c r="U100" i="1" s="1"/>
  <c r="S96" i="1"/>
  <c r="S100" i="1" s="1"/>
  <c r="R96" i="1"/>
  <c r="R100" i="1" s="1"/>
  <c r="P96" i="1"/>
  <c r="P100" i="1" s="1"/>
  <c r="N96" i="1"/>
  <c r="N100" i="1" s="1"/>
  <c r="U96" i="13"/>
  <c r="U100" i="13" s="1"/>
  <c r="S96" i="13"/>
  <c r="S100" i="13" s="1"/>
  <c r="R96" i="13"/>
  <c r="R100" i="13" s="1"/>
  <c r="P96" i="13"/>
  <c r="P100" i="13" s="1"/>
  <c r="N96" i="13"/>
  <c r="N100" i="13" s="1"/>
  <c r="U96" i="14"/>
  <c r="U100" i="14" s="1"/>
  <c r="S96" i="14"/>
  <c r="S100" i="14" s="1"/>
  <c r="R96" i="14"/>
  <c r="R100" i="14" s="1"/>
  <c r="P96" i="14"/>
  <c r="P100" i="14" s="1"/>
  <c r="N96" i="14"/>
  <c r="N100" i="14" s="1"/>
  <c r="U96" i="15"/>
  <c r="U100" i="15" s="1"/>
  <c r="S96" i="15"/>
  <c r="S100" i="15" s="1"/>
  <c r="R96" i="15"/>
  <c r="R100" i="15" s="1"/>
  <c r="P96" i="15"/>
  <c r="P100" i="15" s="1"/>
  <c r="N96" i="15"/>
  <c r="N100" i="15" s="1"/>
  <c r="U96" i="16"/>
  <c r="U100" i="16" s="1"/>
  <c r="S96" i="16"/>
  <c r="S100" i="16" s="1"/>
  <c r="R96" i="16"/>
  <c r="R100" i="16" s="1"/>
  <c r="P96" i="16"/>
  <c r="P100" i="16" s="1"/>
  <c r="N96" i="16"/>
  <c r="N100" i="16" s="1"/>
  <c r="U96" i="17"/>
  <c r="U100" i="17" s="1"/>
  <c r="S96" i="17"/>
  <c r="S100" i="17" s="1"/>
  <c r="R96" i="17"/>
  <c r="R100" i="17" s="1"/>
  <c r="P96" i="17"/>
  <c r="P100" i="17" s="1"/>
  <c r="N96" i="17"/>
  <c r="N100" i="17" s="1"/>
  <c r="P54" i="1"/>
  <c r="N54" i="1"/>
  <c r="M54" i="1"/>
  <c r="P54" i="13"/>
  <c r="N54" i="13"/>
  <c r="M54" i="13"/>
  <c r="P54" i="14"/>
  <c r="N54" i="14"/>
  <c r="M54" i="14"/>
  <c r="P54" i="15"/>
  <c r="N54" i="15"/>
  <c r="M54" i="15"/>
  <c r="P54" i="16"/>
  <c r="N54" i="16"/>
  <c r="M54" i="16"/>
  <c r="P54" i="17"/>
  <c r="N54" i="17"/>
  <c r="M54" i="17"/>
  <c r="P26" i="1"/>
  <c r="N26" i="1"/>
  <c r="P26" i="13"/>
  <c r="N26" i="13"/>
  <c r="P26" i="14"/>
  <c r="N26" i="14"/>
  <c r="P26" i="15"/>
  <c r="N26" i="15"/>
  <c r="P26" i="16"/>
  <c r="N26" i="16"/>
  <c r="P26" i="17"/>
  <c r="N26" i="17"/>
  <c r="P22" i="1"/>
  <c r="N22" i="1"/>
  <c r="P22" i="13"/>
  <c r="N22" i="13"/>
  <c r="P22" i="14"/>
  <c r="N22" i="14"/>
  <c r="P22" i="15"/>
  <c r="N22" i="15"/>
  <c r="P22" i="16"/>
  <c r="N22" i="16"/>
  <c r="P22" i="17"/>
  <c r="N22" i="17"/>
  <c r="P18" i="1"/>
  <c r="N18" i="1"/>
  <c r="P18" i="13"/>
  <c r="N18" i="13"/>
  <c r="P18" i="14"/>
  <c r="N18" i="14"/>
  <c r="P18" i="15"/>
  <c r="N18" i="15"/>
  <c r="P18" i="16"/>
  <c r="N18" i="16"/>
  <c r="P18" i="17"/>
  <c r="N18" i="17"/>
  <c r="D81" i="1"/>
  <c r="C81" i="1"/>
  <c r="D80" i="1"/>
  <c r="C80" i="1"/>
  <c r="D79" i="1"/>
  <c r="C79" i="1"/>
  <c r="D77" i="1"/>
  <c r="C77" i="1"/>
  <c r="D76" i="1"/>
  <c r="C76" i="1"/>
  <c r="D75" i="1"/>
  <c r="C75" i="1"/>
  <c r="D73" i="1"/>
  <c r="C73" i="1"/>
  <c r="G70" i="1"/>
  <c r="F70" i="1"/>
  <c r="D70" i="1"/>
  <c r="C70" i="1"/>
  <c r="G69" i="1"/>
  <c r="G71" i="1" s="1"/>
  <c r="F69" i="1"/>
  <c r="D69" i="1"/>
  <c r="D71" i="1" s="1"/>
  <c r="C69" i="1"/>
  <c r="C71" i="1" s="1"/>
  <c r="G67" i="1"/>
  <c r="F67" i="1"/>
  <c r="D67" i="1"/>
  <c r="C67" i="1"/>
  <c r="G66" i="1"/>
  <c r="F66" i="1"/>
  <c r="D66" i="1"/>
  <c r="C66" i="1"/>
  <c r="D81" i="13"/>
  <c r="C81" i="13"/>
  <c r="D80" i="13"/>
  <c r="C80" i="13"/>
  <c r="D79" i="13"/>
  <c r="C79" i="13"/>
  <c r="D77" i="13"/>
  <c r="C77" i="13"/>
  <c r="D76" i="13"/>
  <c r="C76" i="13"/>
  <c r="D75" i="13"/>
  <c r="C75" i="13"/>
  <c r="D73" i="13"/>
  <c r="C73" i="13"/>
  <c r="G70" i="13"/>
  <c r="F70" i="13"/>
  <c r="D70" i="13"/>
  <c r="C70" i="13"/>
  <c r="G69" i="13"/>
  <c r="G71" i="13" s="1"/>
  <c r="F69" i="13"/>
  <c r="F71" i="13" s="1"/>
  <c r="D69" i="13"/>
  <c r="D71" i="13" s="1"/>
  <c r="C69" i="13"/>
  <c r="C71" i="13" s="1"/>
  <c r="G67" i="13"/>
  <c r="F67" i="13"/>
  <c r="D67" i="13"/>
  <c r="C67" i="13"/>
  <c r="G66" i="13"/>
  <c r="F66" i="13"/>
  <c r="D66" i="13"/>
  <c r="C66" i="13"/>
  <c r="D81" i="14"/>
  <c r="C81" i="14"/>
  <c r="D80" i="14"/>
  <c r="C80" i="14"/>
  <c r="D79" i="14"/>
  <c r="C79" i="14"/>
  <c r="D77" i="14"/>
  <c r="C77" i="14"/>
  <c r="D76" i="14"/>
  <c r="C76" i="14"/>
  <c r="D75" i="14"/>
  <c r="C75" i="14"/>
  <c r="D73" i="14"/>
  <c r="C73" i="14"/>
  <c r="G70" i="14"/>
  <c r="F70" i="14"/>
  <c r="D70" i="14"/>
  <c r="C70" i="14"/>
  <c r="G69" i="14"/>
  <c r="F69" i="14"/>
  <c r="F71" i="14" s="1"/>
  <c r="D69" i="14"/>
  <c r="D71" i="14" s="1"/>
  <c r="C69" i="14"/>
  <c r="C71" i="14" s="1"/>
  <c r="G67" i="14"/>
  <c r="F67" i="14"/>
  <c r="D67" i="14"/>
  <c r="C67" i="14"/>
  <c r="G66" i="14"/>
  <c r="F66" i="14"/>
  <c r="D66" i="14"/>
  <c r="C66" i="14"/>
  <c r="D81" i="15"/>
  <c r="C81" i="15"/>
  <c r="D80" i="15"/>
  <c r="C80" i="15"/>
  <c r="D79" i="15"/>
  <c r="C79" i="15"/>
  <c r="D77" i="15"/>
  <c r="C77" i="15"/>
  <c r="D76" i="15"/>
  <c r="C76" i="15"/>
  <c r="D75" i="15"/>
  <c r="C75" i="15"/>
  <c r="D73" i="15"/>
  <c r="C73" i="15"/>
  <c r="G70" i="15"/>
  <c r="F70" i="15"/>
  <c r="D70" i="15"/>
  <c r="C70" i="15"/>
  <c r="G69" i="15"/>
  <c r="G71" i="15" s="1"/>
  <c r="F69" i="15"/>
  <c r="F71" i="15" s="1"/>
  <c r="D69" i="15"/>
  <c r="D71" i="15" s="1"/>
  <c r="C69" i="15"/>
  <c r="C71" i="15" s="1"/>
  <c r="G67" i="15"/>
  <c r="F67" i="15"/>
  <c r="D67" i="15"/>
  <c r="C67" i="15"/>
  <c r="G66" i="15"/>
  <c r="F66" i="15"/>
  <c r="D66" i="15"/>
  <c r="C66" i="15"/>
  <c r="D81" i="16"/>
  <c r="C81" i="16"/>
  <c r="D80" i="16"/>
  <c r="C80" i="16"/>
  <c r="D79" i="16"/>
  <c r="C79" i="16"/>
  <c r="D77" i="16"/>
  <c r="C77" i="16"/>
  <c r="D76" i="16"/>
  <c r="C76" i="16"/>
  <c r="D75" i="16"/>
  <c r="C75" i="16"/>
  <c r="D73" i="16"/>
  <c r="C73" i="16"/>
  <c r="G70" i="16"/>
  <c r="F70" i="16"/>
  <c r="D70" i="16"/>
  <c r="C70" i="16"/>
  <c r="G69" i="16"/>
  <c r="G71" i="16" s="1"/>
  <c r="F69" i="16"/>
  <c r="F71" i="16" s="1"/>
  <c r="D69" i="16"/>
  <c r="D71" i="16" s="1"/>
  <c r="C69" i="16"/>
  <c r="C71" i="16" s="1"/>
  <c r="G67" i="16"/>
  <c r="F67" i="16"/>
  <c r="D67" i="16"/>
  <c r="C67" i="16"/>
  <c r="G66" i="16"/>
  <c r="F66" i="16"/>
  <c r="D66" i="16"/>
  <c r="C66" i="16"/>
  <c r="D81" i="17"/>
  <c r="C81" i="17"/>
  <c r="D80" i="17"/>
  <c r="C80" i="17"/>
  <c r="D79" i="17"/>
  <c r="C79" i="17"/>
  <c r="D77" i="17"/>
  <c r="C77" i="17"/>
  <c r="D76" i="17"/>
  <c r="C76" i="17"/>
  <c r="D75" i="17"/>
  <c r="C75" i="17"/>
  <c r="D73" i="17"/>
  <c r="C73" i="17"/>
  <c r="G70" i="17"/>
  <c r="F70" i="17"/>
  <c r="D70" i="17"/>
  <c r="C70" i="17"/>
  <c r="G69" i="17"/>
  <c r="G71" i="17" s="1"/>
  <c r="F69" i="17"/>
  <c r="F71" i="17" s="1"/>
  <c r="D69" i="17"/>
  <c r="D71" i="17" s="1"/>
  <c r="C69" i="17"/>
  <c r="C71" i="17" s="1"/>
  <c r="G67" i="17"/>
  <c r="F67" i="17"/>
  <c r="D67" i="17"/>
  <c r="C67" i="17"/>
  <c r="G66" i="17"/>
  <c r="F66" i="17"/>
  <c r="D66" i="17"/>
  <c r="C66" i="17"/>
  <c r="D54" i="1"/>
  <c r="C54" i="1"/>
  <c r="E53" i="1"/>
  <c r="E52" i="1"/>
  <c r="E51" i="1"/>
  <c r="D50" i="1"/>
  <c r="C50" i="1"/>
  <c r="E49" i="1"/>
  <c r="E48" i="1"/>
  <c r="E47" i="1"/>
  <c r="D46" i="1"/>
  <c r="C46" i="1"/>
  <c r="E45" i="1"/>
  <c r="H42" i="1"/>
  <c r="E42" i="1"/>
  <c r="I42" i="1" s="1"/>
  <c r="H41" i="1"/>
  <c r="E41" i="1"/>
  <c r="G40" i="1"/>
  <c r="G44" i="1" s="1"/>
  <c r="F40" i="1"/>
  <c r="F44" i="1" s="1"/>
  <c r="A44" i="1" s="1"/>
  <c r="D40" i="1"/>
  <c r="D44" i="1" s="1"/>
  <c r="C40" i="1"/>
  <c r="C44" i="1" s="1"/>
  <c r="D54" i="13"/>
  <c r="C54" i="13"/>
  <c r="E53" i="13"/>
  <c r="E52" i="13"/>
  <c r="E51" i="13"/>
  <c r="D50" i="13"/>
  <c r="C50" i="13"/>
  <c r="E49" i="13"/>
  <c r="E48" i="13"/>
  <c r="E47" i="13"/>
  <c r="D46" i="13"/>
  <c r="C46" i="13"/>
  <c r="E45" i="13"/>
  <c r="H42" i="13"/>
  <c r="E42" i="13"/>
  <c r="H41" i="13"/>
  <c r="E41" i="13"/>
  <c r="G40" i="13"/>
  <c r="G44" i="13" s="1"/>
  <c r="F40" i="13"/>
  <c r="F44" i="13" s="1"/>
  <c r="D40" i="13"/>
  <c r="D44" i="13" s="1"/>
  <c r="C40" i="13"/>
  <c r="C44" i="13" s="1"/>
  <c r="D54" i="14"/>
  <c r="C54" i="14"/>
  <c r="E53" i="14"/>
  <c r="E52" i="14"/>
  <c r="E51" i="14"/>
  <c r="D50" i="14"/>
  <c r="C50" i="14"/>
  <c r="E49" i="14"/>
  <c r="E48" i="14"/>
  <c r="E47" i="14"/>
  <c r="D46" i="14"/>
  <c r="C46" i="14"/>
  <c r="E45" i="14"/>
  <c r="H42" i="14"/>
  <c r="E42" i="14"/>
  <c r="H41" i="14"/>
  <c r="E41" i="14"/>
  <c r="G40" i="14"/>
  <c r="G44" i="14" s="1"/>
  <c r="F40" i="14"/>
  <c r="F44" i="14" s="1"/>
  <c r="D40" i="14"/>
  <c r="D44" i="14" s="1"/>
  <c r="C40" i="14"/>
  <c r="C44" i="14" s="1"/>
  <c r="D54" i="15"/>
  <c r="C54" i="15"/>
  <c r="E53" i="15"/>
  <c r="E52" i="15"/>
  <c r="E51" i="15"/>
  <c r="D50" i="15"/>
  <c r="C50" i="15"/>
  <c r="E49" i="15"/>
  <c r="E48" i="15"/>
  <c r="E47" i="15"/>
  <c r="D46" i="15"/>
  <c r="C46" i="15"/>
  <c r="E45" i="15"/>
  <c r="H42" i="15"/>
  <c r="E42" i="15"/>
  <c r="H41" i="15"/>
  <c r="E41" i="15"/>
  <c r="G40" i="15"/>
  <c r="G44" i="15" s="1"/>
  <c r="F40" i="15"/>
  <c r="F44" i="15" s="1"/>
  <c r="D40" i="15"/>
  <c r="D44" i="15" s="1"/>
  <c r="C40" i="15"/>
  <c r="C44" i="15" s="1"/>
  <c r="D54" i="16"/>
  <c r="C54" i="16"/>
  <c r="E53" i="16"/>
  <c r="E52" i="16"/>
  <c r="E51" i="16"/>
  <c r="D50" i="16"/>
  <c r="C50" i="16"/>
  <c r="E49" i="16"/>
  <c r="E48" i="16"/>
  <c r="E47" i="16"/>
  <c r="D46" i="16"/>
  <c r="C46" i="16"/>
  <c r="E45" i="16"/>
  <c r="H42" i="16"/>
  <c r="E42" i="16"/>
  <c r="H41" i="16"/>
  <c r="E41" i="16"/>
  <c r="G40" i="16"/>
  <c r="G44" i="16" s="1"/>
  <c r="F40" i="16"/>
  <c r="F44" i="16" s="1"/>
  <c r="A44" i="16" s="1"/>
  <c r="D40" i="16"/>
  <c r="D44" i="16" s="1"/>
  <c r="C40" i="16"/>
  <c r="C44" i="16" s="1"/>
  <c r="D54" i="17"/>
  <c r="C54" i="17"/>
  <c r="E53" i="17"/>
  <c r="E52" i="17"/>
  <c r="E51" i="17"/>
  <c r="D50" i="17"/>
  <c r="C50" i="17"/>
  <c r="E49" i="17"/>
  <c r="E48" i="17"/>
  <c r="E47" i="17"/>
  <c r="D46" i="17"/>
  <c r="C46" i="17"/>
  <c r="E45" i="17"/>
  <c r="H42" i="17"/>
  <c r="E42" i="17"/>
  <c r="H41" i="17"/>
  <c r="E41" i="17"/>
  <c r="G40" i="17"/>
  <c r="G44" i="17" s="1"/>
  <c r="F40" i="17"/>
  <c r="F44" i="17" s="1"/>
  <c r="D40" i="17"/>
  <c r="D44" i="17" s="1"/>
  <c r="C40" i="17"/>
  <c r="C44" i="17" s="1"/>
  <c r="D53" i="20"/>
  <c r="D53" i="19" s="1"/>
  <c r="C53" i="20"/>
  <c r="C53" i="19" s="1"/>
  <c r="D52" i="20"/>
  <c r="C52" i="20"/>
  <c r="C52" i="19" s="1"/>
  <c r="D51" i="20"/>
  <c r="D51" i="19" s="1"/>
  <c r="C51" i="20"/>
  <c r="D49" i="20"/>
  <c r="C49" i="20"/>
  <c r="C49" i="19" s="1"/>
  <c r="D48" i="20"/>
  <c r="C48" i="20"/>
  <c r="C48" i="19" s="1"/>
  <c r="D47" i="20"/>
  <c r="C47" i="20"/>
  <c r="D45" i="20"/>
  <c r="D45" i="19" s="1"/>
  <c r="C45" i="20"/>
  <c r="C45" i="19" s="1"/>
  <c r="G42" i="20"/>
  <c r="G42" i="19" s="1"/>
  <c r="F42" i="20"/>
  <c r="F42" i="19" s="1"/>
  <c r="D42" i="20"/>
  <c r="C42" i="20"/>
  <c r="C42" i="19" s="1"/>
  <c r="G41" i="20"/>
  <c r="G43" i="20" s="1"/>
  <c r="F41" i="20"/>
  <c r="D41" i="20"/>
  <c r="D43" i="20" s="1"/>
  <c r="C41" i="20"/>
  <c r="C43" i="20" s="1"/>
  <c r="D26" i="1"/>
  <c r="D26" i="13"/>
  <c r="D26" i="14"/>
  <c r="D26" i="15"/>
  <c r="D26" i="16"/>
  <c r="D26" i="17"/>
  <c r="D22" i="1"/>
  <c r="D22" i="13"/>
  <c r="D22" i="14"/>
  <c r="D22" i="15"/>
  <c r="D22" i="16"/>
  <c r="D22" i="17"/>
  <c r="D18" i="1"/>
  <c r="D18" i="13"/>
  <c r="D18" i="14"/>
  <c r="D18" i="15"/>
  <c r="D18" i="16"/>
  <c r="D18" i="17"/>
  <c r="H14" i="1"/>
  <c r="H13" i="1"/>
  <c r="H11" i="1"/>
  <c r="H10" i="1"/>
  <c r="H14" i="13"/>
  <c r="H13" i="13"/>
  <c r="H11" i="13"/>
  <c r="H10" i="13"/>
  <c r="H14" i="14"/>
  <c r="H13" i="14"/>
  <c r="H11" i="14"/>
  <c r="H10" i="14"/>
  <c r="H14" i="15"/>
  <c r="H13" i="15"/>
  <c r="H15" i="15" s="1"/>
  <c r="H11" i="15"/>
  <c r="H10" i="15"/>
  <c r="H14" i="16"/>
  <c r="H13" i="16"/>
  <c r="H11" i="16"/>
  <c r="H10" i="16"/>
  <c r="H14" i="17"/>
  <c r="H13" i="17"/>
  <c r="H11" i="17"/>
  <c r="H10" i="17"/>
  <c r="E25" i="1"/>
  <c r="E24" i="1"/>
  <c r="E23" i="1"/>
  <c r="E21" i="1"/>
  <c r="E20" i="1"/>
  <c r="E19" i="1"/>
  <c r="E17" i="1"/>
  <c r="E14" i="1"/>
  <c r="E13" i="1"/>
  <c r="E11" i="1"/>
  <c r="E10" i="1"/>
  <c r="E25" i="13"/>
  <c r="E24" i="13"/>
  <c r="E23" i="13"/>
  <c r="E21" i="13"/>
  <c r="E20" i="13"/>
  <c r="E19" i="13"/>
  <c r="E17" i="13"/>
  <c r="E14" i="13"/>
  <c r="E13" i="13"/>
  <c r="E15" i="13" s="1"/>
  <c r="E11" i="13"/>
  <c r="E10" i="13"/>
  <c r="E25" i="14"/>
  <c r="E24" i="14"/>
  <c r="E80" i="14" s="1"/>
  <c r="E23" i="14"/>
  <c r="E21" i="14"/>
  <c r="E20" i="14"/>
  <c r="E19" i="14"/>
  <c r="E17" i="14"/>
  <c r="E14" i="14"/>
  <c r="E13" i="14"/>
  <c r="E11" i="14"/>
  <c r="E10" i="14"/>
  <c r="E25" i="15"/>
  <c r="E24" i="15"/>
  <c r="E23" i="15"/>
  <c r="E21" i="15"/>
  <c r="E20" i="15"/>
  <c r="E19" i="15"/>
  <c r="E17" i="15"/>
  <c r="E14" i="15"/>
  <c r="E13" i="15"/>
  <c r="E11" i="15"/>
  <c r="E10" i="15"/>
  <c r="E25" i="16"/>
  <c r="E24" i="16"/>
  <c r="E23" i="16"/>
  <c r="E21" i="16"/>
  <c r="E20" i="16"/>
  <c r="E19" i="16"/>
  <c r="E17" i="16"/>
  <c r="E14" i="16"/>
  <c r="E13" i="16"/>
  <c r="E11" i="16"/>
  <c r="E10" i="16"/>
  <c r="E25" i="17"/>
  <c r="E24" i="17"/>
  <c r="E23" i="17"/>
  <c r="E21" i="17"/>
  <c r="E20" i="17"/>
  <c r="E76" i="17" s="1"/>
  <c r="E19" i="17"/>
  <c r="E17" i="17"/>
  <c r="E14" i="17"/>
  <c r="E13" i="17"/>
  <c r="E15" i="17" s="1"/>
  <c r="E11" i="17"/>
  <c r="E10" i="17"/>
  <c r="G12" i="1"/>
  <c r="G16" i="1" s="1"/>
  <c r="F12" i="1"/>
  <c r="D12" i="1"/>
  <c r="G12" i="13"/>
  <c r="F12" i="13"/>
  <c r="D12" i="13"/>
  <c r="G12" i="14"/>
  <c r="F12" i="14"/>
  <c r="D12" i="14"/>
  <c r="G12" i="15"/>
  <c r="F12" i="15"/>
  <c r="D12" i="15"/>
  <c r="G12" i="16"/>
  <c r="F12" i="16"/>
  <c r="F16" i="16" s="1"/>
  <c r="D12" i="16"/>
  <c r="G12" i="17"/>
  <c r="F12" i="17"/>
  <c r="F16" i="17" s="1"/>
  <c r="D12" i="17"/>
  <c r="E77" i="16" l="1"/>
  <c r="E81" i="13"/>
  <c r="N111" i="14"/>
  <c r="N111" i="1"/>
  <c r="A44" i="14"/>
  <c r="P111" i="16"/>
  <c r="P111" i="1"/>
  <c r="H70" i="16"/>
  <c r="H70" i="1"/>
  <c r="H43" i="16"/>
  <c r="H43" i="14"/>
  <c r="H43" i="1"/>
  <c r="P27" i="15"/>
  <c r="N140" i="14"/>
  <c r="N128" i="14"/>
  <c r="E80" i="17"/>
  <c r="E15" i="14"/>
  <c r="H15" i="16"/>
  <c r="F43" i="20"/>
  <c r="A43" i="20" s="1"/>
  <c r="F71" i="1"/>
  <c r="A71" i="1" s="1"/>
  <c r="A44" i="15"/>
  <c r="A71" i="16"/>
  <c r="E79" i="16"/>
  <c r="D27" i="16"/>
  <c r="E43" i="17"/>
  <c r="E43" i="15"/>
  <c r="E43" i="13"/>
  <c r="A44" i="17"/>
  <c r="D78" i="16"/>
  <c r="A44" i="13"/>
  <c r="E15" i="15"/>
  <c r="I15" i="15" s="1"/>
  <c r="H15" i="17"/>
  <c r="I15" i="17" s="1"/>
  <c r="G71" i="14"/>
  <c r="A71" i="14" s="1"/>
  <c r="A71" i="17"/>
  <c r="A71" i="15"/>
  <c r="A71" i="13"/>
  <c r="D27" i="17"/>
  <c r="D27" i="13"/>
  <c r="H43" i="17"/>
  <c r="H43" i="15"/>
  <c r="H43" i="13"/>
  <c r="P27" i="17"/>
  <c r="N27" i="16"/>
  <c r="P27" i="13"/>
  <c r="N27" i="1"/>
  <c r="N139" i="17"/>
  <c r="P139" i="14"/>
  <c r="P139" i="16"/>
  <c r="H70" i="17"/>
  <c r="H15" i="14"/>
  <c r="H70" i="13"/>
  <c r="D27" i="14"/>
  <c r="E43" i="16"/>
  <c r="E43" i="14"/>
  <c r="E43" i="1"/>
  <c r="N27" i="15"/>
  <c r="P139" i="17"/>
  <c r="N139" i="16"/>
  <c r="P139" i="13"/>
  <c r="N139" i="1"/>
  <c r="D41" i="19"/>
  <c r="G41" i="19"/>
  <c r="G43" i="19" s="1"/>
  <c r="H41" i="20"/>
  <c r="H42" i="19"/>
  <c r="D28" i="13"/>
  <c r="D16" i="13"/>
  <c r="F68" i="1"/>
  <c r="F72" i="1" s="1"/>
  <c r="F16" i="1"/>
  <c r="A16" i="1" s="1"/>
  <c r="P112" i="15"/>
  <c r="D68" i="14"/>
  <c r="D72" i="14" s="1"/>
  <c r="D16" i="14"/>
  <c r="F68" i="13"/>
  <c r="F72" i="13" s="1"/>
  <c r="F16" i="13"/>
  <c r="H12" i="16"/>
  <c r="H16" i="16" s="1"/>
  <c r="P111" i="14"/>
  <c r="D68" i="15"/>
  <c r="D72" i="15" s="1"/>
  <c r="D16" i="15"/>
  <c r="F68" i="14"/>
  <c r="F72" i="14" s="1"/>
  <c r="F16" i="14"/>
  <c r="G68" i="13"/>
  <c r="G72" i="13" s="1"/>
  <c r="G16" i="13"/>
  <c r="E26" i="17"/>
  <c r="E22" i="15"/>
  <c r="E18" i="13"/>
  <c r="E79" i="13"/>
  <c r="H70" i="15"/>
  <c r="H12" i="1"/>
  <c r="H16" i="1" s="1"/>
  <c r="D27" i="15"/>
  <c r="D78" i="13"/>
  <c r="C55" i="17"/>
  <c r="E80" i="13"/>
  <c r="C55" i="1"/>
  <c r="D78" i="1"/>
  <c r="N111" i="16"/>
  <c r="P112" i="16"/>
  <c r="N139" i="15"/>
  <c r="D68" i="17"/>
  <c r="D72" i="17" s="1"/>
  <c r="D16" i="17"/>
  <c r="G68" i="15"/>
  <c r="G72" i="15" s="1"/>
  <c r="G16" i="15"/>
  <c r="G68" i="16"/>
  <c r="G72" i="16" s="1"/>
  <c r="G16" i="16"/>
  <c r="A16" i="16" s="1"/>
  <c r="H70" i="14"/>
  <c r="H12" i="17"/>
  <c r="H16" i="17" s="1"/>
  <c r="G16" i="17"/>
  <c r="A16" i="17" s="1"/>
  <c r="D68" i="16"/>
  <c r="D72" i="16" s="1"/>
  <c r="D16" i="16"/>
  <c r="F16" i="15"/>
  <c r="G68" i="14"/>
  <c r="G72" i="14" s="1"/>
  <c r="G16" i="14"/>
  <c r="D68" i="1"/>
  <c r="D72" i="1" s="1"/>
  <c r="D16" i="1"/>
  <c r="E22" i="17"/>
  <c r="E15" i="16"/>
  <c r="E73" i="14"/>
  <c r="E26" i="14"/>
  <c r="E22" i="13"/>
  <c r="E15" i="1"/>
  <c r="E76" i="1"/>
  <c r="H15" i="13"/>
  <c r="I15" i="13" s="1"/>
  <c r="H15" i="1"/>
  <c r="D27" i="1"/>
  <c r="D55" i="17"/>
  <c r="N27" i="17"/>
  <c r="P27" i="14"/>
  <c r="N27" i="13"/>
  <c r="P27" i="16"/>
  <c r="P27" i="1"/>
  <c r="P112" i="13"/>
  <c r="P139" i="15"/>
  <c r="N139" i="14"/>
  <c r="E69" i="1"/>
  <c r="H69" i="13"/>
  <c r="E18" i="16"/>
  <c r="E18" i="15"/>
  <c r="E26" i="15"/>
  <c r="E22" i="14"/>
  <c r="E22" i="1"/>
  <c r="H69" i="17"/>
  <c r="E18" i="17"/>
  <c r="E69" i="14"/>
  <c r="E18" i="1"/>
  <c r="E26" i="1"/>
  <c r="H69" i="15"/>
  <c r="H69" i="14"/>
  <c r="D28" i="1"/>
  <c r="E75" i="17"/>
  <c r="E75" i="1"/>
  <c r="N112" i="16"/>
  <c r="F68" i="16"/>
  <c r="F72" i="16" s="1"/>
  <c r="E80" i="15"/>
  <c r="D28" i="17"/>
  <c r="D28" i="14"/>
  <c r="E80" i="16"/>
  <c r="D82" i="13"/>
  <c r="D74" i="1"/>
  <c r="F68" i="15"/>
  <c r="F72" i="15" s="1"/>
  <c r="D68" i="13"/>
  <c r="D72" i="13" s="1"/>
  <c r="E73" i="13"/>
  <c r="E18" i="14"/>
  <c r="E26" i="13"/>
  <c r="E70" i="16"/>
  <c r="I42" i="16"/>
  <c r="E70" i="14"/>
  <c r="I42" i="14"/>
  <c r="F68" i="17"/>
  <c r="F72" i="17" s="1"/>
  <c r="G68" i="1"/>
  <c r="G72" i="1" s="1"/>
  <c r="D28" i="15"/>
  <c r="E41" i="20"/>
  <c r="H42" i="20"/>
  <c r="E80" i="1"/>
  <c r="G68" i="17"/>
  <c r="G72" i="17" s="1"/>
  <c r="E26" i="16"/>
  <c r="E70" i="17"/>
  <c r="I42" i="17"/>
  <c r="H12" i="15"/>
  <c r="H16" i="15" s="1"/>
  <c r="H12" i="14"/>
  <c r="H12" i="13"/>
  <c r="H16" i="13" s="1"/>
  <c r="E22" i="16"/>
  <c r="D28" i="16"/>
  <c r="E76" i="14"/>
  <c r="E70" i="13"/>
  <c r="I42" i="13"/>
  <c r="D82" i="1"/>
  <c r="N140" i="13"/>
  <c r="E69" i="17"/>
  <c r="D78" i="17"/>
  <c r="E79" i="17"/>
  <c r="C55" i="16"/>
  <c r="E50" i="16"/>
  <c r="D82" i="16"/>
  <c r="E70" i="15"/>
  <c r="C55" i="15"/>
  <c r="E75" i="15"/>
  <c r="D78" i="15"/>
  <c r="D82" i="15"/>
  <c r="C55" i="14"/>
  <c r="E75" i="14"/>
  <c r="D78" i="14"/>
  <c r="D82" i="14"/>
  <c r="C55" i="13"/>
  <c r="E75" i="13"/>
  <c r="N27" i="14"/>
  <c r="P112" i="14"/>
  <c r="N112" i="13"/>
  <c r="N111" i="13"/>
  <c r="N112" i="14"/>
  <c r="D82" i="17"/>
  <c r="E69" i="16"/>
  <c r="E46" i="15"/>
  <c r="D74" i="15"/>
  <c r="D74" i="14"/>
  <c r="D74" i="13"/>
  <c r="N112" i="1"/>
  <c r="N112" i="17"/>
  <c r="N140" i="17"/>
  <c r="P140" i="16"/>
  <c r="N140" i="1"/>
  <c r="P112" i="17"/>
  <c r="N112" i="15"/>
  <c r="P140" i="17"/>
  <c r="P112" i="1"/>
  <c r="P140" i="15"/>
  <c r="P140" i="1"/>
  <c r="N139" i="13"/>
  <c r="P139" i="1"/>
  <c r="N140" i="16"/>
  <c r="N140" i="15"/>
  <c r="P140" i="14"/>
  <c r="P140" i="13"/>
  <c r="E81" i="17"/>
  <c r="E77" i="17"/>
  <c r="E50" i="17"/>
  <c r="E73" i="17"/>
  <c r="D74" i="17"/>
  <c r="E81" i="16"/>
  <c r="E54" i="16"/>
  <c r="E75" i="16"/>
  <c r="D55" i="16"/>
  <c r="E76" i="16"/>
  <c r="E73" i="16"/>
  <c r="D74" i="16"/>
  <c r="E54" i="15"/>
  <c r="E79" i="15"/>
  <c r="E81" i="15"/>
  <c r="E76" i="15"/>
  <c r="E77" i="15"/>
  <c r="I42" i="15"/>
  <c r="E73" i="15"/>
  <c r="E69" i="15"/>
  <c r="E54" i="14"/>
  <c r="E79" i="14"/>
  <c r="E81" i="14"/>
  <c r="E77" i="14"/>
  <c r="E46" i="14"/>
  <c r="E54" i="13"/>
  <c r="D50" i="20"/>
  <c r="E76" i="13"/>
  <c r="E77" i="13"/>
  <c r="E42" i="20"/>
  <c r="E46" i="13"/>
  <c r="E69" i="13"/>
  <c r="E53" i="19"/>
  <c r="E53" i="20"/>
  <c r="E54" i="1"/>
  <c r="E79" i="1"/>
  <c r="E81" i="1"/>
  <c r="D49" i="19"/>
  <c r="E49" i="20"/>
  <c r="C47" i="19"/>
  <c r="E77" i="1"/>
  <c r="E45" i="20"/>
  <c r="E70" i="1"/>
  <c r="I70" i="1" s="1"/>
  <c r="E46" i="1"/>
  <c r="E45" i="19"/>
  <c r="E73" i="1"/>
  <c r="H69" i="1"/>
  <c r="H71" i="1" s="1"/>
  <c r="F41" i="19"/>
  <c r="F43" i="19" s="1"/>
  <c r="H69" i="16"/>
  <c r="D48" i="19"/>
  <c r="E48" i="20"/>
  <c r="D52" i="19"/>
  <c r="E52" i="20"/>
  <c r="D42" i="19"/>
  <c r="C50" i="20"/>
  <c r="E47" i="20"/>
  <c r="C51" i="19"/>
  <c r="C54" i="20"/>
  <c r="E51" i="20"/>
  <c r="E40" i="1"/>
  <c r="E44" i="1" s="1"/>
  <c r="C56" i="1"/>
  <c r="C41" i="19"/>
  <c r="C43" i="19" s="1"/>
  <c r="D47" i="19"/>
  <c r="D56" i="15"/>
  <c r="D56" i="14"/>
  <c r="D56" i="1"/>
  <c r="D46" i="20"/>
  <c r="D54" i="20"/>
  <c r="E54" i="17"/>
  <c r="E40" i="16"/>
  <c r="E44" i="16" s="1"/>
  <c r="C56" i="16"/>
  <c r="E46" i="16"/>
  <c r="E40" i="15"/>
  <c r="E44" i="15" s="1"/>
  <c r="C56" i="15"/>
  <c r="E40" i="14"/>
  <c r="E44" i="14" s="1"/>
  <c r="C56" i="14"/>
  <c r="E40" i="13"/>
  <c r="E44" i="13" s="1"/>
  <c r="C56" i="13"/>
  <c r="C46" i="20"/>
  <c r="D56" i="13"/>
  <c r="E40" i="17"/>
  <c r="E44" i="17" s="1"/>
  <c r="C56" i="17"/>
  <c r="E46" i="17"/>
  <c r="D55" i="15"/>
  <c r="E50" i="15"/>
  <c r="D55" i="14"/>
  <c r="E50" i="14"/>
  <c r="D55" i="13"/>
  <c r="E50" i="13"/>
  <c r="D55" i="1"/>
  <c r="E50" i="1"/>
  <c r="H40" i="17"/>
  <c r="H44" i="17" s="1"/>
  <c r="I41" i="17"/>
  <c r="H40" i="16"/>
  <c r="I41" i="16"/>
  <c r="H40" i="15"/>
  <c r="H44" i="15" s="1"/>
  <c r="I41" i="15"/>
  <c r="H40" i="14"/>
  <c r="H44" i="14" s="1"/>
  <c r="I41" i="14"/>
  <c r="H40" i="13"/>
  <c r="H44" i="13" s="1"/>
  <c r="I41" i="13"/>
  <c r="H40" i="1"/>
  <c r="H44" i="1" s="1"/>
  <c r="I41" i="1"/>
  <c r="D56" i="17"/>
  <c r="D56" i="16"/>
  <c r="T207" i="17"/>
  <c r="T206" i="17"/>
  <c r="T205" i="17"/>
  <c r="T179" i="17"/>
  <c r="T178" i="17"/>
  <c r="T177" i="17"/>
  <c r="T123" i="17"/>
  <c r="T122" i="17"/>
  <c r="T121" i="17"/>
  <c r="T95" i="17"/>
  <c r="T94" i="17"/>
  <c r="T93" i="17"/>
  <c r="T39" i="17"/>
  <c r="T38" i="17"/>
  <c r="T37" i="17"/>
  <c r="T11" i="17"/>
  <c r="T10" i="17"/>
  <c r="T9" i="17"/>
  <c r="T207" i="16"/>
  <c r="T206" i="16"/>
  <c r="T205" i="16"/>
  <c r="T179" i="16"/>
  <c r="T178" i="16"/>
  <c r="T177" i="16"/>
  <c r="T123" i="16"/>
  <c r="T122" i="16"/>
  <c r="T121" i="16"/>
  <c r="T95" i="16"/>
  <c r="T94" i="16"/>
  <c r="T93" i="16"/>
  <c r="T39" i="16"/>
  <c r="T38" i="16"/>
  <c r="T37" i="16"/>
  <c r="T11" i="16"/>
  <c r="T10" i="16"/>
  <c r="T9" i="16"/>
  <c r="T207" i="15"/>
  <c r="T206" i="15"/>
  <c r="T205" i="15"/>
  <c r="T179" i="15"/>
  <c r="T178" i="15"/>
  <c r="T177" i="15"/>
  <c r="T123" i="15"/>
  <c r="T122" i="15"/>
  <c r="T121" i="15"/>
  <c r="T95" i="15"/>
  <c r="T94" i="15"/>
  <c r="T93" i="15"/>
  <c r="T39" i="15"/>
  <c r="T38" i="15"/>
  <c r="T37" i="15"/>
  <c r="T11" i="15"/>
  <c r="T10" i="15"/>
  <c r="T9" i="15"/>
  <c r="T207" i="14"/>
  <c r="T206" i="14"/>
  <c r="T205" i="14"/>
  <c r="T179" i="14"/>
  <c r="T178" i="14"/>
  <c r="T177" i="14"/>
  <c r="T123" i="14"/>
  <c r="T122" i="14"/>
  <c r="T121" i="14"/>
  <c r="T95" i="14"/>
  <c r="T94" i="14"/>
  <c r="T93" i="14"/>
  <c r="T39" i="14"/>
  <c r="T38" i="14"/>
  <c r="T37" i="14"/>
  <c r="T11" i="14"/>
  <c r="T10" i="14"/>
  <c r="T9" i="14"/>
  <c r="T207" i="13"/>
  <c r="T206" i="13"/>
  <c r="T205" i="13"/>
  <c r="T179" i="13"/>
  <c r="T178" i="13"/>
  <c r="T177" i="13"/>
  <c r="T123" i="13"/>
  <c r="T122" i="13"/>
  <c r="T121" i="13"/>
  <c r="T95" i="13"/>
  <c r="T94" i="13"/>
  <c r="T93" i="13"/>
  <c r="T39" i="13"/>
  <c r="T38" i="13"/>
  <c r="T37" i="13"/>
  <c r="T11" i="13"/>
  <c r="T10" i="13"/>
  <c r="T9" i="13"/>
  <c r="T207" i="1"/>
  <c r="V207" i="1" s="1"/>
  <c r="T206" i="1"/>
  <c r="V206" i="1" s="1"/>
  <c r="T205" i="1"/>
  <c r="T179" i="1"/>
  <c r="V179" i="1" s="1"/>
  <c r="T178" i="1"/>
  <c r="V178" i="1" s="1"/>
  <c r="T177" i="1"/>
  <c r="T123" i="1"/>
  <c r="T122" i="1"/>
  <c r="T121" i="1"/>
  <c r="T95" i="1"/>
  <c r="T94" i="1"/>
  <c r="T93" i="1"/>
  <c r="T39" i="1"/>
  <c r="T38" i="1"/>
  <c r="T37" i="1"/>
  <c r="T11" i="1"/>
  <c r="T10" i="1"/>
  <c r="T9" i="1"/>
  <c r="D83" i="16" l="1"/>
  <c r="E71" i="15"/>
  <c r="H71" i="16"/>
  <c r="I70" i="16"/>
  <c r="I43" i="16"/>
  <c r="I15" i="14"/>
  <c r="I43" i="1"/>
  <c r="I43" i="14"/>
  <c r="H71" i="13"/>
  <c r="D83" i="14"/>
  <c r="D84" i="13"/>
  <c r="I70" i="13"/>
  <c r="I43" i="13"/>
  <c r="I43" i="15"/>
  <c r="D83" i="13"/>
  <c r="I43" i="17"/>
  <c r="E27" i="14"/>
  <c r="A72" i="16"/>
  <c r="I15" i="16"/>
  <c r="D84" i="14"/>
  <c r="H71" i="14"/>
  <c r="I70" i="17"/>
  <c r="E27" i="17"/>
  <c r="D84" i="16"/>
  <c r="E71" i="17"/>
  <c r="A72" i="15"/>
  <c r="E71" i="16"/>
  <c r="A72" i="14"/>
  <c r="D84" i="17"/>
  <c r="A43" i="19"/>
  <c r="H71" i="17"/>
  <c r="A72" i="1"/>
  <c r="D83" i="15"/>
  <c r="E71" i="13"/>
  <c r="E71" i="14"/>
  <c r="E71" i="1"/>
  <c r="I71" i="1" s="1"/>
  <c r="I70" i="15"/>
  <c r="A72" i="17"/>
  <c r="E74" i="13"/>
  <c r="H71" i="15"/>
  <c r="I71" i="15" s="1"/>
  <c r="A72" i="13"/>
  <c r="I69" i="14"/>
  <c r="I69" i="1"/>
  <c r="I44" i="1"/>
  <c r="I69" i="16"/>
  <c r="E78" i="16"/>
  <c r="D43" i="19"/>
  <c r="I44" i="15"/>
  <c r="E43" i="20"/>
  <c r="E74" i="16"/>
  <c r="D84" i="1"/>
  <c r="D83" i="17"/>
  <c r="I44" i="13"/>
  <c r="H43" i="20"/>
  <c r="H68" i="16"/>
  <c r="H72" i="16" s="1"/>
  <c r="H44" i="16"/>
  <c r="I44" i="16" s="1"/>
  <c r="I44" i="17"/>
  <c r="I44" i="14"/>
  <c r="E74" i="17"/>
  <c r="I69" i="15"/>
  <c r="E27" i="1"/>
  <c r="I69" i="13"/>
  <c r="I15" i="1"/>
  <c r="H41" i="19"/>
  <c r="H43" i="19" s="1"/>
  <c r="I41" i="20"/>
  <c r="H68" i="1"/>
  <c r="H72" i="1" s="1"/>
  <c r="E27" i="15"/>
  <c r="H68" i="14"/>
  <c r="H72" i="14" s="1"/>
  <c r="H16" i="14"/>
  <c r="T96" i="13"/>
  <c r="T96" i="15"/>
  <c r="T96" i="17"/>
  <c r="D84" i="15"/>
  <c r="E27" i="13"/>
  <c r="A16" i="13"/>
  <c r="D83" i="1"/>
  <c r="A16" i="14"/>
  <c r="T124" i="14"/>
  <c r="T124" i="16"/>
  <c r="H68" i="17"/>
  <c r="H72" i="17" s="1"/>
  <c r="E46" i="20"/>
  <c r="E74" i="14"/>
  <c r="I69" i="17"/>
  <c r="I70" i="14"/>
  <c r="A16" i="15"/>
  <c r="E74" i="1"/>
  <c r="E74" i="15"/>
  <c r="E27" i="16"/>
  <c r="H68" i="15"/>
  <c r="H72" i="15" s="1"/>
  <c r="T124" i="1"/>
  <c r="T96" i="1"/>
  <c r="T96" i="14"/>
  <c r="T96" i="16"/>
  <c r="I42" i="20"/>
  <c r="T124" i="13"/>
  <c r="T124" i="15"/>
  <c r="T124" i="17"/>
  <c r="E52" i="19"/>
  <c r="D54" i="19"/>
  <c r="H68" i="13"/>
  <c r="H72" i="13" s="1"/>
  <c r="E82" i="17"/>
  <c r="E78" i="17"/>
  <c r="E82" i="16"/>
  <c r="E82" i="15"/>
  <c r="E78" i="15"/>
  <c r="E82" i="14"/>
  <c r="E78" i="14"/>
  <c r="C50" i="19"/>
  <c r="E82" i="13"/>
  <c r="E78" i="13"/>
  <c r="E82" i="1"/>
  <c r="E48" i="19"/>
  <c r="E78" i="1"/>
  <c r="E47" i="19"/>
  <c r="E49" i="19"/>
  <c r="E42" i="19"/>
  <c r="D46" i="19"/>
  <c r="C55" i="20"/>
  <c r="E55" i="17"/>
  <c r="D55" i="20"/>
  <c r="E50" i="20"/>
  <c r="E56" i="17"/>
  <c r="I40" i="17"/>
  <c r="E55" i="15"/>
  <c r="D50" i="19"/>
  <c r="E56" i="1"/>
  <c r="I40" i="1"/>
  <c r="E54" i="20"/>
  <c r="C54" i="19"/>
  <c r="E51" i="19"/>
  <c r="E55" i="14"/>
  <c r="E55" i="16"/>
  <c r="E56" i="13"/>
  <c r="I40" i="13"/>
  <c r="E56" i="14"/>
  <c r="I40" i="14"/>
  <c r="E56" i="15"/>
  <c r="I40" i="15"/>
  <c r="E56" i="16"/>
  <c r="I40" i="16"/>
  <c r="E55" i="13"/>
  <c r="E41" i="19"/>
  <c r="C46" i="19"/>
  <c r="E55" i="1"/>
  <c r="P249" i="16"/>
  <c r="N249" i="16"/>
  <c r="M249" i="16"/>
  <c r="P248" i="16"/>
  <c r="N248" i="16"/>
  <c r="M248" i="16"/>
  <c r="P247" i="16"/>
  <c r="N247" i="16"/>
  <c r="M247" i="16"/>
  <c r="P245" i="16"/>
  <c r="N245" i="16"/>
  <c r="M245" i="16"/>
  <c r="P244" i="16"/>
  <c r="N244" i="16"/>
  <c r="M244" i="16"/>
  <c r="P243" i="16"/>
  <c r="N243" i="16"/>
  <c r="M243" i="16"/>
  <c r="P241" i="16"/>
  <c r="N241" i="16"/>
  <c r="M241" i="16"/>
  <c r="U238" i="16"/>
  <c r="S238" i="16"/>
  <c r="R238" i="16"/>
  <c r="P238" i="16"/>
  <c r="N238" i="16"/>
  <c r="M238" i="16"/>
  <c r="U237" i="16"/>
  <c r="S237" i="16"/>
  <c r="R237" i="16"/>
  <c r="P237" i="16"/>
  <c r="N237" i="16"/>
  <c r="N239" i="16" s="1"/>
  <c r="M237" i="16"/>
  <c r="U235" i="16"/>
  <c r="S235" i="16"/>
  <c r="R235" i="16"/>
  <c r="P235" i="16"/>
  <c r="N235" i="16"/>
  <c r="M235" i="16"/>
  <c r="U234" i="16"/>
  <c r="S234" i="16"/>
  <c r="R234" i="16"/>
  <c r="P234" i="16"/>
  <c r="N234" i="16"/>
  <c r="M234" i="16"/>
  <c r="U233" i="16"/>
  <c r="S233" i="16"/>
  <c r="R233" i="16"/>
  <c r="P233" i="16"/>
  <c r="N233" i="16"/>
  <c r="M233" i="16"/>
  <c r="R149" i="1"/>
  <c r="S149" i="1"/>
  <c r="R150" i="1"/>
  <c r="S150" i="1"/>
  <c r="R151" i="1"/>
  <c r="S151" i="1"/>
  <c r="R149" i="17"/>
  <c r="S149" i="17"/>
  <c r="R150" i="17"/>
  <c r="S150" i="17"/>
  <c r="R151" i="17"/>
  <c r="S151" i="17"/>
  <c r="R149" i="16"/>
  <c r="S149" i="16"/>
  <c r="R150" i="16"/>
  <c r="S150" i="16"/>
  <c r="R151" i="16"/>
  <c r="S151" i="16"/>
  <c r="R149" i="15"/>
  <c r="S149" i="15"/>
  <c r="R150" i="15"/>
  <c r="S150" i="15"/>
  <c r="R151" i="15"/>
  <c r="S151" i="15"/>
  <c r="R149" i="14"/>
  <c r="S149" i="14"/>
  <c r="R150" i="14"/>
  <c r="S150" i="14"/>
  <c r="R151" i="14"/>
  <c r="S151" i="14"/>
  <c r="R149" i="13"/>
  <c r="S149" i="13"/>
  <c r="R150" i="13"/>
  <c r="S150" i="13"/>
  <c r="R151" i="13"/>
  <c r="S151" i="13"/>
  <c r="U149" i="1"/>
  <c r="U150" i="1"/>
  <c r="U151" i="1"/>
  <c r="U149" i="17"/>
  <c r="U150" i="17"/>
  <c r="U151" i="17"/>
  <c r="U149" i="16"/>
  <c r="U150" i="16"/>
  <c r="U151" i="16"/>
  <c r="U149" i="15"/>
  <c r="U150" i="15"/>
  <c r="U151" i="15"/>
  <c r="U149" i="14"/>
  <c r="U150" i="14"/>
  <c r="U151" i="14"/>
  <c r="U149" i="13"/>
  <c r="U150" i="13"/>
  <c r="U151" i="13"/>
  <c r="R153" i="1"/>
  <c r="S153" i="1"/>
  <c r="R153" i="17"/>
  <c r="S153" i="17"/>
  <c r="R153" i="16"/>
  <c r="S153" i="16"/>
  <c r="R153" i="15"/>
  <c r="S153" i="15"/>
  <c r="R153" i="14"/>
  <c r="S153" i="14"/>
  <c r="R153" i="13"/>
  <c r="S153" i="13"/>
  <c r="U153" i="1"/>
  <c r="U153" i="17"/>
  <c r="U153" i="16"/>
  <c r="U153" i="15"/>
  <c r="U153" i="14"/>
  <c r="U153" i="13"/>
  <c r="R154" i="1"/>
  <c r="S154" i="1"/>
  <c r="R154" i="17"/>
  <c r="S154" i="17"/>
  <c r="R154" i="16"/>
  <c r="S154" i="16"/>
  <c r="R154" i="15"/>
  <c r="S154" i="15"/>
  <c r="R154" i="14"/>
  <c r="S154" i="14"/>
  <c r="R154" i="13"/>
  <c r="S154" i="13"/>
  <c r="U154" i="1"/>
  <c r="U154" i="17"/>
  <c r="U154" i="16"/>
  <c r="U154" i="15"/>
  <c r="U154" i="14"/>
  <c r="U154" i="13"/>
  <c r="M239" i="16" l="1"/>
  <c r="P239" i="16"/>
  <c r="U239" i="16"/>
  <c r="S239" i="16"/>
  <c r="R239" i="16"/>
  <c r="I71" i="16"/>
  <c r="O233" i="16"/>
  <c r="Q233" i="16" s="1"/>
  <c r="O235" i="16"/>
  <c r="Q235" i="16" s="1"/>
  <c r="W235" i="16" s="1"/>
  <c r="U155" i="15"/>
  <c r="O238" i="16"/>
  <c r="Q238" i="16" s="1"/>
  <c r="S155" i="13"/>
  <c r="S155" i="15"/>
  <c r="R155" i="13"/>
  <c r="R155" i="17"/>
  <c r="U155" i="13"/>
  <c r="U155" i="17"/>
  <c r="S155" i="14"/>
  <c r="S155" i="16"/>
  <c r="S155" i="1"/>
  <c r="S155" i="17"/>
  <c r="U155" i="16"/>
  <c r="R155" i="15"/>
  <c r="U155" i="14"/>
  <c r="U155" i="1"/>
  <c r="R155" i="14"/>
  <c r="R155" i="16"/>
  <c r="R155" i="1"/>
  <c r="I71" i="17"/>
  <c r="I71" i="14"/>
  <c r="I71" i="13"/>
  <c r="E43" i="19"/>
  <c r="I43" i="19" s="1"/>
  <c r="I43" i="20"/>
  <c r="N242" i="16"/>
  <c r="O241" i="16"/>
  <c r="O244" i="16"/>
  <c r="Q244" i="16" s="1"/>
  <c r="U152" i="16"/>
  <c r="U156" i="16" s="1"/>
  <c r="T235" i="16"/>
  <c r="V235" i="16" s="1"/>
  <c r="O237" i="16"/>
  <c r="O239" i="16" s="1"/>
  <c r="U152" i="15"/>
  <c r="U156" i="15" s="1"/>
  <c r="O234" i="16"/>
  <c r="O248" i="16"/>
  <c r="Q248" i="16" s="1"/>
  <c r="S152" i="14"/>
  <c r="S156" i="14" s="1"/>
  <c r="S152" i="16"/>
  <c r="S156" i="16" s="1"/>
  <c r="S152" i="1"/>
  <c r="S156" i="1" s="1"/>
  <c r="U152" i="14"/>
  <c r="U156" i="14" s="1"/>
  <c r="U152" i="1"/>
  <c r="U156" i="1" s="1"/>
  <c r="R152" i="14"/>
  <c r="R156" i="14" s="1"/>
  <c r="R152" i="16"/>
  <c r="R156" i="16" s="1"/>
  <c r="R152" i="1"/>
  <c r="R156" i="1" s="1"/>
  <c r="P236" i="16"/>
  <c r="P240" i="16" s="1"/>
  <c r="Q234" i="16"/>
  <c r="W234" i="16" s="1"/>
  <c r="P242" i="16"/>
  <c r="M250" i="16"/>
  <c r="U152" i="13"/>
  <c r="U156" i="13" s="1"/>
  <c r="U152" i="17"/>
  <c r="U156" i="17" s="1"/>
  <c r="S152" i="13"/>
  <c r="S156" i="13" s="1"/>
  <c r="S152" i="15"/>
  <c r="S156" i="15" s="1"/>
  <c r="S152" i="17"/>
  <c r="S156" i="17" s="1"/>
  <c r="N236" i="16"/>
  <c r="N240" i="16" s="1"/>
  <c r="M242" i="16"/>
  <c r="T238" i="16"/>
  <c r="M246" i="16"/>
  <c r="N250" i="16"/>
  <c r="P250" i="16"/>
  <c r="O249" i="16"/>
  <c r="Q249" i="16" s="1"/>
  <c r="R152" i="13"/>
  <c r="R156" i="13" s="1"/>
  <c r="R152" i="15"/>
  <c r="R156" i="15" s="1"/>
  <c r="R152" i="17"/>
  <c r="R156" i="17" s="1"/>
  <c r="N246" i="16"/>
  <c r="P246" i="16"/>
  <c r="O245" i="16"/>
  <c r="Q245" i="16" s="1"/>
  <c r="E83" i="17"/>
  <c r="E83" i="16"/>
  <c r="E83" i="15"/>
  <c r="E83" i="14"/>
  <c r="E55" i="20"/>
  <c r="E50" i="19"/>
  <c r="E83" i="13"/>
  <c r="D55" i="19"/>
  <c r="I42" i="19"/>
  <c r="E83" i="1"/>
  <c r="T237" i="16"/>
  <c r="V237" i="16" s="1"/>
  <c r="E46" i="19"/>
  <c r="I41" i="19"/>
  <c r="E54" i="19"/>
  <c r="C55" i="19"/>
  <c r="S236" i="16"/>
  <c r="S240" i="16" s="1"/>
  <c r="T234" i="16"/>
  <c r="V234" i="16" s="1"/>
  <c r="U236" i="16"/>
  <c r="U240" i="16" s="1"/>
  <c r="T233" i="16"/>
  <c r="R236" i="16"/>
  <c r="R240" i="16" s="1"/>
  <c r="M236" i="16"/>
  <c r="M240" i="16" s="1"/>
  <c r="O243" i="16"/>
  <c r="O247" i="16"/>
  <c r="O236" i="16" l="1"/>
  <c r="O240" i="16" s="1"/>
  <c r="V238" i="16"/>
  <c r="W238" i="16" s="1"/>
  <c r="T239" i="16"/>
  <c r="O242" i="16"/>
  <c r="Q236" i="16"/>
  <c r="N251" i="16"/>
  <c r="Q237" i="16"/>
  <c r="M251" i="16"/>
  <c r="P252" i="16"/>
  <c r="N252" i="16"/>
  <c r="P251" i="16"/>
  <c r="E55" i="19"/>
  <c r="T236" i="16"/>
  <c r="V236" i="16" s="1"/>
  <c r="V233" i="16"/>
  <c r="W233" i="16" s="1"/>
  <c r="O250" i="16"/>
  <c r="Q247" i="16"/>
  <c r="Q250" i="16" s="1"/>
  <c r="M252" i="16"/>
  <c r="O246" i="16"/>
  <c r="Q243" i="16"/>
  <c r="Q246" i="16" s="1"/>
  <c r="W236" i="16" l="1"/>
  <c r="Q239" i="16"/>
  <c r="W237" i="16"/>
  <c r="Q240" i="16"/>
  <c r="W240" i="16" s="1"/>
  <c r="T240" i="16"/>
  <c r="V239" i="16"/>
  <c r="V240" i="16"/>
  <c r="Q241" i="16"/>
  <c r="Q242" i="16" s="1"/>
  <c r="Q252" i="16" s="1"/>
  <c r="O252" i="16"/>
  <c r="O251" i="16"/>
  <c r="W239" i="16" l="1"/>
  <c r="Q251" i="16"/>
  <c r="P249" i="1"/>
  <c r="N249" i="1"/>
  <c r="M249" i="1"/>
  <c r="P248" i="1"/>
  <c r="N248" i="1"/>
  <c r="M248" i="1"/>
  <c r="P247" i="1"/>
  <c r="N247" i="1"/>
  <c r="M247" i="1"/>
  <c r="P245" i="1"/>
  <c r="N245" i="1"/>
  <c r="M245" i="1"/>
  <c r="P244" i="1"/>
  <c r="N244" i="1"/>
  <c r="M244" i="1"/>
  <c r="P243" i="1"/>
  <c r="N243" i="1"/>
  <c r="M243" i="1"/>
  <c r="P241" i="1"/>
  <c r="N241" i="1"/>
  <c r="M241" i="1"/>
  <c r="P238" i="1"/>
  <c r="N238" i="1"/>
  <c r="M238" i="1"/>
  <c r="P237" i="1"/>
  <c r="N237" i="1"/>
  <c r="N239" i="1" s="1"/>
  <c r="M237" i="1"/>
  <c r="P235" i="1"/>
  <c r="N235" i="1"/>
  <c r="M235" i="1"/>
  <c r="P234" i="1"/>
  <c r="N234" i="1"/>
  <c r="M234" i="1"/>
  <c r="P233" i="1"/>
  <c r="N233" i="1"/>
  <c r="M233" i="1"/>
  <c r="P222" i="1"/>
  <c r="N222" i="1"/>
  <c r="M222" i="1"/>
  <c r="O221" i="1"/>
  <c r="Q221" i="1" s="1"/>
  <c r="O220" i="1"/>
  <c r="Q220" i="1" s="1"/>
  <c r="O219" i="1"/>
  <c r="Q219" i="1" s="1"/>
  <c r="P218" i="1"/>
  <c r="N218" i="1"/>
  <c r="M218" i="1"/>
  <c r="O217" i="1"/>
  <c r="Q217" i="1" s="1"/>
  <c r="O216" i="1"/>
  <c r="Q216" i="1" s="1"/>
  <c r="O215" i="1"/>
  <c r="Q215" i="1" s="1"/>
  <c r="P214" i="1"/>
  <c r="N214" i="1"/>
  <c r="M214" i="1"/>
  <c r="O213" i="1"/>
  <c r="Q213" i="1" s="1"/>
  <c r="O210" i="1"/>
  <c r="Q210" i="1" s="1"/>
  <c r="O209" i="1"/>
  <c r="P208" i="1"/>
  <c r="P212" i="1" s="1"/>
  <c r="N208" i="1"/>
  <c r="N212" i="1" s="1"/>
  <c r="M208" i="1"/>
  <c r="M212" i="1" s="1"/>
  <c r="O207" i="1"/>
  <c r="Q207" i="1" s="1"/>
  <c r="O206" i="1"/>
  <c r="Q206" i="1" s="1"/>
  <c r="O205" i="1"/>
  <c r="Q205" i="1" s="1"/>
  <c r="P194" i="1"/>
  <c r="N194" i="1"/>
  <c r="M194" i="1"/>
  <c r="O193" i="1"/>
  <c r="Q193" i="1" s="1"/>
  <c r="O192" i="1"/>
  <c r="Q192" i="1" s="1"/>
  <c r="O191" i="1"/>
  <c r="P190" i="1"/>
  <c r="N190" i="1"/>
  <c r="M190" i="1"/>
  <c r="O189" i="1"/>
  <c r="Q189" i="1" s="1"/>
  <c r="O188" i="1"/>
  <c r="Q188" i="1" s="1"/>
  <c r="O187" i="1"/>
  <c r="P186" i="1"/>
  <c r="N186" i="1"/>
  <c r="M186" i="1"/>
  <c r="O185" i="1"/>
  <c r="Q185" i="1" s="1"/>
  <c r="O182" i="1"/>
  <c r="Q182" i="1" s="1"/>
  <c r="O181" i="1"/>
  <c r="P180" i="1"/>
  <c r="P184" i="1" s="1"/>
  <c r="N180" i="1"/>
  <c r="N184" i="1" s="1"/>
  <c r="M180" i="1"/>
  <c r="M184" i="1" s="1"/>
  <c r="O179" i="1"/>
  <c r="Q179" i="1" s="1"/>
  <c r="O178" i="1"/>
  <c r="Q178" i="1" s="1"/>
  <c r="O177" i="1"/>
  <c r="P165" i="1"/>
  <c r="N165" i="1"/>
  <c r="M165" i="1"/>
  <c r="P164" i="1"/>
  <c r="N164" i="1"/>
  <c r="M164" i="1"/>
  <c r="P163" i="1"/>
  <c r="N163" i="1"/>
  <c r="M163" i="1"/>
  <c r="P161" i="1"/>
  <c r="N161" i="1"/>
  <c r="M161" i="1"/>
  <c r="P160" i="1"/>
  <c r="N160" i="1"/>
  <c r="M160" i="1"/>
  <c r="P159" i="1"/>
  <c r="N159" i="1"/>
  <c r="M159" i="1"/>
  <c r="P157" i="1"/>
  <c r="N157" i="1"/>
  <c r="M157" i="1"/>
  <c r="P154" i="1"/>
  <c r="N154" i="1"/>
  <c r="M154" i="1"/>
  <c r="P153" i="1"/>
  <c r="N153" i="1"/>
  <c r="M153" i="1"/>
  <c r="P151" i="1"/>
  <c r="N151" i="1"/>
  <c r="M151" i="1"/>
  <c r="P150" i="1"/>
  <c r="N150" i="1"/>
  <c r="M150" i="1"/>
  <c r="P149" i="1"/>
  <c r="N149" i="1"/>
  <c r="M149" i="1"/>
  <c r="M138" i="1"/>
  <c r="O137" i="1"/>
  <c r="Q137" i="1" s="1"/>
  <c r="O136" i="1"/>
  <c r="Q136" i="1" s="1"/>
  <c r="O135" i="1"/>
  <c r="M134" i="1"/>
  <c r="O133" i="1"/>
  <c r="Q133" i="1" s="1"/>
  <c r="O132" i="1"/>
  <c r="Q132" i="1" s="1"/>
  <c r="O131" i="1"/>
  <c r="M130" i="1"/>
  <c r="O129" i="1"/>
  <c r="Q129" i="1" s="1"/>
  <c r="O126" i="1"/>
  <c r="Q126" i="1" s="1"/>
  <c r="O125" i="1"/>
  <c r="M124" i="1"/>
  <c r="M128" i="1" s="1"/>
  <c r="Q123" i="1"/>
  <c r="O122" i="1"/>
  <c r="Q122" i="1" s="1"/>
  <c r="O121" i="1"/>
  <c r="M110" i="1"/>
  <c r="O109" i="1"/>
  <c r="Q109" i="1" s="1"/>
  <c r="O108" i="1"/>
  <c r="Q108" i="1" s="1"/>
  <c r="O107" i="1"/>
  <c r="O105" i="1"/>
  <c r="Q105" i="1" s="1"/>
  <c r="O104" i="1"/>
  <c r="Q104" i="1" s="1"/>
  <c r="O103" i="1"/>
  <c r="M102" i="1"/>
  <c r="M111" i="1" s="1"/>
  <c r="O101" i="1"/>
  <c r="Q101" i="1" s="1"/>
  <c r="O98" i="1"/>
  <c r="O97" i="1"/>
  <c r="O99" i="1" s="1"/>
  <c r="M96" i="1"/>
  <c r="M100" i="1" s="1"/>
  <c r="O95" i="1"/>
  <c r="Q95" i="1" s="1"/>
  <c r="O94" i="1"/>
  <c r="Q94" i="1" s="1"/>
  <c r="O93" i="1"/>
  <c r="P81" i="1"/>
  <c r="N81" i="1"/>
  <c r="M81" i="1"/>
  <c r="P80" i="1"/>
  <c r="N80" i="1"/>
  <c r="M80" i="1"/>
  <c r="P79" i="1"/>
  <c r="N79" i="1"/>
  <c r="M79" i="1"/>
  <c r="P77" i="1"/>
  <c r="N77" i="1"/>
  <c r="M77" i="1"/>
  <c r="P76" i="1"/>
  <c r="N76" i="1"/>
  <c r="M76" i="1"/>
  <c r="P75" i="1"/>
  <c r="N75" i="1"/>
  <c r="M75" i="1"/>
  <c r="P73" i="1"/>
  <c r="N73" i="1"/>
  <c r="M73" i="1"/>
  <c r="P70" i="1"/>
  <c r="N70" i="1"/>
  <c r="M70" i="1"/>
  <c r="P69" i="1"/>
  <c r="N69" i="1"/>
  <c r="M69" i="1"/>
  <c r="P67" i="1"/>
  <c r="N67" i="1"/>
  <c r="M67" i="1"/>
  <c r="P66" i="1"/>
  <c r="N66" i="1"/>
  <c r="M66" i="1"/>
  <c r="P65" i="1"/>
  <c r="N65" i="1"/>
  <c r="M65" i="1"/>
  <c r="O53" i="1"/>
  <c r="Q53" i="1" s="1"/>
  <c r="O52" i="1"/>
  <c r="Q52" i="1" s="1"/>
  <c r="O51" i="1"/>
  <c r="P50" i="1"/>
  <c r="N50" i="1"/>
  <c r="M50" i="1"/>
  <c r="O49" i="1"/>
  <c r="Q49" i="1" s="1"/>
  <c r="O48" i="1"/>
  <c r="Q48" i="1" s="1"/>
  <c r="O47" i="1"/>
  <c r="P46" i="1"/>
  <c r="N46" i="1"/>
  <c r="M46" i="1"/>
  <c r="O45" i="1"/>
  <c r="Q45" i="1" s="1"/>
  <c r="O42" i="1"/>
  <c r="Q42" i="1" s="1"/>
  <c r="O41" i="1"/>
  <c r="P40" i="1"/>
  <c r="P44" i="1" s="1"/>
  <c r="N40" i="1"/>
  <c r="N44" i="1" s="1"/>
  <c r="M40" i="1"/>
  <c r="M44" i="1" s="1"/>
  <c r="O39" i="1"/>
  <c r="Q39" i="1" s="1"/>
  <c r="O38" i="1"/>
  <c r="Q38" i="1" s="1"/>
  <c r="O37" i="1"/>
  <c r="Q37" i="1" s="1"/>
  <c r="M26" i="1"/>
  <c r="O25" i="1"/>
  <c r="Q25" i="1" s="1"/>
  <c r="O24" i="1"/>
  <c r="Q24" i="1" s="1"/>
  <c r="O23" i="1"/>
  <c r="Q23" i="1" s="1"/>
  <c r="M22" i="1"/>
  <c r="O21" i="1"/>
  <c r="O20" i="1"/>
  <c r="Q20" i="1" s="1"/>
  <c r="O19" i="1"/>
  <c r="M18" i="1"/>
  <c r="O17" i="1"/>
  <c r="Q17" i="1" s="1"/>
  <c r="O14" i="1"/>
  <c r="Q14" i="1" s="1"/>
  <c r="O13" i="1"/>
  <c r="P12" i="1"/>
  <c r="P16" i="1" s="1"/>
  <c r="N12" i="1"/>
  <c r="N16" i="1" s="1"/>
  <c r="M12" i="1"/>
  <c r="M16" i="1" s="1"/>
  <c r="O11" i="1"/>
  <c r="Q11" i="1" s="1"/>
  <c r="O10" i="1"/>
  <c r="Q10" i="1" s="1"/>
  <c r="O9" i="1"/>
  <c r="Q9" i="1" s="1"/>
  <c r="P249" i="13"/>
  <c r="N249" i="13"/>
  <c r="M249" i="13"/>
  <c r="P248" i="13"/>
  <c r="N248" i="13"/>
  <c r="M248" i="13"/>
  <c r="P247" i="13"/>
  <c r="N247" i="13"/>
  <c r="M247" i="13"/>
  <c r="P245" i="13"/>
  <c r="N245" i="13"/>
  <c r="M245" i="13"/>
  <c r="P244" i="13"/>
  <c r="N244" i="13"/>
  <c r="M244" i="13"/>
  <c r="P243" i="13"/>
  <c r="N243" i="13"/>
  <c r="M243" i="13"/>
  <c r="P241" i="13"/>
  <c r="N241" i="13"/>
  <c r="M241" i="13"/>
  <c r="P238" i="13"/>
  <c r="N238" i="13"/>
  <c r="M238" i="13"/>
  <c r="P237" i="13"/>
  <c r="N237" i="13"/>
  <c r="M237" i="13"/>
  <c r="M239" i="13" s="1"/>
  <c r="P235" i="13"/>
  <c r="N235" i="13"/>
  <c r="M235" i="13"/>
  <c r="P234" i="13"/>
  <c r="N234" i="13"/>
  <c r="M234" i="13"/>
  <c r="P233" i="13"/>
  <c r="N233" i="13"/>
  <c r="M233" i="13"/>
  <c r="P222" i="13"/>
  <c r="N222" i="13"/>
  <c r="M222" i="13"/>
  <c r="O221" i="13"/>
  <c r="Q221" i="13" s="1"/>
  <c r="O220" i="13"/>
  <c r="Q220" i="13" s="1"/>
  <c r="O219" i="13"/>
  <c r="Q219" i="13" s="1"/>
  <c r="P218" i="13"/>
  <c r="N218" i="13"/>
  <c r="M218" i="13"/>
  <c r="O217" i="13"/>
  <c r="Q217" i="13" s="1"/>
  <c r="O216" i="13"/>
  <c r="Q216" i="13" s="1"/>
  <c r="O215" i="13"/>
  <c r="Q215" i="13" s="1"/>
  <c r="P214" i="13"/>
  <c r="N214" i="13"/>
  <c r="M214" i="13"/>
  <c r="O213" i="13"/>
  <c r="Q213" i="13" s="1"/>
  <c r="O210" i="13"/>
  <c r="Q210" i="13" s="1"/>
  <c r="O209" i="13"/>
  <c r="P208" i="13"/>
  <c r="P212" i="13" s="1"/>
  <c r="N208" i="13"/>
  <c r="N212" i="13" s="1"/>
  <c r="M208" i="13"/>
  <c r="M212" i="13" s="1"/>
  <c r="O207" i="13"/>
  <c r="Q207" i="13" s="1"/>
  <c r="O206" i="13"/>
  <c r="Q206" i="13" s="1"/>
  <c r="O205" i="13"/>
  <c r="Q205" i="13" s="1"/>
  <c r="P194" i="13"/>
  <c r="N194" i="13"/>
  <c r="M194" i="13"/>
  <c r="O193" i="13"/>
  <c r="Q193" i="13" s="1"/>
  <c r="O192" i="13"/>
  <c r="Q192" i="13" s="1"/>
  <c r="O191" i="13"/>
  <c r="P190" i="13"/>
  <c r="N190" i="13"/>
  <c r="M190" i="13"/>
  <c r="O189" i="13"/>
  <c r="Q189" i="13" s="1"/>
  <c r="O188" i="13"/>
  <c r="Q188" i="13" s="1"/>
  <c r="O187" i="13"/>
  <c r="P186" i="13"/>
  <c r="N186" i="13"/>
  <c r="M186" i="13"/>
  <c r="O185" i="13"/>
  <c r="Q185" i="13" s="1"/>
  <c r="O182" i="13"/>
  <c r="Q182" i="13" s="1"/>
  <c r="O181" i="13"/>
  <c r="P180" i="13"/>
  <c r="P184" i="13" s="1"/>
  <c r="N180" i="13"/>
  <c r="N184" i="13" s="1"/>
  <c r="M180" i="13"/>
  <c r="M184" i="13" s="1"/>
  <c r="O179" i="13"/>
  <c r="Q179" i="13" s="1"/>
  <c r="O178" i="13"/>
  <c r="Q178" i="13" s="1"/>
  <c r="O177" i="13"/>
  <c r="Q177" i="13" s="1"/>
  <c r="P165" i="13"/>
  <c r="N165" i="13"/>
  <c r="M165" i="13"/>
  <c r="P164" i="13"/>
  <c r="N164" i="13"/>
  <c r="M164" i="13"/>
  <c r="P163" i="13"/>
  <c r="N163" i="13"/>
  <c r="M163" i="13"/>
  <c r="P161" i="13"/>
  <c r="N161" i="13"/>
  <c r="M161" i="13"/>
  <c r="P160" i="13"/>
  <c r="N160" i="13"/>
  <c r="M160" i="13"/>
  <c r="P159" i="13"/>
  <c r="N159" i="13"/>
  <c r="M159" i="13"/>
  <c r="P157" i="13"/>
  <c r="N157" i="13"/>
  <c r="M157" i="13"/>
  <c r="P154" i="13"/>
  <c r="N154" i="13"/>
  <c r="M154" i="13"/>
  <c r="P153" i="13"/>
  <c r="N153" i="13"/>
  <c r="M153" i="13"/>
  <c r="P151" i="13"/>
  <c r="N151" i="13"/>
  <c r="M151" i="13"/>
  <c r="P150" i="13"/>
  <c r="N150" i="13"/>
  <c r="M150" i="13"/>
  <c r="P149" i="13"/>
  <c r="N149" i="13"/>
  <c r="M149" i="13"/>
  <c r="M138" i="13"/>
  <c r="O137" i="13"/>
  <c r="Q137" i="13" s="1"/>
  <c r="O136" i="13"/>
  <c r="Q136" i="13" s="1"/>
  <c r="O135" i="13"/>
  <c r="M134" i="13"/>
  <c r="O133" i="13"/>
  <c r="Q133" i="13" s="1"/>
  <c r="O132" i="13"/>
  <c r="Q132" i="13" s="1"/>
  <c r="O131" i="13"/>
  <c r="M130" i="13"/>
  <c r="O129" i="13"/>
  <c r="Q129" i="13" s="1"/>
  <c r="O126" i="13"/>
  <c r="Q126" i="13" s="1"/>
  <c r="O125" i="13"/>
  <c r="M124" i="13"/>
  <c r="M128" i="13" s="1"/>
  <c r="O123" i="13"/>
  <c r="Q123" i="13" s="1"/>
  <c r="O122" i="13"/>
  <c r="Q122" i="13" s="1"/>
  <c r="O121" i="13"/>
  <c r="Q121" i="13" s="1"/>
  <c r="M110" i="13"/>
  <c r="O109" i="13"/>
  <c r="Q109" i="13" s="1"/>
  <c r="O108" i="13"/>
  <c r="Q108" i="13" s="1"/>
  <c r="O107" i="13"/>
  <c r="O105" i="13"/>
  <c r="Q105" i="13" s="1"/>
  <c r="O104" i="13"/>
  <c r="Q104" i="13" s="1"/>
  <c r="O103" i="13"/>
  <c r="M102" i="13"/>
  <c r="M111" i="13" s="1"/>
  <c r="O101" i="13"/>
  <c r="Q101" i="13" s="1"/>
  <c r="O98" i="13"/>
  <c r="O97" i="13"/>
  <c r="O99" i="13" s="1"/>
  <c r="M96" i="13"/>
  <c r="M100" i="13" s="1"/>
  <c r="O95" i="13"/>
  <c r="Q95" i="13" s="1"/>
  <c r="O94" i="13"/>
  <c r="Q94" i="13" s="1"/>
  <c r="O93" i="13"/>
  <c r="P81" i="13"/>
  <c r="N81" i="13"/>
  <c r="M81" i="13"/>
  <c r="P80" i="13"/>
  <c r="N80" i="13"/>
  <c r="M80" i="13"/>
  <c r="P79" i="13"/>
  <c r="N79" i="13"/>
  <c r="M79" i="13"/>
  <c r="P77" i="13"/>
  <c r="N77" i="13"/>
  <c r="M77" i="13"/>
  <c r="P76" i="13"/>
  <c r="N76" i="13"/>
  <c r="M76" i="13"/>
  <c r="P75" i="13"/>
  <c r="N75" i="13"/>
  <c r="M75" i="13"/>
  <c r="P73" i="13"/>
  <c r="N73" i="13"/>
  <c r="M73" i="13"/>
  <c r="P70" i="13"/>
  <c r="N70" i="13"/>
  <c r="M70" i="13"/>
  <c r="P69" i="13"/>
  <c r="N69" i="13"/>
  <c r="M69" i="13"/>
  <c r="P67" i="13"/>
  <c r="N67" i="13"/>
  <c r="M67" i="13"/>
  <c r="P66" i="13"/>
  <c r="N66" i="13"/>
  <c r="M66" i="13"/>
  <c r="P65" i="13"/>
  <c r="N65" i="13"/>
  <c r="M65" i="13"/>
  <c r="O65" i="13" s="1"/>
  <c r="O53" i="13"/>
  <c r="Q53" i="13" s="1"/>
  <c r="O52" i="13"/>
  <c r="Q52" i="13" s="1"/>
  <c r="O51" i="13"/>
  <c r="P50" i="13"/>
  <c r="N50" i="13"/>
  <c r="M50" i="13"/>
  <c r="O49" i="13"/>
  <c r="Q49" i="13" s="1"/>
  <c r="O48" i="13"/>
  <c r="Q48" i="13" s="1"/>
  <c r="O47" i="13"/>
  <c r="Q47" i="13" s="1"/>
  <c r="P46" i="13"/>
  <c r="N46" i="13"/>
  <c r="M46" i="13"/>
  <c r="O45" i="13"/>
  <c r="Q45" i="13" s="1"/>
  <c r="O42" i="13"/>
  <c r="Q42" i="13" s="1"/>
  <c r="O41" i="13"/>
  <c r="O43" i="13" s="1"/>
  <c r="P40" i="13"/>
  <c r="P44" i="13" s="1"/>
  <c r="N40" i="13"/>
  <c r="N44" i="13" s="1"/>
  <c r="M40" i="13"/>
  <c r="M44" i="13" s="1"/>
  <c r="O39" i="13"/>
  <c r="Q39" i="13" s="1"/>
  <c r="O38" i="13"/>
  <c r="Q38" i="13" s="1"/>
  <c r="O37" i="13"/>
  <c r="Q37" i="13" s="1"/>
  <c r="M26" i="13"/>
  <c r="O25" i="13"/>
  <c r="Q25" i="13" s="1"/>
  <c r="O24" i="13"/>
  <c r="Q24" i="13" s="1"/>
  <c r="O23" i="13"/>
  <c r="M22" i="13"/>
  <c r="O21" i="13"/>
  <c r="Q21" i="13" s="1"/>
  <c r="O20" i="13"/>
  <c r="Q20" i="13" s="1"/>
  <c r="O19" i="13"/>
  <c r="M18" i="13"/>
  <c r="O17" i="13"/>
  <c r="Q17" i="13" s="1"/>
  <c r="O14" i="13"/>
  <c r="Q14" i="13" s="1"/>
  <c r="O13" i="13"/>
  <c r="O15" i="13" s="1"/>
  <c r="P12" i="13"/>
  <c r="P16" i="13" s="1"/>
  <c r="N12" i="13"/>
  <c r="N16" i="13" s="1"/>
  <c r="M12" i="13"/>
  <c r="M16" i="13" s="1"/>
  <c r="O11" i="13"/>
  <c r="Q11" i="13" s="1"/>
  <c r="O10" i="13"/>
  <c r="Q10" i="13" s="1"/>
  <c r="O9" i="13"/>
  <c r="Q9" i="13" s="1"/>
  <c r="P249" i="14"/>
  <c r="N249" i="14"/>
  <c r="M249" i="14"/>
  <c r="P248" i="14"/>
  <c r="N248" i="14"/>
  <c r="M248" i="14"/>
  <c r="O248" i="14" s="1"/>
  <c r="P247" i="14"/>
  <c r="N247" i="14"/>
  <c r="M247" i="14"/>
  <c r="P245" i="14"/>
  <c r="N245" i="14"/>
  <c r="M245" i="14"/>
  <c r="P244" i="14"/>
  <c r="N244" i="14"/>
  <c r="M244" i="14"/>
  <c r="P243" i="14"/>
  <c r="N243" i="14"/>
  <c r="M243" i="14"/>
  <c r="P241" i="14"/>
  <c r="N241" i="14"/>
  <c r="M241" i="14"/>
  <c r="P238" i="14"/>
  <c r="N238" i="14"/>
  <c r="M238" i="14"/>
  <c r="P237" i="14"/>
  <c r="N237" i="14"/>
  <c r="M237" i="14"/>
  <c r="P235" i="14"/>
  <c r="N235" i="14"/>
  <c r="M235" i="14"/>
  <c r="P234" i="14"/>
  <c r="N234" i="14"/>
  <c r="M234" i="14"/>
  <c r="P233" i="14"/>
  <c r="N233" i="14"/>
  <c r="M233" i="14"/>
  <c r="P222" i="14"/>
  <c r="N222" i="14"/>
  <c r="M222" i="14"/>
  <c r="O221" i="14"/>
  <c r="Q221" i="14" s="1"/>
  <c r="O220" i="14"/>
  <c r="Q220" i="14" s="1"/>
  <c r="O219" i="14"/>
  <c r="Q219" i="14" s="1"/>
  <c r="P218" i="14"/>
  <c r="N218" i="14"/>
  <c r="M218" i="14"/>
  <c r="O217" i="14"/>
  <c r="Q217" i="14" s="1"/>
  <c r="O216" i="14"/>
  <c r="Q216" i="14" s="1"/>
  <c r="O215" i="14"/>
  <c r="P214" i="14"/>
  <c r="N214" i="14"/>
  <c r="M214" i="14"/>
  <c r="O213" i="14"/>
  <c r="Q213" i="14" s="1"/>
  <c r="O210" i="14"/>
  <c r="Q210" i="14" s="1"/>
  <c r="O209" i="14"/>
  <c r="O211" i="14" s="1"/>
  <c r="P208" i="14"/>
  <c r="P212" i="14" s="1"/>
  <c r="N208" i="14"/>
  <c r="N212" i="14" s="1"/>
  <c r="M208" i="14"/>
  <c r="M212" i="14" s="1"/>
  <c r="O207" i="14"/>
  <c r="Q207" i="14" s="1"/>
  <c r="O206" i="14"/>
  <c r="Q206" i="14" s="1"/>
  <c r="O205" i="14"/>
  <c r="Q205" i="14" s="1"/>
  <c r="P194" i="14"/>
  <c r="N194" i="14"/>
  <c r="M194" i="14"/>
  <c r="O193" i="14"/>
  <c r="Q193" i="14" s="1"/>
  <c r="O192" i="14"/>
  <c r="Q192" i="14" s="1"/>
  <c r="O191" i="14"/>
  <c r="P190" i="14"/>
  <c r="N190" i="14"/>
  <c r="M190" i="14"/>
  <c r="O189" i="14"/>
  <c r="Q189" i="14" s="1"/>
  <c r="O188" i="14"/>
  <c r="Q188" i="14" s="1"/>
  <c r="O187" i="14"/>
  <c r="Q187" i="14" s="1"/>
  <c r="P186" i="14"/>
  <c r="N186" i="14"/>
  <c r="M186" i="14"/>
  <c r="O185" i="14"/>
  <c r="Q185" i="14" s="1"/>
  <c r="O182" i="14"/>
  <c r="Q182" i="14" s="1"/>
  <c r="O181" i="14"/>
  <c r="O183" i="14" s="1"/>
  <c r="P180" i="14"/>
  <c r="P184" i="14" s="1"/>
  <c r="N180" i="14"/>
  <c r="N184" i="14" s="1"/>
  <c r="M180" i="14"/>
  <c r="M184" i="14" s="1"/>
  <c r="O179" i="14"/>
  <c r="Q179" i="14" s="1"/>
  <c r="O178" i="14"/>
  <c r="Q178" i="14" s="1"/>
  <c r="O177" i="14"/>
  <c r="P165" i="14"/>
  <c r="N165" i="14"/>
  <c r="M165" i="14"/>
  <c r="P164" i="14"/>
  <c r="N164" i="14"/>
  <c r="M164" i="14"/>
  <c r="P163" i="14"/>
  <c r="N163" i="14"/>
  <c r="M163" i="14"/>
  <c r="P161" i="14"/>
  <c r="N161" i="14"/>
  <c r="M161" i="14"/>
  <c r="P160" i="14"/>
  <c r="N160" i="14"/>
  <c r="M160" i="14"/>
  <c r="P159" i="14"/>
  <c r="N159" i="14"/>
  <c r="M159" i="14"/>
  <c r="P157" i="14"/>
  <c r="N157" i="14"/>
  <c r="M157" i="14"/>
  <c r="P154" i="14"/>
  <c r="N154" i="14"/>
  <c r="M154" i="14"/>
  <c r="P153" i="14"/>
  <c r="N153" i="14"/>
  <c r="M153" i="14"/>
  <c r="P151" i="14"/>
  <c r="N151" i="14"/>
  <c r="M151" i="14"/>
  <c r="O151" i="14" s="1"/>
  <c r="P150" i="14"/>
  <c r="N150" i="14"/>
  <c r="M150" i="14"/>
  <c r="P149" i="14"/>
  <c r="N149" i="14"/>
  <c r="M149" i="14"/>
  <c r="M138" i="14"/>
  <c r="O137" i="14"/>
  <c r="Q137" i="14" s="1"/>
  <c r="O136" i="14"/>
  <c r="Q136" i="14" s="1"/>
  <c r="O135" i="14"/>
  <c r="M134" i="14"/>
  <c r="O133" i="14"/>
  <c r="Q133" i="14" s="1"/>
  <c r="O132" i="14"/>
  <c r="Q132" i="14" s="1"/>
  <c r="O131" i="14"/>
  <c r="Q131" i="14" s="1"/>
  <c r="M130" i="14"/>
  <c r="O129" i="14"/>
  <c r="Q129" i="14" s="1"/>
  <c r="O126" i="14"/>
  <c r="Q126" i="14" s="1"/>
  <c r="O125" i="14"/>
  <c r="M124" i="14"/>
  <c r="M128" i="14" s="1"/>
  <c r="O123" i="14"/>
  <c r="Q123" i="14" s="1"/>
  <c r="O122" i="14"/>
  <c r="Q122" i="14" s="1"/>
  <c r="O121" i="14"/>
  <c r="M110" i="14"/>
  <c r="O109" i="14"/>
  <c r="Q109" i="14" s="1"/>
  <c r="O108" i="14"/>
  <c r="Q108" i="14" s="1"/>
  <c r="O107" i="14"/>
  <c r="O105" i="14"/>
  <c r="Q105" i="14" s="1"/>
  <c r="O104" i="14"/>
  <c r="Q104" i="14" s="1"/>
  <c r="O103" i="14"/>
  <c r="M102" i="14"/>
  <c r="M111" i="14" s="1"/>
  <c r="O101" i="14"/>
  <c r="Q101" i="14" s="1"/>
  <c r="O98" i="14"/>
  <c r="O97" i="14"/>
  <c r="M96" i="14"/>
  <c r="M100" i="14" s="1"/>
  <c r="O95" i="14"/>
  <c r="Q95" i="14" s="1"/>
  <c r="O94" i="14"/>
  <c r="Q94" i="14" s="1"/>
  <c r="O93" i="14"/>
  <c r="P81" i="14"/>
  <c r="N81" i="14"/>
  <c r="M81" i="14"/>
  <c r="P80" i="14"/>
  <c r="N80" i="14"/>
  <c r="M80" i="14"/>
  <c r="P79" i="14"/>
  <c r="N79" i="14"/>
  <c r="M79" i="14"/>
  <c r="P77" i="14"/>
  <c r="N77" i="14"/>
  <c r="M77" i="14"/>
  <c r="P76" i="14"/>
  <c r="N76" i="14"/>
  <c r="M76" i="14"/>
  <c r="P75" i="14"/>
  <c r="N75" i="14"/>
  <c r="M75" i="14"/>
  <c r="P73" i="14"/>
  <c r="N73" i="14"/>
  <c r="M73" i="14"/>
  <c r="P70" i="14"/>
  <c r="N70" i="14"/>
  <c r="M70" i="14"/>
  <c r="P69" i="14"/>
  <c r="N69" i="14"/>
  <c r="M69" i="14"/>
  <c r="P67" i="14"/>
  <c r="N67" i="14"/>
  <c r="M67" i="14"/>
  <c r="P66" i="14"/>
  <c r="N66" i="14"/>
  <c r="M66" i="14"/>
  <c r="P65" i="14"/>
  <c r="N65" i="14"/>
  <c r="M65" i="14"/>
  <c r="O53" i="14"/>
  <c r="Q53" i="14" s="1"/>
  <c r="O52" i="14"/>
  <c r="Q52" i="14" s="1"/>
  <c r="O51" i="14"/>
  <c r="P50" i="14"/>
  <c r="N50" i="14"/>
  <c r="M50" i="14"/>
  <c r="O49" i="14"/>
  <c r="Q49" i="14" s="1"/>
  <c r="O48" i="14"/>
  <c r="Q48" i="14" s="1"/>
  <c r="O47" i="14"/>
  <c r="Q47" i="14" s="1"/>
  <c r="P46" i="14"/>
  <c r="N46" i="14"/>
  <c r="M46" i="14"/>
  <c r="O45" i="14"/>
  <c r="Q45" i="14" s="1"/>
  <c r="O42" i="14"/>
  <c r="Q42" i="14" s="1"/>
  <c r="O41" i="14"/>
  <c r="Q41" i="14" s="1"/>
  <c r="P40" i="14"/>
  <c r="P44" i="14" s="1"/>
  <c r="N40" i="14"/>
  <c r="N44" i="14" s="1"/>
  <c r="M40" i="14"/>
  <c r="M44" i="14" s="1"/>
  <c r="O39" i="14"/>
  <c r="Q39" i="14" s="1"/>
  <c r="O38" i="14"/>
  <c r="Q38" i="14" s="1"/>
  <c r="O37" i="14"/>
  <c r="Q37" i="14" s="1"/>
  <c r="M26" i="14"/>
  <c r="O25" i="14"/>
  <c r="Q25" i="14" s="1"/>
  <c r="O24" i="14"/>
  <c r="Q24" i="14" s="1"/>
  <c r="O23" i="14"/>
  <c r="M22" i="14"/>
  <c r="O21" i="14"/>
  <c r="Q21" i="14" s="1"/>
  <c r="O20" i="14"/>
  <c r="Q20" i="14" s="1"/>
  <c r="O19" i="14"/>
  <c r="Q19" i="14" s="1"/>
  <c r="M18" i="14"/>
  <c r="M27" i="14" s="1"/>
  <c r="O17" i="14"/>
  <c r="Q17" i="14" s="1"/>
  <c r="O14" i="14"/>
  <c r="Q14" i="14" s="1"/>
  <c r="O13" i="14"/>
  <c r="P12" i="14"/>
  <c r="P16" i="14" s="1"/>
  <c r="N12" i="14"/>
  <c r="N16" i="14" s="1"/>
  <c r="M12" i="14"/>
  <c r="M16" i="14" s="1"/>
  <c r="O11" i="14"/>
  <c r="Q11" i="14" s="1"/>
  <c r="O10" i="14"/>
  <c r="Q10" i="14" s="1"/>
  <c r="O9" i="14"/>
  <c r="Q9" i="14" s="1"/>
  <c r="P249" i="15"/>
  <c r="N249" i="15"/>
  <c r="M249" i="15"/>
  <c r="P248" i="15"/>
  <c r="N248" i="15"/>
  <c r="M248" i="15"/>
  <c r="P247" i="15"/>
  <c r="N247" i="15"/>
  <c r="M247" i="15"/>
  <c r="P245" i="15"/>
  <c r="N245" i="15"/>
  <c r="M245" i="15"/>
  <c r="P244" i="15"/>
  <c r="N244" i="15"/>
  <c r="M244" i="15"/>
  <c r="P243" i="15"/>
  <c r="N243" i="15"/>
  <c r="M243" i="15"/>
  <c r="P241" i="15"/>
  <c r="N241" i="15"/>
  <c r="M241" i="15"/>
  <c r="P238" i="15"/>
  <c r="N238" i="15"/>
  <c r="M238" i="15"/>
  <c r="P237" i="15"/>
  <c r="N237" i="15"/>
  <c r="N239" i="15" s="1"/>
  <c r="M237" i="15"/>
  <c r="P235" i="15"/>
  <c r="N235" i="15"/>
  <c r="M235" i="15"/>
  <c r="P234" i="15"/>
  <c r="N234" i="15"/>
  <c r="M234" i="15"/>
  <c r="P233" i="15"/>
  <c r="N233" i="15"/>
  <c r="M233" i="15"/>
  <c r="P222" i="15"/>
  <c r="N222" i="15"/>
  <c r="M222" i="15"/>
  <c r="O221" i="15"/>
  <c r="Q221" i="15" s="1"/>
  <c r="O220" i="15"/>
  <c r="Q220" i="15" s="1"/>
  <c r="O219" i="15"/>
  <c r="P218" i="15"/>
  <c r="N218" i="15"/>
  <c r="M218" i="15"/>
  <c r="O217" i="15"/>
  <c r="Q217" i="15" s="1"/>
  <c r="O216" i="15"/>
  <c r="Q216" i="15" s="1"/>
  <c r="O215" i="15"/>
  <c r="P214" i="15"/>
  <c r="N214" i="15"/>
  <c r="M214" i="15"/>
  <c r="O213" i="15"/>
  <c r="Q213" i="15" s="1"/>
  <c r="O210" i="15"/>
  <c r="Q210" i="15" s="1"/>
  <c r="O209" i="15"/>
  <c r="O211" i="15" s="1"/>
  <c r="P208" i="15"/>
  <c r="P212" i="15" s="1"/>
  <c r="N208" i="15"/>
  <c r="N212" i="15" s="1"/>
  <c r="M208" i="15"/>
  <c r="M212" i="15" s="1"/>
  <c r="O207" i="15"/>
  <c r="Q207" i="15" s="1"/>
  <c r="O206" i="15"/>
  <c r="Q206" i="15" s="1"/>
  <c r="O205" i="15"/>
  <c r="Q205" i="15" s="1"/>
  <c r="P194" i="15"/>
  <c r="N194" i="15"/>
  <c r="M194" i="15"/>
  <c r="O193" i="15"/>
  <c r="O192" i="15"/>
  <c r="Q192" i="15" s="1"/>
  <c r="O191" i="15"/>
  <c r="Q191" i="15" s="1"/>
  <c r="P190" i="15"/>
  <c r="N190" i="15"/>
  <c r="M190" i="15"/>
  <c r="O189" i="15"/>
  <c r="Q189" i="15" s="1"/>
  <c r="O188" i="15"/>
  <c r="Q188" i="15" s="1"/>
  <c r="O187" i="15"/>
  <c r="Q187" i="15" s="1"/>
  <c r="P186" i="15"/>
  <c r="N186" i="15"/>
  <c r="M186" i="15"/>
  <c r="O185" i="15"/>
  <c r="Q185" i="15" s="1"/>
  <c r="O182" i="15"/>
  <c r="Q182" i="15" s="1"/>
  <c r="O181" i="15"/>
  <c r="P180" i="15"/>
  <c r="P184" i="15" s="1"/>
  <c r="N180" i="15"/>
  <c r="N184" i="15" s="1"/>
  <c r="M180" i="15"/>
  <c r="M184" i="15" s="1"/>
  <c r="O179" i="15"/>
  <c r="Q179" i="15" s="1"/>
  <c r="O178" i="15"/>
  <c r="Q178" i="15" s="1"/>
  <c r="O177" i="15"/>
  <c r="Q177" i="15" s="1"/>
  <c r="P165" i="15"/>
  <c r="N165" i="15"/>
  <c r="M165" i="15"/>
  <c r="P164" i="15"/>
  <c r="N164" i="15"/>
  <c r="M164" i="15"/>
  <c r="P163" i="15"/>
  <c r="N163" i="15"/>
  <c r="M163" i="15"/>
  <c r="P161" i="15"/>
  <c r="N161" i="15"/>
  <c r="M161" i="15"/>
  <c r="P160" i="15"/>
  <c r="N160" i="15"/>
  <c r="M160" i="15"/>
  <c r="P159" i="15"/>
  <c r="N159" i="15"/>
  <c r="M159" i="15"/>
  <c r="P157" i="15"/>
  <c r="N157" i="15"/>
  <c r="M157" i="15"/>
  <c r="P154" i="15"/>
  <c r="N154" i="15"/>
  <c r="M154" i="15"/>
  <c r="P153" i="15"/>
  <c r="N153" i="15"/>
  <c r="M153" i="15"/>
  <c r="P151" i="15"/>
  <c r="N151" i="15"/>
  <c r="M151" i="15"/>
  <c r="P150" i="15"/>
  <c r="N150" i="15"/>
  <c r="M150" i="15"/>
  <c r="P149" i="15"/>
  <c r="N149" i="15"/>
  <c r="M149" i="15"/>
  <c r="M138" i="15"/>
  <c r="O137" i="15"/>
  <c r="Q137" i="15" s="1"/>
  <c r="O136" i="15"/>
  <c r="Q136" i="15" s="1"/>
  <c r="O135" i="15"/>
  <c r="M134" i="15"/>
  <c r="O133" i="15"/>
  <c r="Q133" i="15" s="1"/>
  <c r="O132" i="15"/>
  <c r="Q132" i="15" s="1"/>
  <c r="O131" i="15"/>
  <c r="M130" i="15"/>
  <c r="O129" i="15"/>
  <c r="Q129" i="15" s="1"/>
  <c r="O126" i="15"/>
  <c r="Q126" i="15" s="1"/>
  <c r="O125" i="15"/>
  <c r="M124" i="15"/>
  <c r="M128" i="15" s="1"/>
  <c r="O123" i="15"/>
  <c r="Q123" i="15" s="1"/>
  <c r="O122" i="15"/>
  <c r="Q122" i="15" s="1"/>
  <c r="O121" i="15"/>
  <c r="M110" i="15"/>
  <c r="O109" i="15"/>
  <c r="Q109" i="15" s="1"/>
  <c r="O108" i="15"/>
  <c r="Q108" i="15" s="1"/>
  <c r="O107" i="15"/>
  <c r="Q107" i="15" s="1"/>
  <c r="O105" i="15"/>
  <c r="Q105" i="15" s="1"/>
  <c r="O104" i="15"/>
  <c r="Q104" i="15" s="1"/>
  <c r="O103" i="15"/>
  <c r="Q103" i="15" s="1"/>
  <c r="M102" i="15"/>
  <c r="M111" i="15" s="1"/>
  <c r="O101" i="15"/>
  <c r="O98" i="15"/>
  <c r="O97" i="15"/>
  <c r="M96" i="15"/>
  <c r="M100" i="15" s="1"/>
  <c r="O95" i="15"/>
  <c r="Q95" i="15" s="1"/>
  <c r="O94" i="15"/>
  <c r="Q94" i="15" s="1"/>
  <c r="O93" i="15"/>
  <c r="P81" i="15"/>
  <c r="N81" i="15"/>
  <c r="M81" i="15"/>
  <c r="P80" i="15"/>
  <c r="N80" i="15"/>
  <c r="M80" i="15"/>
  <c r="P79" i="15"/>
  <c r="N79" i="15"/>
  <c r="M79" i="15"/>
  <c r="P77" i="15"/>
  <c r="N77" i="15"/>
  <c r="M77" i="15"/>
  <c r="P76" i="15"/>
  <c r="N76" i="15"/>
  <c r="M76" i="15"/>
  <c r="P75" i="15"/>
  <c r="N75" i="15"/>
  <c r="M75" i="15"/>
  <c r="P73" i="15"/>
  <c r="N73" i="15"/>
  <c r="M73" i="15"/>
  <c r="P70" i="15"/>
  <c r="N70" i="15"/>
  <c r="M70" i="15"/>
  <c r="P69" i="15"/>
  <c r="N69" i="15"/>
  <c r="M69" i="15"/>
  <c r="P67" i="15"/>
  <c r="N67" i="15"/>
  <c r="M67" i="15"/>
  <c r="P66" i="15"/>
  <c r="N66" i="15"/>
  <c r="M66" i="15"/>
  <c r="P65" i="15"/>
  <c r="N65" i="15"/>
  <c r="M65" i="15"/>
  <c r="O53" i="15"/>
  <c r="Q53" i="15" s="1"/>
  <c r="O52" i="15"/>
  <c r="Q52" i="15" s="1"/>
  <c r="O51" i="15"/>
  <c r="P50" i="15"/>
  <c r="N50" i="15"/>
  <c r="M50" i="15"/>
  <c r="O49" i="15"/>
  <c r="Q49" i="15" s="1"/>
  <c r="O48" i="15"/>
  <c r="Q48" i="15" s="1"/>
  <c r="O47" i="15"/>
  <c r="P46" i="15"/>
  <c r="N46" i="15"/>
  <c r="M46" i="15"/>
  <c r="O45" i="15"/>
  <c r="Q45" i="15" s="1"/>
  <c r="O42" i="15"/>
  <c r="Q42" i="15" s="1"/>
  <c r="O41" i="15"/>
  <c r="P40" i="15"/>
  <c r="P44" i="15" s="1"/>
  <c r="N40" i="15"/>
  <c r="N44" i="15" s="1"/>
  <c r="M40" i="15"/>
  <c r="M44" i="15" s="1"/>
  <c r="O39" i="15"/>
  <c r="Q39" i="15" s="1"/>
  <c r="O38" i="15"/>
  <c r="Q38" i="15" s="1"/>
  <c r="O37" i="15"/>
  <c r="Q37" i="15" s="1"/>
  <c r="M26" i="15"/>
  <c r="O25" i="15"/>
  <c r="O24" i="15"/>
  <c r="Q24" i="15" s="1"/>
  <c r="O23" i="15"/>
  <c r="M22" i="15"/>
  <c r="O21" i="15"/>
  <c r="Q21" i="15" s="1"/>
  <c r="O20" i="15"/>
  <c r="Q20" i="15" s="1"/>
  <c r="O19" i="15"/>
  <c r="M18" i="15"/>
  <c r="O17" i="15"/>
  <c r="Q17" i="15" s="1"/>
  <c r="O14" i="15"/>
  <c r="Q14" i="15" s="1"/>
  <c r="O13" i="15"/>
  <c r="P12" i="15"/>
  <c r="P16" i="15" s="1"/>
  <c r="N12" i="15"/>
  <c r="N16" i="15" s="1"/>
  <c r="M12" i="15"/>
  <c r="M16" i="15" s="1"/>
  <c r="O11" i="15"/>
  <c r="Q11" i="15" s="1"/>
  <c r="O10" i="15"/>
  <c r="Q10" i="15" s="1"/>
  <c r="O9" i="15"/>
  <c r="Q9" i="15" s="1"/>
  <c r="P222" i="16"/>
  <c r="N222" i="16"/>
  <c r="M222" i="16"/>
  <c r="O221" i="16"/>
  <c r="Q221" i="16" s="1"/>
  <c r="O220" i="16"/>
  <c r="Q220" i="16" s="1"/>
  <c r="O219" i="16"/>
  <c r="Q219" i="16" s="1"/>
  <c r="P218" i="16"/>
  <c r="N218" i="16"/>
  <c r="M218" i="16"/>
  <c r="O217" i="16"/>
  <c r="Q217" i="16" s="1"/>
  <c r="O216" i="16"/>
  <c r="Q216" i="16" s="1"/>
  <c r="O215" i="16"/>
  <c r="Q215" i="16" s="1"/>
  <c r="P214" i="16"/>
  <c r="N214" i="16"/>
  <c r="M214" i="16"/>
  <c r="O213" i="16"/>
  <c r="Q213" i="16" s="1"/>
  <c r="O210" i="16"/>
  <c r="Q210" i="16" s="1"/>
  <c r="O209" i="16"/>
  <c r="O211" i="16" s="1"/>
  <c r="P208" i="16"/>
  <c r="P212" i="16" s="1"/>
  <c r="N208" i="16"/>
  <c r="N212" i="16" s="1"/>
  <c r="M208" i="16"/>
  <c r="M212" i="16" s="1"/>
  <c r="O207" i="16"/>
  <c r="Q207" i="16" s="1"/>
  <c r="O206" i="16"/>
  <c r="Q206" i="16" s="1"/>
  <c r="O205" i="16"/>
  <c r="Q205" i="16" s="1"/>
  <c r="P194" i="16"/>
  <c r="N194" i="16"/>
  <c r="M194" i="16"/>
  <c r="O193" i="16"/>
  <c r="Q193" i="16" s="1"/>
  <c r="O192" i="16"/>
  <c r="Q192" i="16" s="1"/>
  <c r="O191" i="16"/>
  <c r="Q191" i="16" s="1"/>
  <c r="P190" i="16"/>
  <c r="N190" i="16"/>
  <c r="M190" i="16"/>
  <c r="O189" i="16"/>
  <c r="Q189" i="16" s="1"/>
  <c r="O188" i="16"/>
  <c r="Q188" i="16" s="1"/>
  <c r="O187" i="16"/>
  <c r="Q187" i="16" s="1"/>
  <c r="P186" i="16"/>
  <c r="N186" i="16"/>
  <c r="M186" i="16"/>
  <c r="O185" i="16"/>
  <c r="Q185" i="16" s="1"/>
  <c r="O182" i="16"/>
  <c r="Q182" i="16" s="1"/>
  <c r="O181" i="16"/>
  <c r="O183" i="16" s="1"/>
  <c r="P180" i="16"/>
  <c r="P184" i="16" s="1"/>
  <c r="N180" i="16"/>
  <c r="N184" i="16" s="1"/>
  <c r="M180" i="16"/>
  <c r="M184" i="16" s="1"/>
  <c r="O179" i="16"/>
  <c r="Q179" i="16" s="1"/>
  <c r="O178" i="16"/>
  <c r="Q178" i="16" s="1"/>
  <c r="O177" i="16"/>
  <c r="Q177" i="16" s="1"/>
  <c r="P165" i="16"/>
  <c r="N165" i="16"/>
  <c r="M165" i="16"/>
  <c r="P164" i="16"/>
  <c r="N164" i="16"/>
  <c r="M164" i="16"/>
  <c r="P163" i="16"/>
  <c r="N163" i="16"/>
  <c r="M163" i="16"/>
  <c r="P161" i="16"/>
  <c r="N161" i="16"/>
  <c r="M161" i="16"/>
  <c r="P160" i="16"/>
  <c r="N160" i="16"/>
  <c r="M160" i="16"/>
  <c r="P159" i="16"/>
  <c r="N159" i="16"/>
  <c r="M159" i="16"/>
  <c r="P157" i="16"/>
  <c r="N157" i="16"/>
  <c r="M157" i="16"/>
  <c r="P154" i="16"/>
  <c r="N154" i="16"/>
  <c r="M154" i="16"/>
  <c r="P153" i="16"/>
  <c r="N153" i="16"/>
  <c r="M153" i="16"/>
  <c r="P151" i="16"/>
  <c r="N151" i="16"/>
  <c r="M151" i="16"/>
  <c r="P150" i="16"/>
  <c r="N150" i="16"/>
  <c r="M150" i="16"/>
  <c r="P149" i="16"/>
  <c r="N149" i="16"/>
  <c r="M149" i="16"/>
  <c r="M138" i="16"/>
  <c r="O137" i="16"/>
  <c r="Q137" i="16" s="1"/>
  <c r="O136" i="16"/>
  <c r="Q136" i="16" s="1"/>
  <c r="O135" i="16"/>
  <c r="M134" i="16"/>
  <c r="O133" i="16"/>
  <c r="Q133" i="16" s="1"/>
  <c r="O132" i="16"/>
  <c r="Q132" i="16" s="1"/>
  <c r="O131" i="16"/>
  <c r="M130" i="16"/>
  <c r="O129" i="16"/>
  <c r="Q129" i="16" s="1"/>
  <c r="O126" i="16"/>
  <c r="Q126" i="16" s="1"/>
  <c r="O125" i="16"/>
  <c r="M124" i="16"/>
  <c r="M128" i="16" s="1"/>
  <c r="O123" i="16"/>
  <c r="Q123" i="16" s="1"/>
  <c r="O122" i="16"/>
  <c r="Q122" i="16" s="1"/>
  <c r="O121" i="16"/>
  <c r="M110" i="16"/>
  <c r="O109" i="16"/>
  <c r="Q109" i="16" s="1"/>
  <c r="O108" i="16"/>
  <c r="Q108" i="16" s="1"/>
  <c r="O107" i="16"/>
  <c r="O105" i="16"/>
  <c r="Q105" i="16" s="1"/>
  <c r="O104" i="16"/>
  <c r="Q104" i="16" s="1"/>
  <c r="O103" i="16"/>
  <c r="M102" i="16"/>
  <c r="M111" i="16" s="1"/>
  <c r="O101" i="16"/>
  <c r="Q101" i="16" s="1"/>
  <c r="O98" i="16"/>
  <c r="O97" i="16"/>
  <c r="M96" i="16"/>
  <c r="M100" i="16" s="1"/>
  <c r="O95" i="16"/>
  <c r="Q95" i="16" s="1"/>
  <c r="O94" i="16"/>
  <c r="Q94" i="16" s="1"/>
  <c r="O93" i="16"/>
  <c r="P81" i="16"/>
  <c r="N81" i="16"/>
  <c r="M81" i="16"/>
  <c r="P80" i="16"/>
  <c r="N80" i="16"/>
  <c r="M80" i="16"/>
  <c r="P79" i="16"/>
  <c r="N79" i="16"/>
  <c r="M79" i="16"/>
  <c r="P77" i="16"/>
  <c r="N77" i="16"/>
  <c r="M77" i="16"/>
  <c r="P76" i="16"/>
  <c r="N76" i="16"/>
  <c r="M76" i="16"/>
  <c r="P75" i="16"/>
  <c r="N75" i="16"/>
  <c r="M75" i="16"/>
  <c r="P73" i="16"/>
  <c r="N73" i="16"/>
  <c r="M73" i="16"/>
  <c r="P70" i="16"/>
  <c r="N70" i="16"/>
  <c r="M70" i="16"/>
  <c r="P69" i="16"/>
  <c r="N69" i="16"/>
  <c r="M69" i="16"/>
  <c r="P67" i="16"/>
  <c r="N67" i="16"/>
  <c r="M67" i="16"/>
  <c r="P66" i="16"/>
  <c r="N66" i="16"/>
  <c r="M66" i="16"/>
  <c r="P65" i="16"/>
  <c r="N65" i="16"/>
  <c r="M65" i="16"/>
  <c r="O53" i="16"/>
  <c r="Q53" i="16" s="1"/>
  <c r="O52" i="16"/>
  <c r="Q52" i="16" s="1"/>
  <c r="O51" i="16"/>
  <c r="P50" i="16"/>
  <c r="N50" i="16"/>
  <c r="M50" i="16"/>
  <c r="O49" i="16"/>
  <c r="Q49" i="16" s="1"/>
  <c r="O48" i="16"/>
  <c r="Q48" i="16" s="1"/>
  <c r="O47" i="16"/>
  <c r="Q47" i="16" s="1"/>
  <c r="P46" i="16"/>
  <c r="N46" i="16"/>
  <c r="M46" i="16"/>
  <c r="O45" i="16"/>
  <c r="Q45" i="16" s="1"/>
  <c r="O42" i="16"/>
  <c r="Q42" i="16" s="1"/>
  <c r="O41" i="16"/>
  <c r="P40" i="16"/>
  <c r="P44" i="16" s="1"/>
  <c r="N40" i="16"/>
  <c r="N44" i="16" s="1"/>
  <c r="M40" i="16"/>
  <c r="M44" i="16" s="1"/>
  <c r="O39" i="16"/>
  <c r="Q39" i="16" s="1"/>
  <c r="O38" i="16"/>
  <c r="Q38" i="16" s="1"/>
  <c r="O37" i="16"/>
  <c r="Q37" i="16" s="1"/>
  <c r="M26" i="16"/>
  <c r="O25" i="16"/>
  <c r="Q25" i="16" s="1"/>
  <c r="O24" i="16"/>
  <c r="Q24" i="16" s="1"/>
  <c r="O23" i="16"/>
  <c r="M22" i="16"/>
  <c r="O21" i="16"/>
  <c r="Q21" i="16" s="1"/>
  <c r="O20" i="16"/>
  <c r="Q20" i="16" s="1"/>
  <c r="O19" i="16"/>
  <c r="M18" i="16"/>
  <c r="O17" i="16"/>
  <c r="Q17" i="16" s="1"/>
  <c r="O14" i="16"/>
  <c r="Q14" i="16" s="1"/>
  <c r="O13" i="16"/>
  <c r="P12" i="16"/>
  <c r="P16" i="16" s="1"/>
  <c r="N12" i="16"/>
  <c r="N16" i="16" s="1"/>
  <c r="M12" i="16"/>
  <c r="M16" i="16" s="1"/>
  <c r="O11" i="16"/>
  <c r="Q11" i="16" s="1"/>
  <c r="O10" i="16"/>
  <c r="Q10" i="16" s="1"/>
  <c r="O9" i="16"/>
  <c r="Q9" i="16" s="1"/>
  <c r="P249" i="17"/>
  <c r="N249" i="17"/>
  <c r="M249" i="17"/>
  <c r="P248" i="17"/>
  <c r="N248" i="17"/>
  <c r="M248" i="17"/>
  <c r="P247" i="17"/>
  <c r="N247" i="17"/>
  <c r="M247" i="17"/>
  <c r="P245" i="17"/>
  <c r="N245" i="17"/>
  <c r="M245" i="17"/>
  <c r="P244" i="17"/>
  <c r="N244" i="17"/>
  <c r="M244" i="17"/>
  <c r="P243" i="17"/>
  <c r="N243" i="17"/>
  <c r="M243" i="17"/>
  <c r="P241" i="17"/>
  <c r="N241" i="17"/>
  <c r="M241" i="17"/>
  <c r="P238" i="17"/>
  <c r="N238" i="17"/>
  <c r="M238" i="17"/>
  <c r="P237" i="17"/>
  <c r="N237" i="17"/>
  <c r="N239" i="17" s="1"/>
  <c r="M237" i="17"/>
  <c r="P235" i="17"/>
  <c r="N235" i="17"/>
  <c r="M235" i="17"/>
  <c r="P234" i="17"/>
  <c r="N234" i="17"/>
  <c r="M234" i="17"/>
  <c r="P233" i="17"/>
  <c r="N233" i="17"/>
  <c r="M233" i="17"/>
  <c r="P222" i="17"/>
  <c r="N222" i="17"/>
  <c r="M222" i="17"/>
  <c r="O221" i="17"/>
  <c r="Q221" i="17" s="1"/>
  <c r="O220" i="17"/>
  <c r="Q220" i="17" s="1"/>
  <c r="O219" i="17"/>
  <c r="Q219" i="17" s="1"/>
  <c r="P218" i="17"/>
  <c r="N218" i="17"/>
  <c r="M218" i="17"/>
  <c r="O217" i="17"/>
  <c r="Q217" i="17" s="1"/>
  <c r="O216" i="17"/>
  <c r="Q216" i="17" s="1"/>
  <c r="O215" i="17"/>
  <c r="Q215" i="17" s="1"/>
  <c r="P214" i="17"/>
  <c r="N214" i="17"/>
  <c r="M214" i="17"/>
  <c r="O213" i="17"/>
  <c r="Q213" i="17" s="1"/>
  <c r="O210" i="17"/>
  <c r="Q210" i="17" s="1"/>
  <c r="O209" i="17"/>
  <c r="O211" i="17" s="1"/>
  <c r="P208" i="17"/>
  <c r="P212" i="17" s="1"/>
  <c r="N208" i="17"/>
  <c r="N212" i="17" s="1"/>
  <c r="M208" i="17"/>
  <c r="M212" i="17" s="1"/>
  <c r="O207" i="17"/>
  <c r="Q207" i="17" s="1"/>
  <c r="O206" i="17"/>
  <c r="Q206" i="17" s="1"/>
  <c r="O205" i="17"/>
  <c r="P194" i="17"/>
  <c r="N194" i="17"/>
  <c r="M194" i="17"/>
  <c r="O193" i="17"/>
  <c r="Q193" i="17" s="1"/>
  <c r="O192" i="17"/>
  <c r="Q192" i="17" s="1"/>
  <c r="O191" i="17"/>
  <c r="P190" i="17"/>
  <c r="N190" i="17"/>
  <c r="M190" i="17"/>
  <c r="O189" i="17"/>
  <c r="Q189" i="17" s="1"/>
  <c r="O188" i="17"/>
  <c r="Q188" i="17" s="1"/>
  <c r="O187" i="17"/>
  <c r="P186" i="17"/>
  <c r="N186" i="17"/>
  <c r="M186" i="17"/>
  <c r="O185" i="17"/>
  <c r="Q185" i="17" s="1"/>
  <c r="O182" i="17"/>
  <c r="Q182" i="17" s="1"/>
  <c r="O181" i="17"/>
  <c r="P180" i="17"/>
  <c r="P184" i="17" s="1"/>
  <c r="N180" i="17"/>
  <c r="N184" i="17" s="1"/>
  <c r="M180" i="17"/>
  <c r="M184" i="17" s="1"/>
  <c r="O179" i="17"/>
  <c r="Q179" i="17" s="1"/>
  <c r="O178" i="17"/>
  <c r="Q178" i="17" s="1"/>
  <c r="O177" i="17"/>
  <c r="Q177" i="17" s="1"/>
  <c r="P165" i="17"/>
  <c r="N165" i="17"/>
  <c r="M165" i="17"/>
  <c r="P164" i="17"/>
  <c r="N164" i="17"/>
  <c r="M164" i="17"/>
  <c r="P163" i="17"/>
  <c r="N163" i="17"/>
  <c r="M163" i="17"/>
  <c r="P161" i="17"/>
  <c r="N161" i="17"/>
  <c r="M161" i="17"/>
  <c r="P160" i="17"/>
  <c r="N160" i="17"/>
  <c r="M160" i="17"/>
  <c r="P159" i="17"/>
  <c r="N159" i="17"/>
  <c r="M159" i="17"/>
  <c r="P157" i="17"/>
  <c r="N157" i="17"/>
  <c r="M157" i="17"/>
  <c r="P154" i="17"/>
  <c r="N154" i="17"/>
  <c r="M154" i="17"/>
  <c r="P153" i="17"/>
  <c r="N153" i="17"/>
  <c r="M153" i="17"/>
  <c r="P151" i="17"/>
  <c r="N151" i="17"/>
  <c r="M151" i="17"/>
  <c r="P150" i="17"/>
  <c r="N150" i="17"/>
  <c r="M150" i="17"/>
  <c r="P149" i="17"/>
  <c r="N149" i="17"/>
  <c r="M149" i="17"/>
  <c r="M138" i="17"/>
  <c r="O137" i="17"/>
  <c r="Q137" i="17" s="1"/>
  <c r="O136" i="17"/>
  <c r="Q136" i="17" s="1"/>
  <c r="O135" i="17"/>
  <c r="Q135" i="17" s="1"/>
  <c r="M134" i="17"/>
  <c r="O133" i="17"/>
  <c r="Q133" i="17" s="1"/>
  <c r="O132" i="17"/>
  <c r="Q132" i="17" s="1"/>
  <c r="O131" i="17"/>
  <c r="M130" i="17"/>
  <c r="M139" i="17" s="1"/>
  <c r="O129" i="17"/>
  <c r="Q129" i="17" s="1"/>
  <c r="O126" i="17"/>
  <c r="Q126" i="17" s="1"/>
  <c r="O125" i="17"/>
  <c r="M124" i="17"/>
  <c r="M128" i="17" s="1"/>
  <c r="O123" i="17"/>
  <c r="Q123" i="17" s="1"/>
  <c r="O122" i="17"/>
  <c r="Q122" i="17" s="1"/>
  <c r="O121" i="17"/>
  <c r="M110" i="17"/>
  <c r="O109" i="17"/>
  <c r="Q109" i="17" s="1"/>
  <c r="O108" i="17"/>
  <c r="Q108" i="17" s="1"/>
  <c r="O107" i="17"/>
  <c r="O105" i="17"/>
  <c r="Q105" i="17" s="1"/>
  <c r="O104" i="17"/>
  <c r="Q104" i="17" s="1"/>
  <c r="O103" i="17"/>
  <c r="M102" i="17"/>
  <c r="M111" i="17" s="1"/>
  <c r="O101" i="17"/>
  <c r="Q101" i="17" s="1"/>
  <c r="O98" i="17"/>
  <c r="O97" i="17"/>
  <c r="M96" i="17"/>
  <c r="M100" i="17" s="1"/>
  <c r="O95" i="17"/>
  <c r="Q95" i="17" s="1"/>
  <c r="O94" i="17"/>
  <c r="Q94" i="17" s="1"/>
  <c r="O93" i="17"/>
  <c r="Q93" i="17" s="1"/>
  <c r="P81" i="17"/>
  <c r="N81" i="17"/>
  <c r="M81" i="17"/>
  <c r="P80" i="17"/>
  <c r="N80" i="17"/>
  <c r="M80" i="17"/>
  <c r="P79" i="17"/>
  <c r="N79" i="17"/>
  <c r="M79" i="17"/>
  <c r="P77" i="17"/>
  <c r="N77" i="17"/>
  <c r="M77" i="17"/>
  <c r="P76" i="17"/>
  <c r="N76" i="17"/>
  <c r="M76" i="17"/>
  <c r="P75" i="17"/>
  <c r="N75" i="17"/>
  <c r="M75" i="17"/>
  <c r="P73" i="17"/>
  <c r="N73" i="17"/>
  <c r="M73" i="17"/>
  <c r="P70" i="17"/>
  <c r="N70" i="17"/>
  <c r="M70" i="17"/>
  <c r="P69" i="17"/>
  <c r="N69" i="17"/>
  <c r="M69" i="17"/>
  <c r="P67" i="17"/>
  <c r="N67" i="17"/>
  <c r="M67" i="17"/>
  <c r="P66" i="17"/>
  <c r="N66" i="17"/>
  <c r="M66" i="17"/>
  <c r="P65" i="17"/>
  <c r="N65" i="17"/>
  <c r="M65" i="17"/>
  <c r="O53" i="17"/>
  <c r="Q53" i="17" s="1"/>
  <c r="O52" i="17"/>
  <c r="Q52" i="17" s="1"/>
  <c r="O51" i="17"/>
  <c r="P50" i="17"/>
  <c r="N50" i="17"/>
  <c r="M50" i="17"/>
  <c r="O49" i="17"/>
  <c r="Q49" i="17" s="1"/>
  <c r="O48" i="17"/>
  <c r="Q48" i="17" s="1"/>
  <c r="O47" i="17"/>
  <c r="Q47" i="17" s="1"/>
  <c r="P46" i="17"/>
  <c r="N46" i="17"/>
  <c r="M46" i="17"/>
  <c r="O45" i="17"/>
  <c r="Q45" i="17" s="1"/>
  <c r="O42" i="17"/>
  <c r="Q42" i="17" s="1"/>
  <c r="O41" i="17"/>
  <c r="P40" i="17"/>
  <c r="P44" i="17" s="1"/>
  <c r="N40" i="17"/>
  <c r="N44" i="17" s="1"/>
  <c r="M40" i="17"/>
  <c r="M44" i="17" s="1"/>
  <c r="O39" i="17"/>
  <c r="Q39" i="17" s="1"/>
  <c r="O38" i="17"/>
  <c r="Q38" i="17" s="1"/>
  <c r="O37" i="17"/>
  <c r="Q37" i="17" s="1"/>
  <c r="M26" i="17"/>
  <c r="O25" i="17"/>
  <c r="Q25" i="17" s="1"/>
  <c r="O24" i="17"/>
  <c r="Q24" i="17" s="1"/>
  <c r="O23" i="17"/>
  <c r="M22" i="17"/>
  <c r="O21" i="17"/>
  <c r="Q21" i="17" s="1"/>
  <c r="O20" i="17"/>
  <c r="Q20" i="17" s="1"/>
  <c r="O19" i="17"/>
  <c r="M18" i="17"/>
  <c r="O17" i="17"/>
  <c r="Q17" i="17" s="1"/>
  <c r="O14" i="17"/>
  <c r="Q14" i="17" s="1"/>
  <c r="O13" i="17"/>
  <c r="P12" i="17"/>
  <c r="P16" i="17" s="1"/>
  <c r="N12" i="17"/>
  <c r="N16" i="17" s="1"/>
  <c r="M12" i="17"/>
  <c r="M16" i="17" s="1"/>
  <c r="O11" i="17"/>
  <c r="Q11" i="17" s="1"/>
  <c r="O10" i="17"/>
  <c r="Q10" i="17" s="1"/>
  <c r="O9" i="17"/>
  <c r="Q9" i="17" s="1"/>
  <c r="P53" i="19"/>
  <c r="P52" i="19"/>
  <c r="P51" i="19"/>
  <c r="P49" i="19"/>
  <c r="P48" i="19"/>
  <c r="P47" i="19"/>
  <c r="P45" i="19"/>
  <c r="P42" i="19"/>
  <c r="P41" i="19"/>
  <c r="P39" i="19"/>
  <c r="P38" i="19"/>
  <c r="P37" i="19"/>
  <c r="P25" i="19"/>
  <c r="P24" i="19"/>
  <c r="P23" i="19"/>
  <c r="P21" i="19"/>
  <c r="P20" i="19"/>
  <c r="P19" i="19"/>
  <c r="P17" i="19"/>
  <c r="P14" i="19"/>
  <c r="P13" i="19"/>
  <c r="P11" i="19"/>
  <c r="P10" i="19"/>
  <c r="P9" i="19"/>
  <c r="P221" i="20"/>
  <c r="P221" i="19" s="1"/>
  <c r="N221" i="20"/>
  <c r="N221" i="19" s="1"/>
  <c r="M221" i="20"/>
  <c r="M221" i="19" s="1"/>
  <c r="P220" i="20"/>
  <c r="P220" i="19" s="1"/>
  <c r="N220" i="20"/>
  <c r="N220" i="19" s="1"/>
  <c r="M220" i="20"/>
  <c r="M220" i="19" s="1"/>
  <c r="P219" i="20"/>
  <c r="P219" i="19" s="1"/>
  <c r="N219" i="20"/>
  <c r="N219" i="19" s="1"/>
  <c r="M219" i="20"/>
  <c r="M219" i="19" s="1"/>
  <c r="P217" i="20"/>
  <c r="P217" i="19" s="1"/>
  <c r="N217" i="20"/>
  <c r="N217" i="19" s="1"/>
  <c r="M217" i="20"/>
  <c r="M217" i="19" s="1"/>
  <c r="P216" i="20"/>
  <c r="P216" i="19" s="1"/>
  <c r="N216" i="20"/>
  <c r="N216" i="19" s="1"/>
  <c r="M216" i="20"/>
  <c r="M216" i="19" s="1"/>
  <c r="P215" i="20"/>
  <c r="P215" i="19" s="1"/>
  <c r="N215" i="20"/>
  <c r="N215" i="19" s="1"/>
  <c r="M215" i="20"/>
  <c r="M215" i="19" s="1"/>
  <c r="P213" i="20"/>
  <c r="P213" i="19" s="1"/>
  <c r="N213" i="20"/>
  <c r="N213" i="19" s="1"/>
  <c r="M213" i="20"/>
  <c r="M213" i="19" s="1"/>
  <c r="P210" i="20"/>
  <c r="P210" i="19" s="1"/>
  <c r="N210" i="20"/>
  <c r="N210" i="19" s="1"/>
  <c r="M210" i="20"/>
  <c r="M210" i="19" s="1"/>
  <c r="P209" i="20"/>
  <c r="N209" i="20"/>
  <c r="M209" i="20"/>
  <c r="P207" i="20"/>
  <c r="P207" i="19" s="1"/>
  <c r="N207" i="20"/>
  <c r="N207" i="19" s="1"/>
  <c r="M207" i="20"/>
  <c r="M207" i="19" s="1"/>
  <c r="P206" i="20"/>
  <c r="P206" i="19" s="1"/>
  <c r="N206" i="20"/>
  <c r="N206" i="19" s="1"/>
  <c r="M206" i="20"/>
  <c r="M206" i="19" s="1"/>
  <c r="P205" i="20"/>
  <c r="P205" i="19" s="1"/>
  <c r="N205" i="20"/>
  <c r="N205" i="19" s="1"/>
  <c r="M205" i="20"/>
  <c r="M205" i="19" s="1"/>
  <c r="P193" i="20"/>
  <c r="P193" i="19" s="1"/>
  <c r="N193" i="20"/>
  <c r="N193" i="19" s="1"/>
  <c r="M193" i="20"/>
  <c r="M193" i="19" s="1"/>
  <c r="P192" i="20"/>
  <c r="P192" i="19" s="1"/>
  <c r="N192" i="20"/>
  <c r="N192" i="19" s="1"/>
  <c r="M192" i="20"/>
  <c r="M192" i="19" s="1"/>
  <c r="P191" i="20"/>
  <c r="P191" i="19" s="1"/>
  <c r="N191" i="20"/>
  <c r="N191" i="19" s="1"/>
  <c r="M191" i="20"/>
  <c r="M191" i="19" s="1"/>
  <c r="P189" i="20"/>
  <c r="P189" i="19" s="1"/>
  <c r="N189" i="20"/>
  <c r="N189" i="19" s="1"/>
  <c r="M189" i="20"/>
  <c r="M189" i="19" s="1"/>
  <c r="P188" i="20"/>
  <c r="P188" i="19" s="1"/>
  <c r="N188" i="20"/>
  <c r="N188" i="19" s="1"/>
  <c r="M188" i="20"/>
  <c r="M188" i="19" s="1"/>
  <c r="P187" i="20"/>
  <c r="P187" i="19" s="1"/>
  <c r="N187" i="20"/>
  <c r="N187" i="19" s="1"/>
  <c r="M187" i="20"/>
  <c r="M187" i="19" s="1"/>
  <c r="P185" i="20"/>
  <c r="P185" i="19" s="1"/>
  <c r="N185" i="20"/>
  <c r="N185" i="19" s="1"/>
  <c r="M185" i="20"/>
  <c r="M185" i="19" s="1"/>
  <c r="P182" i="20"/>
  <c r="P182" i="19" s="1"/>
  <c r="N182" i="20"/>
  <c r="N182" i="19" s="1"/>
  <c r="M182" i="20"/>
  <c r="M182" i="19" s="1"/>
  <c r="P181" i="20"/>
  <c r="N181" i="20"/>
  <c r="M181" i="20"/>
  <c r="P179" i="20"/>
  <c r="P179" i="19" s="1"/>
  <c r="N179" i="20"/>
  <c r="N179" i="19" s="1"/>
  <c r="M179" i="20"/>
  <c r="M179" i="19" s="1"/>
  <c r="P178" i="20"/>
  <c r="P178" i="19" s="1"/>
  <c r="N178" i="20"/>
  <c r="N178" i="19" s="1"/>
  <c r="M178" i="20"/>
  <c r="M178" i="19" s="1"/>
  <c r="P177" i="20"/>
  <c r="P177" i="19" s="1"/>
  <c r="N177" i="20"/>
  <c r="N177" i="19" s="1"/>
  <c r="M177" i="20"/>
  <c r="M177" i="19" s="1"/>
  <c r="P137" i="20"/>
  <c r="P137" i="19" s="1"/>
  <c r="N137" i="20"/>
  <c r="N137" i="19" s="1"/>
  <c r="M137" i="20"/>
  <c r="M137" i="19" s="1"/>
  <c r="P136" i="20"/>
  <c r="P136" i="19" s="1"/>
  <c r="N136" i="20"/>
  <c r="N136" i="19" s="1"/>
  <c r="M136" i="20"/>
  <c r="M136" i="19" s="1"/>
  <c r="P135" i="20"/>
  <c r="N135" i="20"/>
  <c r="M135" i="20"/>
  <c r="M135" i="19" s="1"/>
  <c r="P133" i="20"/>
  <c r="P133" i="19" s="1"/>
  <c r="N133" i="20"/>
  <c r="N133" i="19" s="1"/>
  <c r="M133" i="20"/>
  <c r="M133" i="19" s="1"/>
  <c r="P132" i="20"/>
  <c r="P132" i="19" s="1"/>
  <c r="N132" i="20"/>
  <c r="N132" i="19" s="1"/>
  <c r="M132" i="20"/>
  <c r="M132" i="19" s="1"/>
  <c r="P131" i="20"/>
  <c r="N131" i="20"/>
  <c r="M131" i="20"/>
  <c r="M131" i="19" s="1"/>
  <c r="P129" i="20"/>
  <c r="P129" i="19" s="1"/>
  <c r="N129" i="20"/>
  <c r="N129" i="19" s="1"/>
  <c r="M129" i="20"/>
  <c r="M129" i="19" s="1"/>
  <c r="P126" i="20"/>
  <c r="P126" i="19" s="1"/>
  <c r="N126" i="20"/>
  <c r="N126" i="19" s="1"/>
  <c r="M126" i="20"/>
  <c r="M126" i="19" s="1"/>
  <c r="P125" i="20"/>
  <c r="N125" i="20"/>
  <c r="M125" i="20"/>
  <c r="P123" i="20"/>
  <c r="P123" i="19" s="1"/>
  <c r="N123" i="20"/>
  <c r="N123" i="19" s="1"/>
  <c r="M123" i="20"/>
  <c r="M123" i="19" s="1"/>
  <c r="P122" i="20"/>
  <c r="P122" i="19" s="1"/>
  <c r="N122" i="20"/>
  <c r="N122" i="19" s="1"/>
  <c r="M122" i="20"/>
  <c r="M122" i="19" s="1"/>
  <c r="P121" i="20"/>
  <c r="N121" i="20"/>
  <c r="M121" i="20"/>
  <c r="M121" i="19" s="1"/>
  <c r="P109" i="20"/>
  <c r="N109" i="20"/>
  <c r="N109" i="19" s="1"/>
  <c r="M109" i="20"/>
  <c r="M109" i="19" s="1"/>
  <c r="P108" i="20"/>
  <c r="P108" i="19" s="1"/>
  <c r="P164" i="19" s="1"/>
  <c r="N108" i="20"/>
  <c r="N108" i="19" s="1"/>
  <c r="M108" i="20"/>
  <c r="P107" i="20"/>
  <c r="N107" i="20"/>
  <c r="M107" i="20"/>
  <c r="M107" i="19" s="1"/>
  <c r="P105" i="20"/>
  <c r="P105" i="19" s="1"/>
  <c r="N105" i="20"/>
  <c r="N105" i="19" s="1"/>
  <c r="M105" i="20"/>
  <c r="M105" i="19" s="1"/>
  <c r="P104" i="20"/>
  <c r="P104" i="19" s="1"/>
  <c r="N104" i="20"/>
  <c r="N104" i="19" s="1"/>
  <c r="M104" i="20"/>
  <c r="P103" i="20"/>
  <c r="N103" i="20"/>
  <c r="M103" i="20"/>
  <c r="P101" i="20"/>
  <c r="P101" i="19" s="1"/>
  <c r="P157" i="19" s="1"/>
  <c r="N101" i="20"/>
  <c r="N101" i="19" s="1"/>
  <c r="M101" i="20"/>
  <c r="M101" i="19" s="1"/>
  <c r="P98" i="20"/>
  <c r="P98" i="19" s="1"/>
  <c r="N98" i="20"/>
  <c r="N98" i="19" s="1"/>
  <c r="M98" i="20"/>
  <c r="P97" i="20"/>
  <c r="N97" i="20"/>
  <c r="M97" i="20"/>
  <c r="P95" i="20"/>
  <c r="P95" i="19" s="1"/>
  <c r="N95" i="20"/>
  <c r="N95" i="19" s="1"/>
  <c r="M95" i="20"/>
  <c r="M95" i="19" s="1"/>
  <c r="P94" i="20"/>
  <c r="P94" i="19" s="1"/>
  <c r="P150" i="19" s="1"/>
  <c r="N94" i="20"/>
  <c r="N94" i="19" s="1"/>
  <c r="M94" i="20"/>
  <c r="M150" i="20" s="1"/>
  <c r="P93" i="20"/>
  <c r="N93" i="20"/>
  <c r="M93" i="20"/>
  <c r="M93" i="19" s="1"/>
  <c r="P53" i="20"/>
  <c r="N53" i="20"/>
  <c r="N53" i="19" s="1"/>
  <c r="M53" i="20"/>
  <c r="M53" i="19" s="1"/>
  <c r="P52" i="20"/>
  <c r="N52" i="20"/>
  <c r="N52" i="19" s="1"/>
  <c r="M52" i="20"/>
  <c r="P51" i="20"/>
  <c r="N51" i="20"/>
  <c r="M51" i="20"/>
  <c r="P49" i="20"/>
  <c r="N49" i="20"/>
  <c r="N49" i="19" s="1"/>
  <c r="M49" i="20"/>
  <c r="M49" i="19" s="1"/>
  <c r="P48" i="20"/>
  <c r="N48" i="20"/>
  <c r="N48" i="19" s="1"/>
  <c r="M48" i="20"/>
  <c r="P47" i="20"/>
  <c r="N47" i="20"/>
  <c r="M47" i="20"/>
  <c r="M47" i="19" s="1"/>
  <c r="P45" i="20"/>
  <c r="N45" i="20"/>
  <c r="N45" i="19" s="1"/>
  <c r="M45" i="20"/>
  <c r="M45" i="19" s="1"/>
  <c r="P42" i="20"/>
  <c r="N42" i="20"/>
  <c r="N42" i="19" s="1"/>
  <c r="M42" i="20"/>
  <c r="P41" i="20"/>
  <c r="N41" i="20"/>
  <c r="M41" i="20"/>
  <c r="P39" i="20"/>
  <c r="N39" i="20"/>
  <c r="N39" i="19" s="1"/>
  <c r="M39" i="20"/>
  <c r="M39" i="19" s="1"/>
  <c r="P38" i="20"/>
  <c r="N38" i="20"/>
  <c r="N38" i="19" s="1"/>
  <c r="M38" i="20"/>
  <c r="P37" i="20"/>
  <c r="N37" i="20"/>
  <c r="M37" i="20"/>
  <c r="M37" i="19" s="1"/>
  <c r="P25" i="20"/>
  <c r="N25" i="20"/>
  <c r="N25" i="19" s="1"/>
  <c r="M25" i="20"/>
  <c r="M25" i="19" s="1"/>
  <c r="P24" i="20"/>
  <c r="P80" i="20" s="1"/>
  <c r="N24" i="20"/>
  <c r="N24" i="19" s="1"/>
  <c r="M24" i="20"/>
  <c r="M24" i="19" s="1"/>
  <c r="P23" i="20"/>
  <c r="N23" i="20"/>
  <c r="M23" i="20"/>
  <c r="M23" i="19" s="1"/>
  <c r="P21" i="20"/>
  <c r="P77" i="20" s="1"/>
  <c r="N21" i="20"/>
  <c r="N21" i="19" s="1"/>
  <c r="M21" i="20"/>
  <c r="M21" i="19" s="1"/>
  <c r="P20" i="20"/>
  <c r="P76" i="20" s="1"/>
  <c r="N20" i="20"/>
  <c r="N20" i="19" s="1"/>
  <c r="M20" i="20"/>
  <c r="M20" i="19" s="1"/>
  <c r="P19" i="20"/>
  <c r="N19" i="20"/>
  <c r="M19" i="20"/>
  <c r="M19" i="19" s="1"/>
  <c r="P17" i="20"/>
  <c r="N17" i="20"/>
  <c r="N17" i="19" s="1"/>
  <c r="M17" i="20"/>
  <c r="M17" i="19" s="1"/>
  <c r="P14" i="20"/>
  <c r="P70" i="20" s="1"/>
  <c r="N14" i="20"/>
  <c r="N14" i="19" s="1"/>
  <c r="M14" i="20"/>
  <c r="M14" i="19" s="1"/>
  <c r="P13" i="20"/>
  <c r="N13" i="20"/>
  <c r="M13" i="20"/>
  <c r="P11" i="20"/>
  <c r="P67" i="20" s="1"/>
  <c r="N11" i="20"/>
  <c r="N11" i="19" s="1"/>
  <c r="M11" i="20"/>
  <c r="M11" i="19" s="1"/>
  <c r="P10" i="20"/>
  <c r="N10" i="20"/>
  <c r="N10" i="19" s="1"/>
  <c r="M10" i="20"/>
  <c r="P9" i="20"/>
  <c r="N9" i="20"/>
  <c r="M9" i="20"/>
  <c r="M65" i="20" s="1"/>
  <c r="D65" i="1"/>
  <c r="C65" i="1"/>
  <c r="E39" i="1"/>
  <c r="E67" i="1" s="1"/>
  <c r="E38" i="1"/>
  <c r="E66" i="1" s="1"/>
  <c r="E37" i="1"/>
  <c r="C26" i="1"/>
  <c r="C82" i="1" s="1"/>
  <c r="C22" i="1"/>
  <c r="C78" i="1" s="1"/>
  <c r="C18" i="1"/>
  <c r="C74" i="1" s="1"/>
  <c r="C12" i="1"/>
  <c r="C16" i="1" s="1"/>
  <c r="E9" i="1"/>
  <c r="D65" i="13"/>
  <c r="C65" i="13"/>
  <c r="E39" i="13"/>
  <c r="E67" i="13" s="1"/>
  <c r="E38" i="13"/>
  <c r="E66" i="13" s="1"/>
  <c r="E37" i="13"/>
  <c r="C26" i="13"/>
  <c r="C82" i="13" s="1"/>
  <c r="C22" i="13"/>
  <c r="C78" i="13" s="1"/>
  <c r="C18" i="13"/>
  <c r="C74" i="13" s="1"/>
  <c r="C12" i="13"/>
  <c r="C16" i="13" s="1"/>
  <c r="E9" i="13"/>
  <c r="D65" i="14"/>
  <c r="C65" i="14"/>
  <c r="E39" i="14"/>
  <c r="E67" i="14" s="1"/>
  <c r="E38" i="14"/>
  <c r="E66" i="14" s="1"/>
  <c r="E37" i="14"/>
  <c r="C26" i="14"/>
  <c r="C82" i="14" s="1"/>
  <c r="C22" i="14"/>
  <c r="C78" i="14" s="1"/>
  <c r="C18" i="14"/>
  <c r="C12" i="14"/>
  <c r="C16" i="14" s="1"/>
  <c r="E9" i="14"/>
  <c r="D65" i="15"/>
  <c r="C65" i="15"/>
  <c r="E39" i="15"/>
  <c r="E67" i="15" s="1"/>
  <c r="E38" i="15"/>
  <c r="E66" i="15" s="1"/>
  <c r="E37" i="15"/>
  <c r="C26" i="15"/>
  <c r="C82" i="15" s="1"/>
  <c r="C22" i="15"/>
  <c r="C78" i="15" s="1"/>
  <c r="C18" i="15"/>
  <c r="C74" i="15" s="1"/>
  <c r="C12" i="15"/>
  <c r="C16" i="15" s="1"/>
  <c r="E9" i="15"/>
  <c r="D65" i="16"/>
  <c r="C65" i="16"/>
  <c r="E39" i="16"/>
  <c r="E67" i="16" s="1"/>
  <c r="E38" i="16"/>
  <c r="E66" i="16" s="1"/>
  <c r="E37" i="16"/>
  <c r="C26" i="16"/>
  <c r="C82" i="16" s="1"/>
  <c r="C22" i="16"/>
  <c r="C78" i="16" s="1"/>
  <c r="C18" i="16"/>
  <c r="C12" i="16"/>
  <c r="C16" i="16" s="1"/>
  <c r="E9" i="16"/>
  <c r="D65" i="17"/>
  <c r="C65" i="17"/>
  <c r="E39" i="17"/>
  <c r="E67" i="17" s="1"/>
  <c r="E38" i="17"/>
  <c r="E66" i="17" s="1"/>
  <c r="E37" i="17"/>
  <c r="C26" i="17"/>
  <c r="C82" i="17" s="1"/>
  <c r="C22" i="17"/>
  <c r="C78" i="17" s="1"/>
  <c r="C18" i="17"/>
  <c r="C12" i="17"/>
  <c r="C16" i="17" s="1"/>
  <c r="E9" i="17"/>
  <c r="D39" i="20"/>
  <c r="D39" i="19" s="1"/>
  <c r="C39" i="20"/>
  <c r="C39" i="19" s="1"/>
  <c r="D38" i="20"/>
  <c r="D38" i="19" s="1"/>
  <c r="C38" i="20"/>
  <c r="C38" i="19" s="1"/>
  <c r="D37" i="20"/>
  <c r="C37" i="20"/>
  <c r="D25" i="20"/>
  <c r="D81" i="20" s="1"/>
  <c r="C25" i="20"/>
  <c r="D24" i="20"/>
  <c r="C24" i="20"/>
  <c r="D23" i="20"/>
  <c r="C23" i="20"/>
  <c r="D21" i="20"/>
  <c r="D77" i="20" s="1"/>
  <c r="C21" i="20"/>
  <c r="D20" i="20"/>
  <c r="D76" i="20" s="1"/>
  <c r="C20" i="20"/>
  <c r="D19" i="20"/>
  <c r="C19" i="20"/>
  <c r="D17" i="20"/>
  <c r="D73" i="20" s="1"/>
  <c r="C17" i="20"/>
  <c r="D14" i="20"/>
  <c r="C14" i="20"/>
  <c r="D13" i="20"/>
  <c r="C13" i="20"/>
  <c r="D11" i="20"/>
  <c r="D67" i="20" s="1"/>
  <c r="C11" i="20"/>
  <c r="D10" i="20"/>
  <c r="C10" i="20"/>
  <c r="D9" i="20"/>
  <c r="C9" i="20"/>
  <c r="C9" i="19" s="1"/>
  <c r="N99" i="20" l="1"/>
  <c r="N127" i="20"/>
  <c r="N183" i="20"/>
  <c r="N211" i="20"/>
  <c r="N155" i="16"/>
  <c r="N155" i="14"/>
  <c r="N239" i="14"/>
  <c r="N71" i="13"/>
  <c r="O75" i="13"/>
  <c r="P155" i="13"/>
  <c r="P239" i="13"/>
  <c r="M155" i="1"/>
  <c r="O234" i="1"/>
  <c r="Q234" i="1" s="1"/>
  <c r="O241" i="1"/>
  <c r="P211" i="20"/>
  <c r="P55" i="14"/>
  <c r="M183" i="20"/>
  <c r="M211" i="20"/>
  <c r="P155" i="17"/>
  <c r="P239" i="17"/>
  <c r="P239" i="15"/>
  <c r="M239" i="14"/>
  <c r="O211" i="13"/>
  <c r="N239" i="13"/>
  <c r="P239" i="1"/>
  <c r="N250" i="1"/>
  <c r="P15" i="19"/>
  <c r="P43" i="19"/>
  <c r="O99" i="17"/>
  <c r="O237" i="17"/>
  <c r="M239" i="17"/>
  <c r="O244" i="17"/>
  <c r="Q244" i="17" s="1"/>
  <c r="O249" i="17"/>
  <c r="O80" i="16"/>
  <c r="O150" i="16"/>
  <c r="Q150" i="16" s="1"/>
  <c r="O218" i="16"/>
  <c r="Q218" i="16" s="1"/>
  <c r="O99" i="15"/>
  <c r="M239" i="15"/>
  <c r="O80" i="14"/>
  <c r="Q80" i="14" s="1"/>
  <c r="P239" i="14"/>
  <c r="O127" i="13"/>
  <c r="O211" i="1"/>
  <c r="M239" i="1"/>
  <c r="M155" i="16"/>
  <c r="P155" i="15"/>
  <c r="M155" i="14"/>
  <c r="M139" i="13"/>
  <c r="Q209" i="1"/>
  <c r="Q211" i="1" s="1"/>
  <c r="W211" i="1" s="1"/>
  <c r="Q209" i="17"/>
  <c r="Q211" i="17" s="1"/>
  <c r="Q209" i="15"/>
  <c r="Q211" i="15" s="1"/>
  <c r="W211" i="15" s="1"/>
  <c r="M208" i="20"/>
  <c r="M212" i="20" s="1"/>
  <c r="Q209" i="16"/>
  <c r="Q211" i="16" s="1"/>
  <c r="W211" i="16" s="1"/>
  <c r="P209" i="19"/>
  <c r="P211" i="19" s="1"/>
  <c r="N209" i="19"/>
  <c r="N211" i="19" s="1"/>
  <c r="M209" i="19"/>
  <c r="M211" i="19" s="1"/>
  <c r="O186" i="1"/>
  <c r="O183" i="1"/>
  <c r="Q181" i="17"/>
  <c r="Q183" i="17" s="1"/>
  <c r="W183" i="17" s="1"/>
  <c r="O183" i="17"/>
  <c r="Q181" i="15"/>
  <c r="Q183" i="15" s="1"/>
  <c r="W183" i="15" s="1"/>
  <c r="O183" i="15"/>
  <c r="P183" i="20"/>
  <c r="N155" i="13"/>
  <c r="Q181" i="13"/>
  <c r="Q183" i="13" s="1"/>
  <c r="W183" i="13" s="1"/>
  <c r="O183" i="13"/>
  <c r="Q181" i="16"/>
  <c r="Q183" i="16" s="1"/>
  <c r="P181" i="19"/>
  <c r="P183" i="19" s="1"/>
  <c r="N181" i="19"/>
  <c r="N183" i="19" s="1"/>
  <c r="M181" i="19"/>
  <c r="M183" i="19" s="1"/>
  <c r="P155" i="16"/>
  <c r="P155" i="14"/>
  <c r="N155" i="1"/>
  <c r="N155" i="17"/>
  <c r="O127" i="16"/>
  <c r="N155" i="15"/>
  <c r="O15" i="14"/>
  <c r="O127" i="14"/>
  <c r="M155" i="13"/>
  <c r="P155" i="1"/>
  <c r="M155" i="17"/>
  <c r="M155" i="15"/>
  <c r="O99" i="16"/>
  <c r="O160" i="16"/>
  <c r="Q160" i="16" s="1"/>
  <c r="O150" i="15"/>
  <c r="Q150" i="15" s="1"/>
  <c r="O157" i="15"/>
  <c r="Q157" i="15" s="1"/>
  <c r="O99" i="14"/>
  <c r="P99" i="20"/>
  <c r="P127" i="20"/>
  <c r="M99" i="20"/>
  <c r="M125" i="19"/>
  <c r="M127" i="19" s="1"/>
  <c r="M127" i="20"/>
  <c r="O127" i="17"/>
  <c r="Q125" i="15"/>
  <c r="Q127" i="15" s="1"/>
  <c r="O127" i="15"/>
  <c r="Q125" i="1"/>
  <c r="Q127" i="1" s="1"/>
  <c r="W127" i="1" s="1"/>
  <c r="O127" i="1"/>
  <c r="O194" i="16"/>
  <c r="Q194" i="16" s="1"/>
  <c r="N71" i="15"/>
  <c r="P223" i="15"/>
  <c r="E65" i="16"/>
  <c r="P81" i="19"/>
  <c r="O233" i="17"/>
  <c r="Q233" i="17" s="1"/>
  <c r="O245" i="17"/>
  <c r="Q245" i="17" s="1"/>
  <c r="O43" i="16"/>
  <c r="O81" i="16"/>
  <c r="Q81" i="16" s="1"/>
  <c r="O245" i="15"/>
  <c r="N223" i="13"/>
  <c r="P71" i="17"/>
  <c r="M71" i="16"/>
  <c r="O76" i="16"/>
  <c r="Q76" i="16" s="1"/>
  <c r="O50" i="15"/>
  <c r="O149" i="15"/>
  <c r="Q149" i="15" s="1"/>
  <c r="M195" i="17"/>
  <c r="M158" i="15"/>
  <c r="M223" i="13"/>
  <c r="P250" i="13"/>
  <c r="N71" i="1"/>
  <c r="E65" i="17"/>
  <c r="O43" i="17"/>
  <c r="O81" i="17"/>
  <c r="Q81" i="17" s="1"/>
  <c r="M152" i="16"/>
  <c r="M156" i="16" s="1"/>
  <c r="O159" i="15"/>
  <c r="Q159" i="15" s="1"/>
  <c r="O164" i="15"/>
  <c r="Q164" i="15" s="1"/>
  <c r="M71" i="14"/>
  <c r="O160" i="14"/>
  <c r="Q160" i="14" s="1"/>
  <c r="O243" i="13"/>
  <c r="Q243" i="13" s="1"/>
  <c r="O15" i="1"/>
  <c r="Q26" i="1"/>
  <c r="O73" i="1"/>
  <c r="Q73" i="1" s="1"/>
  <c r="O138" i="1"/>
  <c r="O149" i="1"/>
  <c r="Q149" i="1" s="1"/>
  <c r="M97" i="19"/>
  <c r="Q180" i="13"/>
  <c r="N71" i="16"/>
  <c r="M162" i="16"/>
  <c r="N71" i="14"/>
  <c r="P71" i="13"/>
  <c r="P76" i="19"/>
  <c r="P223" i="16"/>
  <c r="N242" i="14"/>
  <c r="P166" i="13"/>
  <c r="P195" i="13"/>
  <c r="P180" i="20"/>
  <c r="P184" i="20" s="1"/>
  <c r="P71" i="15"/>
  <c r="P71" i="1"/>
  <c r="O69" i="17"/>
  <c r="Q69" i="17" s="1"/>
  <c r="M71" i="17"/>
  <c r="P71" i="16"/>
  <c r="O218" i="15"/>
  <c r="P71" i="14"/>
  <c r="P43" i="20"/>
  <c r="N71" i="17"/>
  <c r="O150" i="17"/>
  <c r="O157" i="17"/>
  <c r="Q157" i="17" s="1"/>
  <c r="O234" i="17"/>
  <c r="Q234" i="17" s="1"/>
  <c r="O247" i="17"/>
  <c r="Q247" i="17" s="1"/>
  <c r="O46" i="16"/>
  <c r="Q46" i="16" s="1"/>
  <c r="O70" i="16"/>
  <c r="Q70" i="16" s="1"/>
  <c r="O77" i="16"/>
  <c r="Q77" i="16" s="1"/>
  <c r="O96" i="16"/>
  <c r="O100" i="16" s="1"/>
  <c r="N152" i="16"/>
  <c r="N156" i="16" s="1"/>
  <c r="O154" i="16"/>
  <c r="O161" i="16"/>
  <c r="Q161" i="16" s="1"/>
  <c r="O43" i="15"/>
  <c r="M71" i="15"/>
  <c r="N158" i="15"/>
  <c r="O160" i="15"/>
  <c r="Q160" i="15" s="1"/>
  <c r="O234" i="14"/>
  <c r="Q234" i="14" s="1"/>
  <c r="O241" i="14"/>
  <c r="M71" i="13"/>
  <c r="O164" i="13"/>
  <c r="Q164" i="13" s="1"/>
  <c r="M71" i="1"/>
  <c r="O235" i="1"/>
  <c r="Q235" i="1" s="1"/>
  <c r="P22" i="19"/>
  <c r="M43" i="20"/>
  <c r="O165" i="17"/>
  <c r="Q165" i="17" s="1"/>
  <c r="P246" i="17"/>
  <c r="O241" i="15"/>
  <c r="P152" i="13"/>
  <c r="P156" i="13" s="1"/>
  <c r="P223" i="13"/>
  <c r="N242" i="13"/>
  <c r="N166" i="1"/>
  <c r="N43" i="20"/>
  <c r="M27" i="17"/>
  <c r="Q150" i="17"/>
  <c r="O151" i="17"/>
  <c r="Q151" i="17" s="1"/>
  <c r="P195" i="17"/>
  <c r="O194" i="17"/>
  <c r="N74" i="16"/>
  <c r="N55" i="15"/>
  <c r="P67" i="19"/>
  <c r="P78" i="15"/>
  <c r="N82" i="15"/>
  <c r="O154" i="15"/>
  <c r="N162" i="15"/>
  <c r="O163" i="15"/>
  <c r="Q163" i="15" s="1"/>
  <c r="N223" i="15"/>
  <c r="O43" i="14"/>
  <c r="O65" i="14"/>
  <c r="Q65" i="14" s="1"/>
  <c r="O70" i="14"/>
  <c r="Q70" i="14" s="1"/>
  <c r="N82" i="14"/>
  <c r="Q134" i="14"/>
  <c r="P55" i="13"/>
  <c r="P78" i="13"/>
  <c r="O163" i="13"/>
  <c r="Q163" i="13" s="1"/>
  <c r="O234" i="13"/>
  <c r="Q234" i="13" s="1"/>
  <c r="O247" i="13"/>
  <c r="Q247" i="13" s="1"/>
  <c r="O65" i="1"/>
  <c r="Q65" i="1" s="1"/>
  <c r="O77" i="1"/>
  <c r="Q77" i="1" s="1"/>
  <c r="O153" i="1"/>
  <c r="Q153" i="1" s="1"/>
  <c r="P195" i="1"/>
  <c r="P223" i="1"/>
  <c r="N195" i="17"/>
  <c r="N224" i="14"/>
  <c r="N158" i="13"/>
  <c r="M162" i="13"/>
  <c r="P236" i="13"/>
  <c r="P240" i="13" s="1"/>
  <c r="P242" i="13"/>
  <c r="N208" i="20"/>
  <c r="N212" i="20" s="1"/>
  <c r="O15" i="17"/>
  <c r="O22" i="17"/>
  <c r="O154" i="17"/>
  <c r="O161" i="17"/>
  <c r="Q161" i="17" s="1"/>
  <c r="P236" i="17"/>
  <c r="P240" i="17" s="1"/>
  <c r="O243" i="17"/>
  <c r="Q243" i="17" s="1"/>
  <c r="O15" i="16"/>
  <c r="O67" i="16"/>
  <c r="Q67" i="16" s="1"/>
  <c r="O73" i="16"/>
  <c r="Q73" i="16" s="1"/>
  <c r="N162" i="16"/>
  <c r="O164" i="16"/>
  <c r="Q164" i="16" s="1"/>
  <c r="P55" i="15"/>
  <c r="O54" i="15"/>
  <c r="O76" i="15"/>
  <c r="Q76" i="15" s="1"/>
  <c r="O81" i="15"/>
  <c r="Q81" i="15" s="1"/>
  <c r="N152" i="15"/>
  <c r="N156" i="15" s="1"/>
  <c r="O153" i="15"/>
  <c r="Q153" i="15" s="1"/>
  <c r="N166" i="15"/>
  <c r="M166" i="15"/>
  <c r="P195" i="15"/>
  <c r="O222" i="15"/>
  <c r="O235" i="15"/>
  <c r="Q235" i="15" s="1"/>
  <c r="Q46" i="14"/>
  <c r="Q43" i="14"/>
  <c r="N55" i="14"/>
  <c r="O76" i="14"/>
  <c r="Q76" i="14" s="1"/>
  <c r="P162" i="14"/>
  <c r="M195" i="14"/>
  <c r="O249" i="14"/>
  <c r="Q249" i="14" s="1"/>
  <c r="O69" i="13"/>
  <c r="Q69" i="13" s="1"/>
  <c r="P82" i="13"/>
  <c r="O81" i="13"/>
  <c r="Q81" i="13" s="1"/>
  <c r="Q124" i="13"/>
  <c r="O149" i="13"/>
  <c r="Q149" i="13" s="1"/>
  <c r="N195" i="13"/>
  <c r="O214" i="13"/>
  <c r="O233" i="13"/>
  <c r="Q233" i="13" s="1"/>
  <c r="O43" i="1"/>
  <c r="N55" i="1"/>
  <c r="O69" i="1"/>
  <c r="Q69" i="1" s="1"/>
  <c r="O81" i="1"/>
  <c r="Q81" i="1" s="1"/>
  <c r="O151" i="1"/>
  <c r="Q151" i="1" s="1"/>
  <c r="O190" i="1"/>
  <c r="M15" i="20"/>
  <c r="M41" i="19"/>
  <c r="Q41" i="16"/>
  <c r="Q43" i="16" s="1"/>
  <c r="N15" i="20"/>
  <c r="P68" i="17"/>
  <c r="P72" i="17" s="1"/>
  <c r="M250" i="17"/>
  <c r="O163" i="16"/>
  <c r="M166" i="16"/>
  <c r="N158" i="14"/>
  <c r="N246" i="13"/>
  <c r="N236" i="1"/>
  <c r="N240" i="1" s="1"/>
  <c r="O238" i="1"/>
  <c r="Q238" i="1" s="1"/>
  <c r="O245" i="1"/>
  <c r="Q245" i="1" s="1"/>
  <c r="C15" i="20"/>
  <c r="P15" i="20"/>
  <c r="N78" i="17"/>
  <c r="O80" i="17"/>
  <c r="Q80" i="17" s="1"/>
  <c r="M112" i="17"/>
  <c r="N242" i="17"/>
  <c r="M242" i="17"/>
  <c r="P152" i="16"/>
  <c r="P156" i="16" s="1"/>
  <c r="O153" i="16"/>
  <c r="M158" i="16"/>
  <c r="M152" i="15"/>
  <c r="M156" i="15" s="1"/>
  <c r="M162" i="15"/>
  <c r="M167" i="15" s="1"/>
  <c r="N250" i="15"/>
  <c r="N74" i="14"/>
  <c r="M78" i="14"/>
  <c r="O75" i="14"/>
  <c r="Q75" i="14" s="1"/>
  <c r="O235" i="14"/>
  <c r="Q235" i="14" s="1"/>
  <c r="P75" i="19"/>
  <c r="O163" i="1"/>
  <c r="Q163" i="1" s="1"/>
  <c r="P66" i="19"/>
  <c r="N74" i="17"/>
  <c r="O76" i="17"/>
  <c r="Q76" i="17" s="1"/>
  <c r="N250" i="17"/>
  <c r="P162" i="16"/>
  <c r="O77" i="15"/>
  <c r="Q77" i="15" s="1"/>
  <c r="Q98" i="15"/>
  <c r="M74" i="14"/>
  <c r="O69" i="14"/>
  <c r="P242" i="14"/>
  <c r="P69" i="19"/>
  <c r="D15" i="20"/>
  <c r="P208" i="20"/>
  <c r="P212" i="20" s="1"/>
  <c r="N55" i="17"/>
  <c r="O65" i="17"/>
  <c r="Q65" i="17" s="1"/>
  <c r="O70" i="17"/>
  <c r="Q70" i="17" s="1"/>
  <c r="N82" i="17"/>
  <c r="Q96" i="17"/>
  <c r="N158" i="17"/>
  <c r="O50" i="16"/>
  <c r="M223" i="16"/>
  <c r="Q110" i="15"/>
  <c r="M242" i="15"/>
  <c r="O66" i="14"/>
  <c r="Q66" i="14" s="1"/>
  <c r="N78" i="14"/>
  <c r="M82" i="14"/>
  <c r="O79" i="14"/>
  <c r="Q79" i="14" s="1"/>
  <c r="O161" i="14"/>
  <c r="Q161" i="14" s="1"/>
  <c r="O214" i="14"/>
  <c r="N250" i="14"/>
  <c r="O77" i="13"/>
  <c r="Q77" i="13" s="1"/>
  <c r="O151" i="13"/>
  <c r="Q151" i="13" s="1"/>
  <c r="P158" i="13"/>
  <c r="N162" i="13"/>
  <c r="O249" i="13"/>
  <c r="Q249" i="13" s="1"/>
  <c r="P55" i="1"/>
  <c r="P162" i="17"/>
  <c r="O190" i="17"/>
  <c r="P242" i="17"/>
  <c r="P250" i="17"/>
  <c r="Q249" i="17"/>
  <c r="M68" i="16"/>
  <c r="M72" i="16" s="1"/>
  <c r="Q80" i="16"/>
  <c r="N158" i="16"/>
  <c r="N166" i="16"/>
  <c r="N223" i="16"/>
  <c r="M55" i="15"/>
  <c r="P68" i="15"/>
  <c r="P72" i="15" s="1"/>
  <c r="N74" i="15"/>
  <c r="M223" i="15"/>
  <c r="P236" i="15"/>
  <c r="P240" i="15" s="1"/>
  <c r="M246" i="15"/>
  <c r="P250" i="15"/>
  <c r="P73" i="19"/>
  <c r="P77" i="19"/>
  <c r="M152" i="14"/>
  <c r="M156" i="14" s="1"/>
  <c r="P158" i="14"/>
  <c r="O165" i="14"/>
  <c r="Q165" i="14" s="1"/>
  <c r="O186" i="14"/>
  <c r="M223" i="14"/>
  <c r="N246" i="14"/>
  <c r="P246" i="14"/>
  <c r="O67" i="13"/>
  <c r="Q67" i="13" s="1"/>
  <c r="O150" i="13"/>
  <c r="Q150" i="13" s="1"/>
  <c r="O157" i="13"/>
  <c r="Q157" i="13" s="1"/>
  <c r="P162" i="13"/>
  <c r="P246" i="13"/>
  <c r="O50" i="1"/>
  <c r="P82" i="1"/>
  <c r="P152" i="1"/>
  <c r="P156" i="1" s="1"/>
  <c r="O165" i="1"/>
  <c r="Q165" i="1" s="1"/>
  <c r="N195" i="1"/>
  <c r="P236" i="1"/>
  <c r="P240" i="1" s="1"/>
  <c r="N242" i="1"/>
  <c r="O244" i="1"/>
  <c r="Q244" i="1" s="1"/>
  <c r="O249" i="1"/>
  <c r="Q249" i="1" s="1"/>
  <c r="O160" i="17"/>
  <c r="Q160" i="17" s="1"/>
  <c r="N236" i="17"/>
  <c r="N240" i="17" s="1"/>
  <c r="M236" i="17"/>
  <c r="M240" i="17" s="1"/>
  <c r="O238" i="17"/>
  <c r="Q238" i="17" s="1"/>
  <c r="N246" i="17"/>
  <c r="M246" i="17"/>
  <c r="O248" i="17"/>
  <c r="Q248" i="17" s="1"/>
  <c r="P78" i="16"/>
  <c r="O124" i="16"/>
  <c r="O128" i="16" s="1"/>
  <c r="O149" i="16"/>
  <c r="Q149" i="16" s="1"/>
  <c r="P158" i="16"/>
  <c r="O157" i="16"/>
  <c r="Q157" i="16" s="1"/>
  <c r="O159" i="16"/>
  <c r="Q159" i="16" s="1"/>
  <c r="P166" i="16"/>
  <c r="O15" i="15"/>
  <c r="O66" i="15"/>
  <c r="Q66" i="15" s="1"/>
  <c r="O67" i="15"/>
  <c r="Q67" i="15" s="1"/>
  <c r="O73" i="15"/>
  <c r="Q73" i="15" s="1"/>
  <c r="O234" i="15"/>
  <c r="Q234" i="15" s="1"/>
  <c r="N246" i="15"/>
  <c r="O248" i="15"/>
  <c r="Q248" i="15" s="1"/>
  <c r="O249" i="15"/>
  <c r="Q249" i="15" s="1"/>
  <c r="O26" i="14"/>
  <c r="M55" i="14"/>
  <c r="M68" i="14"/>
  <c r="M72" i="14" s="1"/>
  <c r="P80" i="19"/>
  <c r="N152" i="14"/>
  <c r="N156" i="14" s="1"/>
  <c r="O154" i="14"/>
  <c r="O157" i="14"/>
  <c r="Q157" i="14" s="1"/>
  <c r="M166" i="14"/>
  <c r="N195" i="14"/>
  <c r="Q190" i="14"/>
  <c r="O194" i="14"/>
  <c r="N236" i="14"/>
  <c r="N240" i="14" s="1"/>
  <c r="O245" i="14"/>
  <c r="Q245" i="14" s="1"/>
  <c r="O26" i="13"/>
  <c r="N55" i="13"/>
  <c r="O54" i="13"/>
  <c r="P74" i="13"/>
  <c r="O73" i="13"/>
  <c r="Q73" i="13" s="1"/>
  <c r="O154" i="13"/>
  <c r="O160" i="13"/>
  <c r="Q160" i="13" s="1"/>
  <c r="O245" i="13"/>
  <c r="Q245" i="13" s="1"/>
  <c r="O46" i="1"/>
  <c r="M55" i="1"/>
  <c r="P68" i="1"/>
  <c r="P72" i="1" s="1"/>
  <c r="O67" i="1"/>
  <c r="Q67" i="1" s="1"/>
  <c r="O75" i="1"/>
  <c r="Q75" i="1" s="1"/>
  <c r="N162" i="1"/>
  <c r="O194" i="1"/>
  <c r="P242" i="1"/>
  <c r="N246" i="1"/>
  <c r="O248" i="1"/>
  <c r="Q248" i="1" s="1"/>
  <c r="M13" i="19"/>
  <c r="M15" i="19" s="1"/>
  <c r="P18" i="19"/>
  <c r="O18" i="16"/>
  <c r="P22" i="20"/>
  <c r="N54" i="20"/>
  <c r="N110" i="20"/>
  <c r="P134" i="20"/>
  <c r="E13" i="20"/>
  <c r="C69" i="20"/>
  <c r="N23" i="19"/>
  <c r="N26" i="19" s="1"/>
  <c r="N26" i="20"/>
  <c r="Q138" i="17"/>
  <c r="P196" i="17"/>
  <c r="P28" i="16"/>
  <c r="M56" i="16"/>
  <c r="Q19" i="15"/>
  <c r="Q22" i="15" s="1"/>
  <c r="O22" i="15"/>
  <c r="Q131" i="15"/>
  <c r="Q134" i="15" s="1"/>
  <c r="O134" i="15"/>
  <c r="Q103" i="14"/>
  <c r="Q106" i="14" s="1"/>
  <c r="O106" i="14"/>
  <c r="P54" i="20"/>
  <c r="N121" i="19"/>
  <c r="N124" i="19" s="1"/>
  <c r="N124" i="20"/>
  <c r="N128" i="20" s="1"/>
  <c r="M180" i="20"/>
  <c r="M184" i="20" s="1"/>
  <c r="N28" i="17"/>
  <c r="Q19" i="17"/>
  <c r="Q22" i="17" s="1"/>
  <c r="N56" i="17"/>
  <c r="Q50" i="17"/>
  <c r="O75" i="17"/>
  <c r="Q75" i="17" s="1"/>
  <c r="O124" i="17"/>
  <c r="O128" i="17" s="1"/>
  <c r="N166" i="17"/>
  <c r="Q191" i="17"/>
  <c r="Q194" i="17" s="1"/>
  <c r="P224" i="17"/>
  <c r="Q222" i="17"/>
  <c r="Q19" i="16"/>
  <c r="Q22" i="16" s="1"/>
  <c r="O22" i="16"/>
  <c r="N68" i="16"/>
  <c r="N72" i="16" s="1"/>
  <c r="M82" i="16"/>
  <c r="Q97" i="16"/>
  <c r="O102" i="16"/>
  <c r="Q125" i="16"/>
  <c r="O130" i="16"/>
  <c r="Q135" i="16"/>
  <c r="Q138" i="16" s="1"/>
  <c r="O138" i="16"/>
  <c r="Q23" i="15"/>
  <c r="O26" i="15"/>
  <c r="M68" i="15"/>
  <c r="M72" i="15" s="1"/>
  <c r="M78" i="15"/>
  <c r="O124" i="15"/>
  <c r="O128" i="15" s="1"/>
  <c r="O138" i="15"/>
  <c r="P152" i="15"/>
  <c r="P156" i="15" s="1"/>
  <c r="P158" i="15"/>
  <c r="Q219" i="15"/>
  <c r="Q222" i="15" s="1"/>
  <c r="N242" i="15"/>
  <c r="Q23" i="14"/>
  <c r="Q26" i="14" s="1"/>
  <c r="P56" i="14"/>
  <c r="P70" i="19"/>
  <c r="P78" i="14"/>
  <c r="O96" i="14"/>
  <c r="O100" i="14" s="1"/>
  <c r="M140" i="14"/>
  <c r="O138" i="14"/>
  <c r="N166" i="14"/>
  <c r="M224" i="14"/>
  <c r="N28" i="13"/>
  <c r="P56" i="13"/>
  <c r="Q51" i="13"/>
  <c r="Q54" i="13" s="1"/>
  <c r="M82" i="13"/>
  <c r="Q98" i="13"/>
  <c r="N152" i="13"/>
  <c r="N156" i="13" s="1"/>
  <c r="O165" i="13"/>
  <c r="Q165" i="13" s="1"/>
  <c r="Q218" i="13"/>
  <c r="N236" i="13"/>
  <c r="N240" i="13" s="1"/>
  <c r="N28" i="1"/>
  <c r="M82" i="1"/>
  <c r="O106" i="1"/>
  <c r="O159" i="1"/>
  <c r="Q159" i="1" s="1"/>
  <c r="P166" i="1"/>
  <c r="M196" i="1"/>
  <c r="Q187" i="1"/>
  <c r="Q190" i="1" s="1"/>
  <c r="M195" i="1"/>
  <c r="M223" i="1"/>
  <c r="C11" i="19"/>
  <c r="C67" i="20"/>
  <c r="E11" i="20"/>
  <c r="E14" i="20"/>
  <c r="E70" i="20" s="1"/>
  <c r="C70" i="20"/>
  <c r="E19" i="20"/>
  <c r="C75" i="20"/>
  <c r="C21" i="19"/>
  <c r="E21" i="20"/>
  <c r="E77" i="20" s="1"/>
  <c r="C77" i="20"/>
  <c r="C80" i="20"/>
  <c r="E24" i="20"/>
  <c r="E80" i="20" s="1"/>
  <c r="C37" i="19"/>
  <c r="C40" i="19" s="1"/>
  <c r="C44" i="19" s="1"/>
  <c r="C40" i="20"/>
  <c r="C44" i="20" s="1"/>
  <c r="C27" i="17"/>
  <c r="C83" i="17" s="1"/>
  <c r="C74" i="17"/>
  <c r="C28" i="15"/>
  <c r="C84" i="15" s="1"/>
  <c r="C68" i="15"/>
  <c r="C72" i="15" s="1"/>
  <c r="E12" i="15"/>
  <c r="E16" i="15" s="1"/>
  <c r="I16" i="15" s="1"/>
  <c r="C27" i="15"/>
  <c r="C83" i="15" s="1"/>
  <c r="C27" i="14"/>
  <c r="C83" i="14" s="1"/>
  <c r="C74" i="14"/>
  <c r="C28" i="1"/>
  <c r="C84" i="1" s="1"/>
  <c r="C68" i="1"/>
  <c r="C72" i="1" s="1"/>
  <c r="E12" i="1"/>
  <c r="E16" i="1" s="1"/>
  <c r="I16" i="1" s="1"/>
  <c r="C27" i="1"/>
  <c r="C83" i="1" s="1"/>
  <c r="N18" i="20"/>
  <c r="P93" i="19"/>
  <c r="P96" i="19" s="1"/>
  <c r="P96" i="20"/>
  <c r="P100" i="20" s="1"/>
  <c r="N102" i="20"/>
  <c r="M103" i="19"/>
  <c r="M159" i="19" s="1"/>
  <c r="M106" i="20"/>
  <c r="P124" i="20"/>
  <c r="P128" i="20" s="1"/>
  <c r="N125" i="19"/>
  <c r="N130" i="20"/>
  <c r="N180" i="20"/>
  <c r="N184" i="20" s="1"/>
  <c r="P65" i="19"/>
  <c r="P79" i="19"/>
  <c r="P28" i="17"/>
  <c r="O26" i="17"/>
  <c r="P56" i="17"/>
  <c r="O66" i="17"/>
  <c r="Q66" i="17" s="1"/>
  <c r="P78" i="17"/>
  <c r="P82" i="17"/>
  <c r="O102" i="17"/>
  <c r="Q121" i="17"/>
  <c r="Q124" i="17" s="1"/>
  <c r="Q125" i="17"/>
  <c r="O130" i="17"/>
  <c r="N152" i="17"/>
  <c r="N156" i="17" s="1"/>
  <c r="P166" i="17"/>
  <c r="M196" i="17"/>
  <c r="O208" i="17"/>
  <c r="O212" i="17" s="1"/>
  <c r="Q218" i="17"/>
  <c r="N28" i="16"/>
  <c r="P56" i="16"/>
  <c r="M55" i="16"/>
  <c r="P68" i="16"/>
  <c r="P72" i="16" s="1"/>
  <c r="M78" i="16"/>
  <c r="N82" i="16"/>
  <c r="Q98" i="16"/>
  <c r="O214" i="16"/>
  <c r="Q214" i="16" s="1"/>
  <c r="P28" i="15"/>
  <c r="M28" i="15"/>
  <c r="M56" i="15"/>
  <c r="N68" i="15"/>
  <c r="N72" i="15" s="1"/>
  <c r="O70" i="15"/>
  <c r="Q70" i="15" s="1"/>
  <c r="N78" i="15"/>
  <c r="O80" i="15"/>
  <c r="Q80" i="15" s="1"/>
  <c r="O106" i="15"/>
  <c r="Q121" i="15"/>
  <c r="Q124" i="15" s="1"/>
  <c r="O130" i="15"/>
  <c r="M195" i="15"/>
  <c r="N195" i="15"/>
  <c r="M224" i="15"/>
  <c r="M236" i="15"/>
  <c r="M240" i="15" s="1"/>
  <c r="P242" i="15"/>
  <c r="O244" i="15"/>
  <c r="Q244" i="15" s="1"/>
  <c r="M250" i="15"/>
  <c r="M28" i="14"/>
  <c r="O22" i="14"/>
  <c r="O40" i="14"/>
  <c r="O44" i="14" s="1"/>
  <c r="O46" i="14"/>
  <c r="Q51" i="14"/>
  <c r="Q54" i="14" s="1"/>
  <c r="O54" i="14"/>
  <c r="O77" i="14"/>
  <c r="Q77" i="14" s="1"/>
  <c r="Q93" i="14"/>
  <c r="Q96" i="14" s="1"/>
  <c r="Q125" i="14"/>
  <c r="O130" i="14"/>
  <c r="M139" i="14"/>
  <c r="Q135" i="14"/>
  <c r="Q138" i="14" s="1"/>
  <c r="O150" i="14"/>
  <c r="Q150" i="14" s="1"/>
  <c r="M158" i="14"/>
  <c r="N162" i="14"/>
  <c r="P166" i="14"/>
  <c r="Q181" i="14"/>
  <c r="Q191" i="14"/>
  <c r="Q194" i="14" s="1"/>
  <c r="P236" i="14"/>
  <c r="P240" i="14" s="1"/>
  <c r="O244" i="14"/>
  <c r="Q244" i="14" s="1"/>
  <c r="P28" i="13"/>
  <c r="Q23" i="13"/>
  <c r="Q26" i="13" s="1"/>
  <c r="O46" i="13"/>
  <c r="N82" i="13"/>
  <c r="Q125" i="13"/>
  <c r="O130" i="13"/>
  <c r="O134" i="13"/>
  <c r="O159" i="13"/>
  <c r="Q159" i="13" s="1"/>
  <c r="O161" i="13"/>
  <c r="Q161" i="13" s="1"/>
  <c r="N166" i="13"/>
  <c r="M195" i="13"/>
  <c r="O208" i="13"/>
  <c r="O212" i="13" s="1"/>
  <c r="O241" i="13"/>
  <c r="Q241" i="13" s="1"/>
  <c r="O244" i="13"/>
  <c r="Q244" i="13" s="1"/>
  <c r="N250" i="13"/>
  <c r="P28" i="1"/>
  <c r="M56" i="1"/>
  <c r="N68" i="1"/>
  <c r="N72" i="1" s="1"/>
  <c r="N74" i="1"/>
  <c r="N78" i="1"/>
  <c r="N82" i="1"/>
  <c r="O130" i="1"/>
  <c r="N152" i="1"/>
  <c r="N156" i="1" s="1"/>
  <c r="P162" i="1"/>
  <c r="O161" i="1"/>
  <c r="Q161" i="1" s="1"/>
  <c r="Q191" i="1"/>
  <c r="Q194" i="1" s="1"/>
  <c r="P196" i="1"/>
  <c r="P224" i="1"/>
  <c r="N223" i="1"/>
  <c r="E10" i="20"/>
  <c r="C66" i="20"/>
  <c r="C17" i="19"/>
  <c r="E17" i="20"/>
  <c r="E73" i="20" s="1"/>
  <c r="C73" i="20"/>
  <c r="E20" i="20"/>
  <c r="E76" i="20" s="1"/>
  <c r="C76" i="20"/>
  <c r="E23" i="20"/>
  <c r="C79" i="20"/>
  <c r="C25" i="19"/>
  <c r="E25" i="20"/>
  <c r="E81" i="20" s="1"/>
  <c r="C81" i="20"/>
  <c r="C27" i="16"/>
  <c r="C83" i="16" s="1"/>
  <c r="C74" i="16"/>
  <c r="P103" i="19"/>
  <c r="P106" i="19" s="1"/>
  <c r="P106" i="20"/>
  <c r="N135" i="19"/>
  <c r="N138" i="19" s="1"/>
  <c r="N138" i="20"/>
  <c r="M28" i="17"/>
  <c r="M56" i="17"/>
  <c r="N224" i="17"/>
  <c r="M112" i="16"/>
  <c r="Q107" i="16"/>
  <c r="Q110" i="16" s="1"/>
  <c r="O110" i="16"/>
  <c r="P224" i="16"/>
  <c r="P56" i="15"/>
  <c r="M112" i="15"/>
  <c r="P196" i="15"/>
  <c r="P224" i="15"/>
  <c r="P28" i="14"/>
  <c r="N56" i="14"/>
  <c r="Q98" i="14"/>
  <c r="Q107" i="14"/>
  <c r="Q110" i="14" s="1"/>
  <c r="O110" i="14"/>
  <c r="Q222" i="14"/>
  <c r="M28" i="13"/>
  <c r="M27" i="13"/>
  <c r="N56" i="13"/>
  <c r="P68" i="13"/>
  <c r="P72" i="13" s="1"/>
  <c r="Q93" i="13"/>
  <c r="Q96" i="13" s="1"/>
  <c r="O96" i="13"/>
  <c r="O100" i="13" s="1"/>
  <c r="O102" i="13"/>
  <c r="Q107" i="13"/>
  <c r="Q110" i="13" s="1"/>
  <c r="O110" i="13"/>
  <c r="M224" i="13"/>
  <c r="M28" i="1"/>
  <c r="Q19" i="1"/>
  <c r="O22" i="1"/>
  <c r="P56" i="1"/>
  <c r="P74" i="1"/>
  <c r="P78" i="1"/>
  <c r="Q93" i="1"/>
  <c r="Q96" i="1" s="1"/>
  <c r="O96" i="1"/>
  <c r="O100" i="1" s="1"/>
  <c r="O102" i="1"/>
  <c r="Q131" i="1"/>
  <c r="Q134" i="1" s="1"/>
  <c r="O134" i="1"/>
  <c r="M224" i="1"/>
  <c r="Q218" i="1"/>
  <c r="Q222" i="1"/>
  <c r="D10" i="19"/>
  <c r="D66" i="19" s="1"/>
  <c r="D66" i="20"/>
  <c r="D13" i="19"/>
  <c r="D18" i="20"/>
  <c r="D69" i="20"/>
  <c r="D23" i="19"/>
  <c r="D26" i="20"/>
  <c r="D79" i="20"/>
  <c r="C68" i="17"/>
  <c r="C72" i="17" s="1"/>
  <c r="E12" i="17"/>
  <c r="E16" i="17" s="1"/>
  <c r="I16" i="17" s="1"/>
  <c r="C28" i="14"/>
  <c r="C84" i="14" s="1"/>
  <c r="C68" i="14"/>
  <c r="C72" i="14" s="1"/>
  <c r="E12" i="14"/>
  <c r="E16" i="14" s="1"/>
  <c r="I16" i="14" s="1"/>
  <c r="P26" i="20"/>
  <c r="N96" i="20"/>
  <c r="N100" i="20" s="1"/>
  <c r="P107" i="19"/>
  <c r="P110" i="20"/>
  <c r="P138" i="20"/>
  <c r="P55" i="17"/>
  <c r="Q51" i="17"/>
  <c r="Q54" i="17" s="1"/>
  <c r="O54" i="17"/>
  <c r="O79" i="17"/>
  <c r="O96" i="17"/>
  <c r="O100" i="17" s="1"/>
  <c r="M140" i="17"/>
  <c r="P158" i="17"/>
  <c r="Q187" i="17"/>
  <c r="Q190" i="17" s="1"/>
  <c r="P223" i="17"/>
  <c r="Q23" i="16"/>
  <c r="Q26" i="16" s="1"/>
  <c r="O26" i="16"/>
  <c r="N56" i="16"/>
  <c r="P55" i="16"/>
  <c r="Q51" i="16"/>
  <c r="Q54" i="16" s="1"/>
  <c r="O54" i="16"/>
  <c r="P74" i="16"/>
  <c r="Q93" i="16"/>
  <c r="Q96" i="16" s="1"/>
  <c r="Q103" i="16"/>
  <c r="Q106" i="16" s="1"/>
  <c r="O106" i="16"/>
  <c r="Q121" i="16"/>
  <c r="Q124" i="16" s="1"/>
  <c r="Q131" i="16"/>
  <c r="Q134" i="16" s="1"/>
  <c r="O134" i="16"/>
  <c r="N28" i="15"/>
  <c r="Q47" i="15"/>
  <c r="Q50" i="15" s="1"/>
  <c r="Q51" i="15"/>
  <c r="Q54" i="15" s="1"/>
  <c r="P74" i="15"/>
  <c r="P82" i="15"/>
  <c r="Q93" i="15"/>
  <c r="Q96" i="15" s="1"/>
  <c r="O96" i="15"/>
  <c r="O100" i="15" s="1"/>
  <c r="Q97" i="15"/>
  <c r="O102" i="15"/>
  <c r="P162" i="15"/>
  <c r="P166" i="15"/>
  <c r="Q214" i="15"/>
  <c r="Q215" i="15"/>
  <c r="Q218" i="15" s="1"/>
  <c r="P246" i="15"/>
  <c r="O18" i="14"/>
  <c r="P82" i="14"/>
  <c r="Q121" i="14"/>
  <c r="Q124" i="14" s="1"/>
  <c r="O124" i="14"/>
  <c r="O128" i="14" s="1"/>
  <c r="P152" i="14"/>
  <c r="P156" i="14" s="1"/>
  <c r="M162" i="14"/>
  <c r="Q209" i="14"/>
  <c r="Q211" i="14" s="1"/>
  <c r="W211" i="14" s="1"/>
  <c r="Q19" i="13"/>
  <c r="Q22" i="13" s="1"/>
  <c r="O22" i="13"/>
  <c r="Q103" i="13"/>
  <c r="Q106" i="13" s="1"/>
  <c r="O106" i="13"/>
  <c r="O124" i="13"/>
  <c r="O128" i="13" s="1"/>
  <c r="M140" i="13"/>
  <c r="O237" i="13"/>
  <c r="O26" i="1"/>
  <c r="Q47" i="1"/>
  <c r="Q50" i="1" s="1"/>
  <c r="O54" i="1"/>
  <c r="Q98" i="1"/>
  <c r="Q107" i="1"/>
  <c r="Q110" i="1" s="1"/>
  <c r="O110" i="1"/>
  <c r="Q121" i="1"/>
  <c r="Q124" i="1" s="1"/>
  <c r="O124" i="1"/>
  <c r="O128" i="1" s="1"/>
  <c r="N158" i="1"/>
  <c r="Q181" i="1"/>
  <c r="D9" i="19"/>
  <c r="D12" i="20"/>
  <c r="D16" i="20" s="1"/>
  <c r="D14" i="19"/>
  <c r="D70" i="19" s="1"/>
  <c r="D70" i="20"/>
  <c r="D19" i="19"/>
  <c r="D22" i="20"/>
  <c r="D78" i="20" s="1"/>
  <c r="D75" i="20"/>
  <c r="D24" i="19"/>
  <c r="D80" i="19" s="1"/>
  <c r="D80" i="20"/>
  <c r="D40" i="20"/>
  <c r="D44" i="20" s="1"/>
  <c r="C68" i="16"/>
  <c r="C72" i="16" s="1"/>
  <c r="E12" i="16"/>
  <c r="E16" i="16" s="1"/>
  <c r="I16" i="16" s="1"/>
  <c r="C28" i="13"/>
  <c r="C84" i="13" s="1"/>
  <c r="C68" i="13"/>
  <c r="C72" i="13" s="1"/>
  <c r="E12" i="13"/>
  <c r="E16" i="13" s="1"/>
  <c r="I16" i="13" s="1"/>
  <c r="C27" i="13"/>
  <c r="C83" i="13" s="1"/>
  <c r="P18" i="20"/>
  <c r="N19" i="19"/>
  <c r="N22" i="19" s="1"/>
  <c r="N22" i="20"/>
  <c r="M51" i="19"/>
  <c r="M54" i="20"/>
  <c r="P97" i="19"/>
  <c r="P99" i="19" s="1"/>
  <c r="P102" i="20"/>
  <c r="N106" i="20"/>
  <c r="P130" i="20"/>
  <c r="N131" i="19"/>
  <c r="N134" i="19" s="1"/>
  <c r="N134" i="20"/>
  <c r="P26" i="19"/>
  <c r="P54" i="19"/>
  <c r="Q13" i="17"/>
  <c r="O18" i="17"/>
  <c r="Q23" i="17"/>
  <c r="Q26" i="17" s="1"/>
  <c r="O46" i="17"/>
  <c r="M55" i="17"/>
  <c r="P74" i="17"/>
  <c r="O77" i="17"/>
  <c r="Q77" i="17" s="1"/>
  <c r="M82" i="17"/>
  <c r="Q98" i="17"/>
  <c r="Q103" i="17"/>
  <c r="Q106" i="17" s="1"/>
  <c r="O106" i="17"/>
  <c r="Q107" i="17"/>
  <c r="Q110" i="17" s="1"/>
  <c r="O110" i="17"/>
  <c r="Q131" i="17"/>
  <c r="Q134" i="17" s="1"/>
  <c r="O134" i="17"/>
  <c r="O138" i="17"/>
  <c r="P152" i="17"/>
  <c r="P156" i="17" s="1"/>
  <c r="N162" i="17"/>
  <c r="O164" i="17"/>
  <c r="Q164" i="17" s="1"/>
  <c r="N196" i="17"/>
  <c r="Q205" i="17"/>
  <c r="Q208" i="17" s="1"/>
  <c r="Q212" i="17" s="1"/>
  <c r="M223" i="17"/>
  <c r="N223" i="17"/>
  <c r="O222" i="17"/>
  <c r="O12" i="16"/>
  <c r="N55" i="16"/>
  <c r="O66" i="16"/>
  <c r="Q66" i="16" s="1"/>
  <c r="M74" i="16"/>
  <c r="N78" i="16"/>
  <c r="P82" i="16"/>
  <c r="O180" i="16"/>
  <c r="N224" i="16"/>
  <c r="O18" i="15"/>
  <c r="M27" i="15"/>
  <c r="N56" i="15"/>
  <c r="M74" i="15"/>
  <c r="M82" i="15"/>
  <c r="Q106" i="15"/>
  <c r="O110" i="15"/>
  <c r="M139" i="15"/>
  <c r="N196" i="15"/>
  <c r="N224" i="15"/>
  <c r="N236" i="15"/>
  <c r="N240" i="15" s="1"/>
  <c r="O238" i="15"/>
  <c r="Q238" i="15" s="1"/>
  <c r="N28" i="14"/>
  <c r="Q22" i="14"/>
  <c r="Q40" i="14"/>
  <c r="Q44" i="14" s="1"/>
  <c r="M56" i="14"/>
  <c r="Q50" i="14"/>
  <c r="Q97" i="14"/>
  <c r="Q99" i="14" s="1"/>
  <c r="O102" i="14"/>
  <c r="O134" i="14"/>
  <c r="O164" i="14"/>
  <c r="Q164" i="14" s="1"/>
  <c r="N223" i="14"/>
  <c r="O222" i="14"/>
  <c r="O238" i="14"/>
  <c r="Q238" i="14" s="1"/>
  <c r="P250" i="14"/>
  <c r="O18" i="13"/>
  <c r="M56" i="13"/>
  <c r="M55" i="13"/>
  <c r="N68" i="13"/>
  <c r="N72" i="13" s="1"/>
  <c r="O79" i="13"/>
  <c r="Q79" i="13" s="1"/>
  <c r="O138" i="13"/>
  <c r="O153" i="13"/>
  <c r="N196" i="13"/>
  <c r="P224" i="13"/>
  <c r="O235" i="13"/>
  <c r="Q235" i="13" s="1"/>
  <c r="O238" i="13"/>
  <c r="Q238" i="13" s="1"/>
  <c r="O18" i="1"/>
  <c r="M27" i="1"/>
  <c r="N56" i="1"/>
  <c r="O79" i="1"/>
  <c r="Q79" i="1" s="1"/>
  <c r="Q130" i="1"/>
  <c r="M139" i="1"/>
  <c r="P158" i="1"/>
  <c r="O157" i="1"/>
  <c r="Q157" i="1" s="1"/>
  <c r="O214" i="1"/>
  <c r="O222" i="1"/>
  <c r="Q208" i="15"/>
  <c r="Q212" i="15" s="1"/>
  <c r="Q208" i="1"/>
  <c r="O180" i="15"/>
  <c r="Q12" i="13"/>
  <c r="E38" i="19"/>
  <c r="Q97" i="17"/>
  <c r="O10" i="20"/>
  <c r="Q10" i="20" s="1"/>
  <c r="N241" i="19"/>
  <c r="O40" i="17"/>
  <c r="O44" i="17" s="1"/>
  <c r="Q97" i="13"/>
  <c r="P249" i="19"/>
  <c r="O14" i="19"/>
  <c r="Q14" i="19" s="1"/>
  <c r="O126" i="19"/>
  <c r="Q126" i="19" s="1"/>
  <c r="P50" i="19"/>
  <c r="Q97" i="1"/>
  <c r="Q99" i="1" s="1"/>
  <c r="E9" i="20"/>
  <c r="N214" i="19"/>
  <c r="O122" i="20"/>
  <c r="Q122" i="20" s="1"/>
  <c r="N234" i="19"/>
  <c r="O192" i="20"/>
  <c r="Q192" i="20" s="1"/>
  <c r="O24" i="19"/>
  <c r="Q24" i="19" s="1"/>
  <c r="N153" i="20"/>
  <c r="O178" i="20"/>
  <c r="Q178" i="20" s="1"/>
  <c r="N238" i="19"/>
  <c r="N245" i="19"/>
  <c r="M194" i="20"/>
  <c r="O206" i="19"/>
  <c r="Q206" i="19" s="1"/>
  <c r="O210" i="19"/>
  <c r="Q210" i="19" s="1"/>
  <c r="O69" i="16"/>
  <c r="N65" i="20"/>
  <c r="O65" i="20" s="1"/>
  <c r="P66" i="20"/>
  <c r="P160" i="19"/>
  <c r="O126" i="20"/>
  <c r="Q126" i="20" s="1"/>
  <c r="O188" i="20"/>
  <c r="Q188" i="20" s="1"/>
  <c r="P74" i="14"/>
  <c r="O40" i="13"/>
  <c r="O44" i="13" s="1"/>
  <c r="M22" i="20"/>
  <c r="P40" i="20"/>
  <c r="P44" i="20" s="1"/>
  <c r="P161" i="19"/>
  <c r="N244" i="19"/>
  <c r="N218" i="19"/>
  <c r="Q40" i="17"/>
  <c r="Q41" i="17"/>
  <c r="Q13" i="16"/>
  <c r="Q15" i="16" s="1"/>
  <c r="E39" i="19"/>
  <c r="P12" i="20"/>
  <c r="P16" i="20" s="1"/>
  <c r="N69" i="20"/>
  <c r="O14" i="20"/>
  <c r="Q14" i="20" s="1"/>
  <c r="P73" i="20"/>
  <c r="O20" i="19"/>
  <c r="Q20" i="19" s="1"/>
  <c r="M130" i="20"/>
  <c r="O132" i="19"/>
  <c r="Q132" i="19" s="1"/>
  <c r="P222" i="19"/>
  <c r="O12" i="15"/>
  <c r="O16" i="15" s="1"/>
  <c r="Q41" i="13"/>
  <c r="Q40" i="1"/>
  <c r="Q41" i="1"/>
  <c r="E39" i="20"/>
  <c r="D20" i="19"/>
  <c r="D76" i="19" s="1"/>
  <c r="M18" i="20"/>
  <c r="P65" i="20"/>
  <c r="P154" i="19"/>
  <c r="M124" i="20"/>
  <c r="M128" i="20" s="1"/>
  <c r="O136" i="20"/>
  <c r="Q136" i="20" s="1"/>
  <c r="P157" i="20"/>
  <c r="O182" i="20"/>
  <c r="Q182" i="20" s="1"/>
  <c r="M190" i="20"/>
  <c r="N222" i="19"/>
  <c r="O220" i="20"/>
  <c r="Q220" i="20" s="1"/>
  <c r="Q12" i="15"/>
  <c r="Q13" i="15"/>
  <c r="C19" i="19"/>
  <c r="E38" i="20"/>
  <c r="C13" i="19"/>
  <c r="M12" i="20"/>
  <c r="M16" i="20" s="1"/>
  <c r="O24" i="20"/>
  <c r="Q24" i="20" s="1"/>
  <c r="P79" i="20"/>
  <c r="O122" i="19"/>
  <c r="Q122" i="19" s="1"/>
  <c r="O132" i="20"/>
  <c r="Q132" i="20" s="1"/>
  <c r="M138" i="20"/>
  <c r="P161" i="20"/>
  <c r="M186" i="20"/>
  <c r="N248" i="19"/>
  <c r="N249" i="19"/>
  <c r="N208" i="19"/>
  <c r="N212" i="19" s="1"/>
  <c r="O216" i="19"/>
  <c r="Q216" i="19" s="1"/>
  <c r="M222" i="20"/>
  <c r="P46" i="19"/>
  <c r="O20" i="20"/>
  <c r="Q20" i="20" s="1"/>
  <c r="M26" i="20"/>
  <c r="P151" i="19"/>
  <c r="M134" i="20"/>
  <c r="O136" i="19"/>
  <c r="Q136" i="19" s="1"/>
  <c r="N235" i="19"/>
  <c r="O220" i="19"/>
  <c r="Q220" i="19" s="1"/>
  <c r="P12" i="19"/>
  <c r="P16" i="19" s="1"/>
  <c r="P40" i="19"/>
  <c r="P44" i="19" s="1"/>
  <c r="Q13" i="13"/>
  <c r="Q12" i="1"/>
  <c r="M65" i="19"/>
  <c r="N51" i="19"/>
  <c r="N54" i="19" s="1"/>
  <c r="N73" i="20"/>
  <c r="N73" i="19" s="1"/>
  <c r="N93" i="19"/>
  <c r="N96" i="19" s="1"/>
  <c r="P121" i="19"/>
  <c r="P124" i="19" s="1"/>
  <c r="P125" i="19"/>
  <c r="P131" i="19"/>
  <c r="P134" i="19" s="1"/>
  <c r="P81" i="20"/>
  <c r="N77" i="20"/>
  <c r="N77" i="19" s="1"/>
  <c r="M98" i="19"/>
  <c r="M102" i="20"/>
  <c r="O98" i="20"/>
  <c r="N107" i="19"/>
  <c r="N163" i="20"/>
  <c r="P109" i="19"/>
  <c r="P165" i="19" s="1"/>
  <c r="P165" i="20"/>
  <c r="M104" i="19"/>
  <c r="O104" i="20"/>
  <c r="Q104" i="20" s="1"/>
  <c r="M38" i="19"/>
  <c r="O38" i="19" s="1"/>
  <c r="Q38" i="19" s="1"/>
  <c r="M40" i="20"/>
  <c r="M44" i="20" s="1"/>
  <c r="O38" i="20"/>
  <c r="Q38" i="20" s="1"/>
  <c r="N41" i="19"/>
  <c r="N43" i="19" s="1"/>
  <c r="N46" i="20"/>
  <c r="P50" i="20"/>
  <c r="M52" i="19"/>
  <c r="O52" i="19" s="1"/>
  <c r="Q52" i="19" s="1"/>
  <c r="O52" i="20"/>
  <c r="Q52" i="20" s="1"/>
  <c r="P69" i="20"/>
  <c r="N81" i="20"/>
  <c r="N81" i="19" s="1"/>
  <c r="M94" i="19"/>
  <c r="M96" i="19" s="1"/>
  <c r="M96" i="20"/>
  <c r="M100" i="20" s="1"/>
  <c r="O94" i="20"/>
  <c r="Q94" i="20" s="1"/>
  <c r="N103" i="19"/>
  <c r="M154" i="20"/>
  <c r="N159" i="20"/>
  <c r="M42" i="19"/>
  <c r="O42" i="19" s="1"/>
  <c r="Q42" i="19" s="1"/>
  <c r="M46" i="20"/>
  <c r="O42" i="20"/>
  <c r="Q42" i="20" s="1"/>
  <c r="P135" i="19"/>
  <c r="P138" i="19" s="1"/>
  <c r="N149" i="20"/>
  <c r="N47" i="19"/>
  <c r="N50" i="19" s="1"/>
  <c r="N50" i="20"/>
  <c r="M66" i="20"/>
  <c r="O11" i="19"/>
  <c r="Q11" i="19" s="1"/>
  <c r="N37" i="19"/>
  <c r="N40" i="19" s="1"/>
  <c r="N40" i="20"/>
  <c r="N44" i="20" s="1"/>
  <c r="P46" i="20"/>
  <c r="M48" i="19"/>
  <c r="O48" i="19" s="1"/>
  <c r="Q48" i="19" s="1"/>
  <c r="M50" i="20"/>
  <c r="O48" i="20"/>
  <c r="Q48" i="20" s="1"/>
  <c r="N67" i="20"/>
  <c r="N67" i="19" s="1"/>
  <c r="P75" i="20"/>
  <c r="P78" i="20" s="1"/>
  <c r="N97" i="19"/>
  <c r="N99" i="19" s="1"/>
  <c r="M108" i="19"/>
  <c r="M110" i="19" s="1"/>
  <c r="M110" i="20"/>
  <c r="O108" i="20"/>
  <c r="Q108" i="20" s="1"/>
  <c r="M164" i="20"/>
  <c r="P151" i="20"/>
  <c r="M160" i="20"/>
  <c r="O9" i="20"/>
  <c r="O13" i="20"/>
  <c r="O17" i="19"/>
  <c r="Q17" i="19" s="1"/>
  <c r="O19" i="20"/>
  <c r="O21" i="19"/>
  <c r="Q21" i="19" s="1"/>
  <c r="O23" i="20"/>
  <c r="O25" i="19"/>
  <c r="Q25" i="19" s="1"/>
  <c r="O39" i="20"/>
  <c r="Q39" i="20" s="1"/>
  <c r="O45" i="20"/>
  <c r="Q45" i="20" s="1"/>
  <c r="O49" i="20"/>
  <c r="Q49" i="20" s="1"/>
  <c r="O53" i="20"/>
  <c r="Q53" i="20" s="1"/>
  <c r="N66" i="20"/>
  <c r="N66" i="19" s="1"/>
  <c r="M67" i="20"/>
  <c r="N70" i="20"/>
  <c r="N70" i="19" s="1"/>
  <c r="M73" i="20"/>
  <c r="M73" i="19" s="1"/>
  <c r="N76" i="20"/>
  <c r="N76" i="19" s="1"/>
  <c r="M77" i="20"/>
  <c r="N80" i="20"/>
  <c r="N80" i="19" s="1"/>
  <c r="M81" i="20"/>
  <c r="M149" i="19"/>
  <c r="O95" i="20"/>
  <c r="Q95" i="20" s="1"/>
  <c r="O101" i="20"/>
  <c r="Q101" i="20" s="1"/>
  <c r="O105" i="20"/>
  <c r="Q105" i="20" s="1"/>
  <c r="M163" i="19"/>
  <c r="O109" i="20"/>
  <c r="Q109" i="20" s="1"/>
  <c r="O121" i="20"/>
  <c r="O123" i="19"/>
  <c r="Q123" i="19" s="1"/>
  <c r="O125" i="20"/>
  <c r="O127" i="20" s="1"/>
  <c r="O129" i="19"/>
  <c r="Q129" i="19" s="1"/>
  <c r="O131" i="20"/>
  <c r="O133" i="19"/>
  <c r="Q133" i="19" s="1"/>
  <c r="O135" i="20"/>
  <c r="O137" i="19"/>
  <c r="Q137" i="19" s="1"/>
  <c r="M149" i="20"/>
  <c r="P150" i="20"/>
  <c r="M153" i="20"/>
  <c r="P154" i="20"/>
  <c r="M159" i="20"/>
  <c r="P160" i="20"/>
  <c r="M163" i="20"/>
  <c r="P164" i="20"/>
  <c r="O177" i="20"/>
  <c r="Q177" i="20" s="1"/>
  <c r="M235" i="19"/>
  <c r="O179" i="19"/>
  <c r="Q179" i="19" s="1"/>
  <c r="O181" i="20"/>
  <c r="O183" i="20" s="1"/>
  <c r="M241" i="19"/>
  <c r="O185" i="19"/>
  <c r="Q185" i="19" s="1"/>
  <c r="P186" i="20"/>
  <c r="O187" i="20"/>
  <c r="M245" i="19"/>
  <c r="O189" i="19"/>
  <c r="Q189" i="19" s="1"/>
  <c r="P190" i="20"/>
  <c r="O191" i="20"/>
  <c r="M249" i="19"/>
  <c r="O193" i="19"/>
  <c r="Q193" i="19" s="1"/>
  <c r="P194" i="20"/>
  <c r="M208" i="19"/>
  <c r="M212" i="19" s="1"/>
  <c r="O205" i="19"/>
  <c r="O207" i="20"/>
  <c r="Q207" i="20" s="1"/>
  <c r="O213" i="20"/>
  <c r="Q213" i="20" s="1"/>
  <c r="N214" i="20"/>
  <c r="M218" i="19"/>
  <c r="O215" i="19"/>
  <c r="O217" i="20"/>
  <c r="Q217" i="20" s="1"/>
  <c r="N218" i="20"/>
  <c r="O219" i="19"/>
  <c r="M222" i="19"/>
  <c r="O221" i="20"/>
  <c r="Q221" i="20" s="1"/>
  <c r="N222" i="20"/>
  <c r="N234" i="20"/>
  <c r="M235" i="20"/>
  <c r="N238" i="20"/>
  <c r="M241" i="20"/>
  <c r="N244" i="20"/>
  <c r="M245" i="20"/>
  <c r="N248" i="20"/>
  <c r="M249" i="20"/>
  <c r="M9" i="19"/>
  <c r="N13" i="19"/>
  <c r="N15" i="19" s="1"/>
  <c r="P233" i="20"/>
  <c r="N235" i="20"/>
  <c r="P237" i="20"/>
  <c r="P239" i="20" s="1"/>
  <c r="N241" i="20"/>
  <c r="P243" i="20"/>
  <c r="N245" i="20"/>
  <c r="P247" i="20"/>
  <c r="N249" i="20"/>
  <c r="N9" i="19"/>
  <c r="N12" i="19" s="1"/>
  <c r="M10" i="19"/>
  <c r="O10" i="19" s="1"/>
  <c r="Q10" i="19" s="1"/>
  <c r="P233" i="19"/>
  <c r="P180" i="19"/>
  <c r="P243" i="19"/>
  <c r="P190" i="19"/>
  <c r="P247" i="19"/>
  <c r="P194" i="19"/>
  <c r="O11" i="20"/>
  <c r="Q11" i="20" s="1"/>
  <c r="N12" i="20"/>
  <c r="N16" i="20" s="1"/>
  <c r="O17" i="20"/>
  <c r="M22" i="19"/>
  <c r="O21" i="20"/>
  <c r="Q21" i="20" s="1"/>
  <c r="M26" i="19"/>
  <c r="O25" i="20"/>
  <c r="Q25" i="20" s="1"/>
  <c r="O37" i="20"/>
  <c r="O39" i="19"/>
  <c r="Q39" i="19" s="1"/>
  <c r="O41" i="20"/>
  <c r="O45" i="19"/>
  <c r="Q45" i="19" s="1"/>
  <c r="O47" i="20"/>
  <c r="O49" i="19"/>
  <c r="Q49" i="19" s="1"/>
  <c r="O51" i="20"/>
  <c r="O53" i="19"/>
  <c r="Q53" i="19" s="1"/>
  <c r="M69" i="20"/>
  <c r="M75" i="20"/>
  <c r="M79" i="20"/>
  <c r="O93" i="20"/>
  <c r="N150" i="19"/>
  <c r="O95" i="19"/>
  <c r="Q95" i="19" s="1"/>
  <c r="M151" i="19"/>
  <c r="O97" i="20"/>
  <c r="N154" i="19"/>
  <c r="O101" i="19"/>
  <c r="Q101" i="19" s="1"/>
  <c r="M157" i="19"/>
  <c r="O103" i="20"/>
  <c r="N160" i="19"/>
  <c r="O105" i="19"/>
  <c r="Q105" i="19" s="1"/>
  <c r="M161" i="19"/>
  <c r="O107" i="20"/>
  <c r="N164" i="19"/>
  <c r="O109" i="19"/>
  <c r="M165" i="19"/>
  <c r="M124" i="19"/>
  <c r="M128" i="19" s="1"/>
  <c r="O123" i="20"/>
  <c r="Q123" i="20" s="1"/>
  <c r="O129" i="20"/>
  <c r="Q129" i="20" s="1"/>
  <c r="M134" i="19"/>
  <c r="O133" i="20"/>
  <c r="Q133" i="20" s="1"/>
  <c r="M138" i="19"/>
  <c r="O137" i="20"/>
  <c r="Q137" i="20" s="1"/>
  <c r="N150" i="20"/>
  <c r="O150" i="20" s="1"/>
  <c r="M151" i="20"/>
  <c r="N154" i="20"/>
  <c r="M157" i="20"/>
  <c r="N160" i="20"/>
  <c r="M161" i="20"/>
  <c r="N164" i="20"/>
  <c r="M165" i="20"/>
  <c r="M233" i="19"/>
  <c r="M180" i="19"/>
  <c r="O177" i="19"/>
  <c r="P234" i="19"/>
  <c r="O179" i="20"/>
  <c r="Q179" i="20" s="1"/>
  <c r="P238" i="19"/>
  <c r="O185" i="20"/>
  <c r="Q185" i="20" s="1"/>
  <c r="N186" i="20"/>
  <c r="M243" i="19"/>
  <c r="M190" i="19"/>
  <c r="O187" i="19"/>
  <c r="P244" i="19"/>
  <c r="O189" i="20"/>
  <c r="Q189" i="20" s="1"/>
  <c r="N190" i="20"/>
  <c r="M247" i="19"/>
  <c r="M194" i="19"/>
  <c r="O191" i="19"/>
  <c r="P248" i="19"/>
  <c r="O193" i="20"/>
  <c r="Q193" i="20" s="1"/>
  <c r="N194" i="20"/>
  <c r="O205" i="20"/>
  <c r="Q205" i="20" s="1"/>
  <c r="O207" i="19"/>
  <c r="Q207" i="19" s="1"/>
  <c r="O209" i="20"/>
  <c r="O213" i="19"/>
  <c r="Q213" i="19" s="1"/>
  <c r="P214" i="20"/>
  <c r="O215" i="20"/>
  <c r="O217" i="19"/>
  <c r="Q217" i="19" s="1"/>
  <c r="P218" i="20"/>
  <c r="O219" i="20"/>
  <c r="O221" i="19"/>
  <c r="Q221" i="19" s="1"/>
  <c r="P222" i="20"/>
  <c r="M233" i="20"/>
  <c r="P234" i="20"/>
  <c r="M237" i="20"/>
  <c r="P238" i="20"/>
  <c r="M243" i="20"/>
  <c r="P244" i="20"/>
  <c r="M247" i="20"/>
  <c r="P248" i="20"/>
  <c r="M70" i="20"/>
  <c r="M70" i="19" s="1"/>
  <c r="N75" i="20"/>
  <c r="M76" i="20"/>
  <c r="N79" i="20"/>
  <c r="M80" i="20"/>
  <c r="N151" i="19"/>
  <c r="N157" i="19"/>
  <c r="N161" i="19"/>
  <c r="N165" i="19"/>
  <c r="P149" i="20"/>
  <c r="N151" i="20"/>
  <c r="P153" i="20"/>
  <c r="N157" i="20"/>
  <c r="P159" i="20"/>
  <c r="N161" i="20"/>
  <c r="P163" i="20"/>
  <c r="N165" i="20"/>
  <c r="N233" i="19"/>
  <c r="N180" i="19"/>
  <c r="M234" i="19"/>
  <c r="O178" i="19"/>
  <c r="Q178" i="19" s="1"/>
  <c r="P235" i="19"/>
  <c r="O182" i="19"/>
  <c r="Q182" i="19" s="1"/>
  <c r="M238" i="19"/>
  <c r="P241" i="19"/>
  <c r="N243" i="19"/>
  <c r="N190" i="19"/>
  <c r="O188" i="19"/>
  <c r="Q188" i="19" s="1"/>
  <c r="M244" i="19"/>
  <c r="P245" i="19"/>
  <c r="N247" i="19"/>
  <c r="N194" i="19"/>
  <c r="O192" i="19"/>
  <c r="Q192" i="19" s="1"/>
  <c r="M248" i="19"/>
  <c r="P208" i="19"/>
  <c r="P212" i="19" s="1"/>
  <c r="O206" i="20"/>
  <c r="Q206" i="20" s="1"/>
  <c r="O210" i="20"/>
  <c r="Q210" i="20" s="1"/>
  <c r="M214" i="20"/>
  <c r="P218" i="19"/>
  <c r="O216" i="20"/>
  <c r="Q216" i="20" s="1"/>
  <c r="M218" i="20"/>
  <c r="N233" i="20"/>
  <c r="M234" i="20"/>
  <c r="P235" i="20"/>
  <c r="N237" i="20"/>
  <c r="N239" i="20" s="1"/>
  <c r="M238" i="20"/>
  <c r="P241" i="20"/>
  <c r="N243" i="20"/>
  <c r="M244" i="20"/>
  <c r="P245" i="20"/>
  <c r="N247" i="20"/>
  <c r="M248" i="20"/>
  <c r="P249" i="20"/>
  <c r="Q12" i="17"/>
  <c r="N68" i="17"/>
  <c r="N72" i="17" s="1"/>
  <c r="O67" i="17"/>
  <c r="Q67" i="17" s="1"/>
  <c r="M68" i="17"/>
  <c r="M72" i="17" s="1"/>
  <c r="M152" i="17"/>
  <c r="M156" i="17" s="1"/>
  <c r="O149" i="17"/>
  <c r="M162" i="17"/>
  <c r="O159" i="17"/>
  <c r="O214" i="17"/>
  <c r="O241" i="17"/>
  <c r="Q241" i="17" s="1"/>
  <c r="M139" i="16"/>
  <c r="O151" i="16"/>
  <c r="Q151" i="16" s="1"/>
  <c r="M224" i="17"/>
  <c r="M195" i="16"/>
  <c r="O186" i="16"/>
  <c r="Q186" i="16" s="1"/>
  <c r="O222" i="16"/>
  <c r="Q222" i="16" s="1"/>
  <c r="Q25" i="15"/>
  <c r="Q101" i="15"/>
  <c r="Q135" i="15"/>
  <c r="Q138" i="15" s="1"/>
  <c r="Q193" i="15"/>
  <c r="Q194" i="15" s="1"/>
  <c r="O194" i="15"/>
  <c r="O12" i="17"/>
  <c r="O16" i="17" s="1"/>
  <c r="M78" i="17"/>
  <c r="M158" i="17"/>
  <c r="O153" i="17"/>
  <c r="M166" i="17"/>
  <c r="O163" i="17"/>
  <c r="Q180" i="17"/>
  <c r="Q184" i="17" s="1"/>
  <c r="W184" i="17" s="1"/>
  <c r="M140" i="16"/>
  <c r="N195" i="16"/>
  <c r="Q41" i="15"/>
  <c r="O46" i="15"/>
  <c r="Q13" i="14"/>
  <c r="O73" i="17"/>
  <c r="Q73" i="17" s="1"/>
  <c r="M74" i="17"/>
  <c r="O186" i="17"/>
  <c r="O235" i="17"/>
  <c r="Q235" i="17" s="1"/>
  <c r="M27" i="16"/>
  <c r="M28" i="16"/>
  <c r="O165" i="16"/>
  <c r="Q165" i="16" s="1"/>
  <c r="P196" i="16"/>
  <c r="M196" i="16"/>
  <c r="M224" i="16"/>
  <c r="O208" i="14"/>
  <c r="O212" i="14" s="1"/>
  <c r="O50" i="17"/>
  <c r="O180" i="17"/>
  <c r="O218" i="17"/>
  <c r="Q237" i="17"/>
  <c r="Q239" i="17" s="1"/>
  <c r="O40" i="16"/>
  <c r="O44" i="16" s="1"/>
  <c r="O65" i="16"/>
  <c r="O75" i="16"/>
  <c r="O79" i="16"/>
  <c r="Q163" i="16"/>
  <c r="O190" i="16"/>
  <c r="Q190" i="16" s="1"/>
  <c r="N196" i="16"/>
  <c r="O208" i="16"/>
  <c r="O212" i="16" s="1"/>
  <c r="Q40" i="15"/>
  <c r="M140" i="15"/>
  <c r="O161" i="15"/>
  <c r="Q161" i="15" s="1"/>
  <c r="O186" i="15"/>
  <c r="O214" i="15"/>
  <c r="Q12" i="14"/>
  <c r="O81" i="14"/>
  <c r="Q81" i="14" s="1"/>
  <c r="P195" i="14"/>
  <c r="P196" i="14"/>
  <c r="P195" i="16"/>
  <c r="O165" i="15"/>
  <c r="Q165" i="15" s="1"/>
  <c r="Q180" i="15"/>
  <c r="Q190" i="15"/>
  <c r="M196" i="15"/>
  <c r="N68" i="14"/>
  <c r="N72" i="14" s="1"/>
  <c r="P68" i="14"/>
  <c r="P72" i="14" s="1"/>
  <c r="O67" i="14"/>
  <c r="Q67" i="14" s="1"/>
  <c r="M112" i="14"/>
  <c r="O151" i="15"/>
  <c r="Q151" i="15" s="1"/>
  <c r="Q245" i="15"/>
  <c r="O73" i="14"/>
  <c r="Q73" i="14" s="1"/>
  <c r="Q151" i="14"/>
  <c r="Q177" i="14"/>
  <c r="Q180" i="14" s="1"/>
  <c r="O180" i="14"/>
  <c r="Q208" i="14"/>
  <c r="Q215" i="14"/>
  <c r="Q218" i="14" s="1"/>
  <c r="O218" i="14"/>
  <c r="Q50" i="13"/>
  <c r="Q65" i="13"/>
  <c r="Q75" i="13"/>
  <c r="Q131" i="13"/>
  <c r="Q134" i="13" s="1"/>
  <c r="O40" i="15"/>
  <c r="O44" i="15" s="1"/>
  <c r="O65" i="15"/>
  <c r="O69" i="15"/>
  <c r="O75" i="15"/>
  <c r="O79" i="15"/>
  <c r="O190" i="15"/>
  <c r="O208" i="15"/>
  <c r="O212" i="15" s="1"/>
  <c r="O233" i="15"/>
  <c r="O237" i="15"/>
  <c r="O239" i="15" s="1"/>
  <c r="O243" i="15"/>
  <c r="O247" i="15"/>
  <c r="O12" i="14"/>
  <c r="O16" i="14" s="1"/>
  <c r="O50" i="14"/>
  <c r="O149" i="14"/>
  <c r="O153" i="14"/>
  <c r="O159" i="14"/>
  <c r="O163" i="14"/>
  <c r="N196" i="14"/>
  <c r="O190" i="14"/>
  <c r="M236" i="14"/>
  <c r="M240" i="14" s="1"/>
  <c r="O233" i="14"/>
  <c r="M242" i="14"/>
  <c r="O237" i="14"/>
  <c r="M246" i="14"/>
  <c r="O243" i="14"/>
  <c r="M250" i="14"/>
  <c r="O247" i="14"/>
  <c r="Q248" i="14"/>
  <c r="M68" i="13"/>
  <c r="M72" i="13" s="1"/>
  <c r="O66" i="13"/>
  <c r="Q66" i="13" s="1"/>
  <c r="M74" i="13"/>
  <c r="M78" i="13"/>
  <c r="M196" i="13"/>
  <c r="O194" i="13"/>
  <c r="Q191" i="13"/>
  <c r="Q194" i="13" s="1"/>
  <c r="M196" i="14"/>
  <c r="P224" i="14"/>
  <c r="P223" i="14"/>
  <c r="Q40" i="13"/>
  <c r="N74" i="13"/>
  <c r="O70" i="13"/>
  <c r="Q70" i="13" s="1"/>
  <c r="N78" i="13"/>
  <c r="O76" i="13"/>
  <c r="Q76" i="13" s="1"/>
  <c r="O80" i="13"/>
  <c r="Q80" i="13" s="1"/>
  <c r="Q135" i="13"/>
  <c r="Q138" i="13" s="1"/>
  <c r="Q187" i="13"/>
  <c r="Q190" i="13" s="1"/>
  <c r="O190" i="13"/>
  <c r="M158" i="13"/>
  <c r="M236" i="13"/>
  <c r="M240" i="13" s="1"/>
  <c r="M242" i="13"/>
  <c r="M246" i="13"/>
  <c r="M250" i="13"/>
  <c r="Q21" i="1"/>
  <c r="O12" i="13"/>
  <c r="O16" i="13" s="1"/>
  <c r="O50" i="13"/>
  <c r="M112" i="13"/>
  <c r="M152" i="13"/>
  <c r="M156" i="13" s="1"/>
  <c r="P196" i="13"/>
  <c r="Q208" i="13"/>
  <c r="O218" i="13"/>
  <c r="M112" i="1"/>
  <c r="M166" i="13"/>
  <c r="O180" i="13"/>
  <c r="N224" i="13"/>
  <c r="Q209" i="13"/>
  <c r="Q211" i="13" s="1"/>
  <c r="Q222" i="13"/>
  <c r="Q177" i="1"/>
  <c r="Q180" i="1" s="1"/>
  <c r="O180" i="1"/>
  <c r="O184" i="1" s="1"/>
  <c r="M246" i="1"/>
  <c r="O243" i="1"/>
  <c r="O186" i="13"/>
  <c r="O222" i="13"/>
  <c r="O248" i="13"/>
  <c r="Q248" i="13" s="1"/>
  <c r="O12" i="1"/>
  <c r="O16" i="1" s="1"/>
  <c r="O40" i="1"/>
  <c r="O44" i="1" s="1"/>
  <c r="M140" i="1"/>
  <c r="N196" i="1"/>
  <c r="O208" i="1"/>
  <c r="O212" i="1" s="1"/>
  <c r="O218" i="1"/>
  <c r="N224" i="1"/>
  <c r="M250" i="1"/>
  <c r="O247" i="1"/>
  <c r="M68" i="1"/>
  <c r="M72" i="1" s="1"/>
  <c r="O66" i="1"/>
  <c r="Q66" i="1" s="1"/>
  <c r="M74" i="1"/>
  <c r="O70" i="1"/>
  <c r="Q70" i="1" s="1"/>
  <c r="M78" i="1"/>
  <c r="O76" i="1"/>
  <c r="Q76" i="1" s="1"/>
  <c r="O80" i="1"/>
  <c r="Q80" i="1" s="1"/>
  <c r="M152" i="1"/>
  <c r="M156" i="1" s="1"/>
  <c r="O150" i="1"/>
  <c r="Q150" i="1" s="1"/>
  <c r="M158" i="1"/>
  <c r="O154" i="1"/>
  <c r="M162" i="1"/>
  <c r="O160" i="1"/>
  <c r="Q160" i="1" s="1"/>
  <c r="M166" i="1"/>
  <c r="O164" i="1"/>
  <c r="Q164" i="1" s="1"/>
  <c r="M236" i="1"/>
  <c r="M240" i="1" s="1"/>
  <c r="O233" i="1"/>
  <c r="P246" i="1"/>
  <c r="M242" i="1"/>
  <c r="O237" i="1"/>
  <c r="O239" i="1" s="1"/>
  <c r="P250" i="1"/>
  <c r="Q13" i="1"/>
  <c r="Q51" i="1"/>
  <c r="Q54" i="1" s="1"/>
  <c r="Q103" i="1"/>
  <c r="Q106" i="1" s="1"/>
  <c r="Q135" i="1"/>
  <c r="Q138" i="1" s="1"/>
  <c r="D21" i="19"/>
  <c r="D77" i="19" s="1"/>
  <c r="D25" i="19"/>
  <c r="D81" i="19" s="1"/>
  <c r="D37" i="19"/>
  <c r="D40" i="19" s="1"/>
  <c r="D44" i="19" s="1"/>
  <c r="C24" i="19"/>
  <c r="C22" i="20"/>
  <c r="C78" i="20" s="1"/>
  <c r="C26" i="20"/>
  <c r="C82" i="20" s="1"/>
  <c r="D11" i="19"/>
  <c r="D67" i="19" s="1"/>
  <c r="C14" i="19"/>
  <c r="C20" i="19"/>
  <c r="C10" i="19"/>
  <c r="D17" i="19"/>
  <c r="D73" i="19" s="1"/>
  <c r="E37" i="20"/>
  <c r="C65" i="20"/>
  <c r="C23" i="19"/>
  <c r="C12" i="20"/>
  <c r="C16" i="20" s="1"/>
  <c r="C18" i="20"/>
  <c r="C74" i="20" s="1"/>
  <c r="D65" i="20"/>
  <c r="E65" i="13"/>
  <c r="E65" i="1"/>
  <c r="E65" i="15"/>
  <c r="C28" i="17"/>
  <c r="C84" i="17" s="1"/>
  <c r="E65" i="14"/>
  <c r="C28" i="16"/>
  <c r="C84" i="16" s="1"/>
  <c r="O223" i="14" l="1"/>
  <c r="O209" i="19"/>
  <c r="O211" i="19" s="1"/>
  <c r="Q212" i="13"/>
  <c r="O239" i="14"/>
  <c r="M239" i="20"/>
  <c r="Q212" i="14"/>
  <c r="O239" i="13"/>
  <c r="Q214" i="1"/>
  <c r="Q223" i="1" s="1"/>
  <c r="Q99" i="13"/>
  <c r="Q212" i="1"/>
  <c r="W212" i="1" s="1"/>
  <c r="O239" i="17"/>
  <c r="O211" i="20"/>
  <c r="Q237" i="13"/>
  <c r="Q239" i="13" s="1"/>
  <c r="N252" i="17"/>
  <c r="M167" i="16"/>
  <c r="O181" i="19"/>
  <c r="Q181" i="19" s="1"/>
  <c r="Q183" i="19" s="1"/>
  <c r="Q128" i="1"/>
  <c r="W128" i="1" s="1"/>
  <c r="P214" i="19"/>
  <c r="P224" i="19" s="1"/>
  <c r="M186" i="19"/>
  <c r="M195" i="19" s="1"/>
  <c r="M184" i="19"/>
  <c r="Q214" i="13"/>
  <c r="Q223" i="13" s="1"/>
  <c r="O55" i="15"/>
  <c r="N186" i="19"/>
  <c r="N196" i="19" s="1"/>
  <c r="M237" i="19"/>
  <c r="M239" i="19" s="1"/>
  <c r="O99" i="20"/>
  <c r="M214" i="19"/>
  <c r="M223" i="19" s="1"/>
  <c r="Q186" i="15"/>
  <c r="Q195" i="15" s="1"/>
  <c r="Q214" i="14"/>
  <c r="Q223" i="14" s="1"/>
  <c r="P167" i="16"/>
  <c r="Q184" i="13"/>
  <c r="W184" i="13" s="1"/>
  <c r="Q184" i="15"/>
  <c r="W184" i="15" s="1"/>
  <c r="N155" i="20"/>
  <c r="Q186" i="13"/>
  <c r="Q196" i="13" s="1"/>
  <c r="Q214" i="17"/>
  <c r="Q224" i="17" s="1"/>
  <c r="N237" i="19"/>
  <c r="N239" i="19" s="1"/>
  <c r="N184" i="19"/>
  <c r="O195" i="1"/>
  <c r="P139" i="20"/>
  <c r="P237" i="19"/>
  <c r="P239" i="19" s="1"/>
  <c r="Q186" i="1"/>
  <c r="Q196" i="1" s="1"/>
  <c r="Q183" i="1"/>
  <c r="W183" i="1" s="1"/>
  <c r="Q186" i="14"/>
  <c r="Q195" i="14" s="1"/>
  <c r="Q183" i="14"/>
  <c r="W183" i="14" s="1"/>
  <c r="Q162" i="16"/>
  <c r="O184" i="15"/>
  <c r="O184" i="13"/>
  <c r="O184" i="14"/>
  <c r="O184" i="17"/>
  <c r="Q186" i="17"/>
  <c r="Q196" i="17" s="1"/>
  <c r="Q180" i="16"/>
  <c r="Q184" i="16" s="1"/>
  <c r="O184" i="16"/>
  <c r="Q184" i="1"/>
  <c r="W184" i="1" s="1"/>
  <c r="P184" i="19"/>
  <c r="Q184" i="14"/>
  <c r="P186" i="19"/>
  <c r="P196" i="19" s="1"/>
  <c r="P155" i="20"/>
  <c r="Q154" i="1"/>
  <c r="Q155" i="1" s="1"/>
  <c r="O166" i="17"/>
  <c r="Q99" i="16"/>
  <c r="N168" i="1"/>
  <c r="Q154" i="13"/>
  <c r="Q154" i="17"/>
  <c r="O155" i="1"/>
  <c r="Q152" i="15"/>
  <c r="O82" i="16"/>
  <c r="M155" i="20"/>
  <c r="Q99" i="15"/>
  <c r="W99" i="15" s="1"/>
  <c r="Q128" i="15"/>
  <c r="Q154" i="14"/>
  <c r="O155" i="16"/>
  <c r="Q154" i="16"/>
  <c r="O155" i="14"/>
  <c r="O155" i="13"/>
  <c r="O155" i="17"/>
  <c r="O155" i="15"/>
  <c r="M130" i="19"/>
  <c r="M139" i="19" s="1"/>
  <c r="Q100" i="13"/>
  <c r="M99" i="19"/>
  <c r="M100" i="19"/>
  <c r="P128" i="19"/>
  <c r="Q100" i="16"/>
  <c r="P100" i="19"/>
  <c r="N128" i="19"/>
  <c r="Q100" i="17"/>
  <c r="W100" i="17" s="1"/>
  <c r="Q130" i="14"/>
  <c r="Q140" i="14" s="1"/>
  <c r="Q127" i="14"/>
  <c r="Q130" i="16"/>
  <c r="Q140" i="16" s="1"/>
  <c r="Q127" i="16"/>
  <c r="O71" i="15"/>
  <c r="Q100" i="14"/>
  <c r="Q130" i="17"/>
  <c r="Q139" i="17" s="1"/>
  <c r="Q127" i="17"/>
  <c r="Q99" i="17"/>
  <c r="W99" i="17" s="1"/>
  <c r="Q130" i="15"/>
  <c r="Q139" i="15" s="1"/>
  <c r="M83" i="15"/>
  <c r="O27" i="17"/>
  <c r="Q128" i="14"/>
  <c r="Q100" i="15"/>
  <c r="W100" i="15" s="1"/>
  <c r="Q128" i="16"/>
  <c r="Q100" i="1"/>
  <c r="Q128" i="17"/>
  <c r="Q128" i="13"/>
  <c r="N100" i="19"/>
  <c r="M102" i="19"/>
  <c r="P130" i="19"/>
  <c r="P139" i="19" s="1"/>
  <c r="P127" i="19"/>
  <c r="Q130" i="13"/>
  <c r="Q140" i="13" s="1"/>
  <c r="Q127" i="13"/>
  <c r="N130" i="19"/>
  <c r="N139" i="19" s="1"/>
  <c r="N127" i="19"/>
  <c r="Q71" i="1"/>
  <c r="N167" i="15"/>
  <c r="P71" i="20"/>
  <c r="O78" i="14"/>
  <c r="O246" i="17"/>
  <c r="P251" i="15"/>
  <c r="Q246" i="17"/>
  <c r="O152" i="17"/>
  <c r="O156" i="17" s="1"/>
  <c r="O223" i="15"/>
  <c r="O55" i="16"/>
  <c r="Q55" i="14"/>
  <c r="M153" i="19"/>
  <c r="O71" i="16"/>
  <c r="N83" i="16"/>
  <c r="N167" i="1"/>
  <c r="Q22" i="1"/>
  <c r="O152" i="13"/>
  <c r="O156" i="13" s="1"/>
  <c r="P83" i="13"/>
  <c r="N167" i="13"/>
  <c r="M84" i="14"/>
  <c r="Q71" i="17"/>
  <c r="Q50" i="16"/>
  <c r="Q55" i="16" s="1"/>
  <c r="O27" i="13"/>
  <c r="N252" i="1"/>
  <c r="O43" i="20"/>
  <c r="N102" i="19"/>
  <c r="P71" i="19"/>
  <c r="O208" i="20"/>
  <c r="O212" i="20" s="1"/>
  <c r="P102" i="19"/>
  <c r="P111" i="19" s="1"/>
  <c r="D71" i="20"/>
  <c r="P68" i="19"/>
  <c r="P72" i="19" s="1"/>
  <c r="M71" i="20"/>
  <c r="O71" i="1"/>
  <c r="N251" i="1"/>
  <c r="M167" i="13"/>
  <c r="Q44" i="13"/>
  <c r="Q152" i="13"/>
  <c r="O195" i="17"/>
  <c r="O162" i="17"/>
  <c r="Q16" i="15"/>
  <c r="N71" i="20"/>
  <c r="Q102" i="14"/>
  <c r="Q112" i="14" s="1"/>
  <c r="Q223" i="15"/>
  <c r="P84" i="15"/>
  <c r="O162" i="16"/>
  <c r="P167" i="13"/>
  <c r="O71" i="14"/>
  <c r="N83" i="17"/>
  <c r="O158" i="15"/>
  <c r="N251" i="13"/>
  <c r="O71" i="17"/>
  <c r="Q71" i="13"/>
  <c r="N167" i="17"/>
  <c r="M168" i="14"/>
  <c r="O223" i="13"/>
  <c r="Q162" i="15"/>
  <c r="O15" i="20"/>
  <c r="N44" i="19"/>
  <c r="Q16" i="1"/>
  <c r="N168" i="15"/>
  <c r="P83" i="15"/>
  <c r="O82" i="17"/>
  <c r="C71" i="20"/>
  <c r="P27" i="19"/>
  <c r="N251" i="14"/>
  <c r="O71" i="13"/>
  <c r="P74" i="19"/>
  <c r="Q69" i="14"/>
  <c r="N69" i="19"/>
  <c r="P78" i="19"/>
  <c r="Q46" i="15"/>
  <c r="Q55" i="15" s="1"/>
  <c r="Q43" i="15"/>
  <c r="O152" i="1"/>
  <c r="O156" i="1" s="1"/>
  <c r="M168" i="15"/>
  <c r="Q44" i="15"/>
  <c r="Q44" i="17"/>
  <c r="O111" i="1"/>
  <c r="P251" i="17"/>
  <c r="Q154" i="15"/>
  <c r="Q155" i="15" s="1"/>
  <c r="M83" i="1"/>
  <c r="Q246" i="13"/>
  <c r="Q162" i="13"/>
  <c r="O121" i="19"/>
  <c r="Q121" i="19" s="1"/>
  <c r="Q124" i="19" s="1"/>
  <c r="Q44" i="1"/>
  <c r="Q102" i="13"/>
  <c r="Q111" i="13" s="1"/>
  <c r="O162" i="13"/>
  <c r="M167" i="14"/>
  <c r="M252" i="17"/>
  <c r="M43" i="19"/>
  <c r="Q46" i="17"/>
  <c r="Q55" i="17" s="1"/>
  <c r="Q43" i="17"/>
  <c r="Q242" i="13"/>
  <c r="O74" i="13"/>
  <c r="Q166" i="16"/>
  <c r="Q250" i="17"/>
  <c r="Q46" i="1"/>
  <c r="Q55" i="1" s="1"/>
  <c r="Q43" i="1"/>
  <c r="P168" i="13"/>
  <c r="P167" i="14"/>
  <c r="M83" i="14"/>
  <c r="C65" i="19"/>
  <c r="Q162" i="1"/>
  <c r="O162" i="14"/>
  <c r="Q153" i="16"/>
  <c r="P252" i="17"/>
  <c r="N16" i="19"/>
  <c r="Q46" i="13"/>
  <c r="Q56" i="13" s="1"/>
  <c r="Q43" i="13"/>
  <c r="Q139" i="1"/>
  <c r="N83" i="15"/>
  <c r="O55" i="1"/>
  <c r="P251" i="13"/>
  <c r="N167" i="16"/>
  <c r="N252" i="14"/>
  <c r="P252" i="14"/>
  <c r="M168" i="16"/>
  <c r="N251" i="17"/>
  <c r="N167" i="14"/>
  <c r="O125" i="19"/>
  <c r="O106" i="20"/>
  <c r="O96" i="20"/>
  <c r="O100" i="20" s="1"/>
  <c r="N46" i="19"/>
  <c r="N55" i="19" s="1"/>
  <c r="P27" i="20"/>
  <c r="P82" i="19"/>
  <c r="P252" i="15"/>
  <c r="Q18" i="17"/>
  <c r="Q27" i="17" s="1"/>
  <c r="Q15" i="17"/>
  <c r="O158" i="1"/>
  <c r="O242" i="13"/>
  <c r="Q16" i="14"/>
  <c r="Q78" i="17"/>
  <c r="O131" i="19"/>
  <c r="Q131" i="19" s="1"/>
  <c r="Q134" i="19" s="1"/>
  <c r="Q18" i="13"/>
  <c r="Q27" i="13" s="1"/>
  <c r="Q15" i="13"/>
  <c r="Q16" i="13"/>
  <c r="O140" i="16"/>
  <c r="D15" i="19"/>
  <c r="O166" i="1"/>
  <c r="P83" i="1"/>
  <c r="O111" i="13"/>
  <c r="O162" i="15"/>
  <c r="N168" i="16"/>
  <c r="P251" i="14"/>
  <c r="O140" i="14"/>
  <c r="O223" i="16"/>
  <c r="Q223" i="16" s="1"/>
  <c r="O223" i="1"/>
  <c r="M83" i="13"/>
  <c r="M83" i="17"/>
  <c r="M167" i="17"/>
  <c r="O250" i="17"/>
  <c r="P152" i="20"/>
  <c r="P156" i="20" s="1"/>
  <c r="C15" i="19"/>
  <c r="O27" i="1"/>
  <c r="Q12" i="16"/>
  <c r="Q16" i="16" s="1"/>
  <c r="O16" i="16"/>
  <c r="P167" i="17"/>
  <c r="O112" i="14"/>
  <c r="P168" i="16"/>
  <c r="N84" i="1"/>
  <c r="O139" i="17"/>
  <c r="O111" i="17"/>
  <c r="O180" i="20"/>
  <c r="N251" i="15"/>
  <c r="O140" i="15"/>
  <c r="O111" i="16"/>
  <c r="O78" i="17"/>
  <c r="E15" i="20"/>
  <c r="O158" i="16"/>
  <c r="P252" i="13"/>
  <c r="Q18" i="14"/>
  <c r="Q28" i="14" s="1"/>
  <c r="Q15" i="14"/>
  <c r="M84" i="1"/>
  <c r="Q18" i="1"/>
  <c r="Q15" i="1"/>
  <c r="O195" i="14"/>
  <c r="Q78" i="14"/>
  <c r="N83" i="13"/>
  <c r="Q152" i="16"/>
  <c r="O56" i="16"/>
  <c r="Q236" i="17"/>
  <c r="Q240" i="17" s="1"/>
  <c r="M251" i="17"/>
  <c r="Q16" i="17"/>
  <c r="O19" i="19"/>
  <c r="O22" i="19" s="1"/>
  <c r="M18" i="19"/>
  <c r="M27" i="19" s="1"/>
  <c r="Q18" i="15"/>
  <c r="Q27" i="15" s="1"/>
  <c r="Q15" i="15"/>
  <c r="Q102" i="17"/>
  <c r="Q111" i="17" s="1"/>
  <c r="M84" i="15"/>
  <c r="M83" i="16"/>
  <c r="O112" i="17"/>
  <c r="P83" i="17"/>
  <c r="P83" i="16"/>
  <c r="O152" i="15"/>
  <c r="O156" i="15" s="1"/>
  <c r="O112" i="16"/>
  <c r="O166" i="15"/>
  <c r="O152" i="16"/>
  <c r="O156" i="16" s="1"/>
  <c r="O27" i="16"/>
  <c r="M251" i="15"/>
  <c r="N83" i="14"/>
  <c r="O138" i="20"/>
  <c r="Q18" i="16"/>
  <c r="Q27" i="16" s="1"/>
  <c r="P158" i="20"/>
  <c r="O110" i="20"/>
  <c r="O102" i="20"/>
  <c r="N55" i="20"/>
  <c r="P55" i="19"/>
  <c r="P111" i="20"/>
  <c r="D12" i="19"/>
  <c r="D16" i="19" s="1"/>
  <c r="P56" i="20"/>
  <c r="N18" i="19"/>
  <c r="N28" i="19" s="1"/>
  <c r="O130" i="20"/>
  <c r="M82" i="20"/>
  <c r="O54" i="20"/>
  <c r="O22" i="20"/>
  <c r="P55" i="20"/>
  <c r="M111" i="20"/>
  <c r="N111" i="20"/>
  <c r="O28" i="15"/>
  <c r="E20" i="19"/>
  <c r="E76" i="19" s="1"/>
  <c r="C76" i="19"/>
  <c r="D56" i="19"/>
  <c r="N152" i="20"/>
  <c r="N156" i="20" s="1"/>
  <c r="Q98" i="20"/>
  <c r="D22" i="19"/>
  <c r="D78" i="19" s="1"/>
  <c r="D75" i="19"/>
  <c r="D28" i="20"/>
  <c r="D82" i="20"/>
  <c r="N84" i="15"/>
  <c r="E21" i="19"/>
  <c r="E77" i="19" s="1"/>
  <c r="C77" i="19"/>
  <c r="P84" i="1"/>
  <c r="E14" i="19"/>
  <c r="E70" i="19" s="1"/>
  <c r="C70" i="19"/>
  <c r="P252" i="1"/>
  <c r="M84" i="13"/>
  <c r="Q82" i="13"/>
  <c r="O23" i="19"/>
  <c r="O26" i="19" s="1"/>
  <c r="M40" i="19"/>
  <c r="M44" i="19" s="1"/>
  <c r="P83" i="14"/>
  <c r="N252" i="15"/>
  <c r="O140" i="13"/>
  <c r="P110" i="19"/>
  <c r="D26" i="19"/>
  <c r="D82" i="19" s="1"/>
  <c r="D79" i="19"/>
  <c r="O112" i="1"/>
  <c r="O56" i="13"/>
  <c r="N112" i="20"/>
  <c r="E66" i="20"/>
  <c r="N84" i="13"/>
  <c r="O139" i="14"/>
  <c r="P140" i="20"/>
  <c r="E68" i="15"/>
  <c r="E28" i="15"/>
  <c r="E84" i="15" s="1"/>
  <c r="E67" i="20"/>
  <c r="P168" i="1"/>
  <c r="C68" i="20"/>
  <c r="C72" i="20" s="1"/>
  <c r="E12" i="20"/>
  <c r="E16" i="20" s="1"/>
  <c r="P251" i="1"/>
  <c r="O56" i="1"/>
  <c r="O195" i="13"/>
  <c r="O246" i="13"/>
  <c r="O236" i="13"/>
  <c r="O240" i="13" s="1"/>
  <c r="Q166" i="13"/>
  <c r="O28" i="13"/>
  <c r="Q152" i="1"/>
  <c r="Q156" i="1" s="1"/>
  <c r="M251" i="13"/>
  <c r="Q195" i="13"/>
  <c r="O152" i="14"/>
  <c r="O156" i="14" s="1"/>
  <c r="Q166" i="15"/>
  <c r="Q68" i="17"/>
  <c r="Q72" i="17" s="1"/>
  <c r="Q74" i="17"/>
  <c r="O135" i="19"/>
  <c r="O138" i="19" s="1"/>
  <c r="O134" i="20"/>
  <c r="O124" i="20"/>
  <c r="O128" i="20" s="1"/>
  <c r="O41" i="19"/>
  <c r="O43" i="19" s="1"/>
  <c r="N56" i="20"/>
  <c r="N166" i="20"/>
  <c r="P68" i="20"/>
  <c r="P72" i="20" s="1"/>
  <c r="P28" i="20"/>
  <c r="N158" i="20"/>
  <c r="Q102" i="1"/>
  <c r="Q111" i="1" s="1"/>
  <c r="O82" i="1"/>
  <c r="O27" i="15"/>
  <c r="O55" i="17"/>
  <c r="P56" i="19"/>
  <c r="M56" i="20"/>
  <c r="O27" i="14"/>
  <c r="Q102" i="15"/>
  <c r="Q111" i="15" s="1"/>
  <c r="O112" i="13"/>
  <c r="O28" i="14"/>
  <c r="N84" i="17"/>
  <c r="E26" i="20"/>
  <c r="E79" i="20"/>
  <c r="N83" i="1"/>
  <c r="O55" i="13"/>
  <c r="P168" i="14"/>
  <c r="O139" i="15"/>
  <c r="N84" i="16"/>
  <c r="P168" i="17"/>
  <c r="P152" i="19"/>
  <c r="E68" i="1"/>
  <c r="E28" i="1"/>
  <c r="E84" i="1" s="1"/>
  <c r="E40" i="20"/>
  <c r="E44" i="20" s="1"/>
  <c r="C56" i="20"/>
  <c r="E22" i="20"/>
  <c r="E78" i="20" s="1"/>
  <c r="E75" i="20"/>
  <c r="O162" i="1"/>
  <c r="O166" i="13"/>
  <c r="Q26" i="15"/>
  <c r="O139" i="16"/>
  <c r="Q102" i="16"/>
  <c r="Q111" i="16" s="1"/>
  <c r="E18" i="20"/>
  <c r="E69" i="20"/>
  <c r="E71" i="20" s="1"/>
  <c r="O250" i="13"/>
  <c r="N152" i="19"/>
  <c r="P82" i="20"/>
  <c r="Q56" i="14"/>
  <c r="D18" i="19"/>
  <c r="D69" i="19"/>
  <c r="D71" i="19" s="1"/>
  <c r="P84" i="13"/>
  <c r="E25" i="19"/>
  <c r="E81" i="19" s="1"/>
  <c r="C81" i="19"/>
  <c r="P84" i="16"/>
  <c r="P168" i="15"/>
  <c r="E9" i="19"/>
  <c r="Q236" i="13"/>
  <c r="Q82" i="1"/>
  <c r="O158" i="14"/>
  <c r="P162" i="20"/>
  <c r="N162" i="20"/>
  <c r="E19" i="19"/>
  <c r="C75" i="19"/>
  <c r="O158" i="13"/>
  <c r="Q153" i="13"/>
  <c r="O140" i="17"/>
  <c r="E68" i="13"/>
  <c r="E28" i="13"/>
  <c r="E84" i="13" s="1"/>
  <c r="E68" i="16"/>
  <c r="E28" i="16"/>
  <c r="E84" i="16" s="1"/>
  <c r="O111" i="15"/>
  <c r="E68" i="14"/>
  <c r="E28" i="14"/>
  <c r="E84" i="14" s="1"/>
  <c r="E68" i="17"/>
  <c r="E28" i="17"/>
  <c r="E84" i="17" s="1"/>
  <c r="O56" i="14"/>
  <c r="P112" i="20"/>
  <c r="E23" i="19"/>
  <c r="C79" i="19"/>
  <c r="E10" i="19"/>
  <c r="E66" i="19" s="1"/>
  <c r="C66" i="19"/>
  <c r="E24" i="19"/>
  <c r="E80" i="19" s="1"/>
  <c r="C80" i="19"/>
  <c r="Q140" i="1"/>
  <c r="O28" i="1"/>
  <c r="Q250" i="13"/>
  <c r="Q166" i="1"/>
  <c r="M252" i="13"/>
  <c r="Q74" i="1"/>
  <c r="O166" i="14"/>
  <c r="Q82" i="14"/>
  <c r="O82" i="15"/>
  <c r="O56" i="15"/>
  <c r="Q74" i="13"/>
  <c r="N84" i="14"/>
  <c r="O224" i="16"/>
  <c r="Q224" i="16" s="1"/>
  <c r="Q79" i="17"/>
  <c r="Q82" i="17" s="1"/>
  <c r="Q195" i="17"/>
  <c r="O158" i="17"/>
  <c r="O28" i="17"/>
  <c r="M84" i="17"/>
  <c r="O74" i="17"/>
  <c r="P166" i="20"/>
  <c r="N82" i="20"/>
  <c r="M46" i="19"/>
  <c r="O26" i="20"/>
  <c r="O18" i="20"/>
  <c r="M55" i="20"/>
  <c r="O103" i="19"/>
  <c r="N106" i="19"/>
  <c r="O107" i="19"/>
  <c r="Q107" i="19" s="1"/>
  <c r="N110" i="19"/>
  <c r="E13" i="19"/>
  <c r="C69" i="19"/>
  <c r="P167" i="1"/>
  <c r="O82" i="13"/>
  <c r="O111" i="14"/>
  <c r="O28" i="16"/>
  <c r="P28" i="19"/>
  <c r="M54" i="19"/>
  <c r="D56" i="20"/>
  <c r="D68" i="20"/>
  <c r="D72" i="20" s="1"/>
  <c r="O140" i="1"/>
  <c r="P84" i="14"/>
  <c r="O112" i="15"/>
  <c r="O56" i="17"/>
  <c r="D27" i="20"/>
  <c r="D83" i="20" s="1"/>
  <c r="D74" i="20"/>
  <c r="N140" i="20"/>
  <c r="E17" i="19"/>
  <c r="E73" i="19" s="1"/>
  <c r="C73" i="19"/>
  <c r="O139" i="1"/>
  <c r="O139" i="13"/>
  <c r="O55" i="14"/>
  <c r="M252" i="15"/>
  <c r="N168" i="17"/>
  <c r="N139" i="20"/>
  <c r="M106" i="19"/>
  <c r="N27" i="20"/>
  <c r="E40" i="19"/>
  <c r="E44" i="19" s="1"/>
  <c r="C56" i="19"/>
  <c r="C67" i="19"/>
  <c r="E11" i="19"/>
  <c r="E67" i="19" s="1"/>
  <c r="N252" i="13"/>
  <c r="N168" i="13"/>
  <c r="N168" i="14"/>
  <c r="P167" i="15"/>
  <c r="M84" i="16"/>
  <c r="O82" i="14"/>
  <c r="N28" i="20"/>
  <c r="O166" i="16"/>
  <c r="P84" i="17"/>
  <c r="O242" i="17"/>
  <c r="O238" i="19"/>
  <c r="Q238" i="19" s="1"/>
  <c r="Q242" i="17"/>
  <c r="O224" i="1"/>
  <c r="O224" i="15"/>
  <c r="Q224" i="15"/>
  <c r="Q208" i="16"/>
  <c r="Q212" i="16" s="1"/>
  <c r="W212" i="16" s="1"/>
  <c r="O248" i="19"/>
  <c r="Q248" i="19" s="1"/>
  <c r="N246" i="19"/>
  <c r="O241" i="19"/>
  <c r="Q241" i="19" s="1"/>
  <c r="M139" i="20"/>
  <c r="O196" i="1"/>
  <c r="N223" i="19"/>
  <c r="N250" i="19"/>
  <c r="O249" i="19"/>
  <c r="Q249" i="19" s="1"/>
  <c r="M195" i="20"/>
  <c r="N65" i="19"/>
  <c r="O65" i="19" s="1"/>
  <c r="O244" i="19"/>
  <c r="Q244" i="19" s="1"/>
  <c r="O234" i="19"/>
  <c r="Q234" i="19" s="1"/>
  <c r="N224" i="19"/>
  <c r="Q69" i="16"/>
  <c r="O245" i="19"/>
  <c r="Q245" i="19" s="1"/>
  <c r="O47" i="19"/>
  <c r="O50" i="19" s="1"/>
  <c r="M27" i="20"/>
  <c r="C27" i="20"/>
  <c r="C83" i="20" s="1"/>
  <c r="C18" i="19"/>
  <c r="C74" i="19" s="1"/>
  <c r="O74" i="16"/>
  <c r="O70" i="19"/>
  <c r="Q70" i="19" s="1"/>
  <c r="Q150" i="20"/>
  <c r="M50" i="19"/>
  <c r="M140" i="20"/>
  <c r="O73" i="19"/>
  <c r="Q73" i="19" s="1"/>
  <c r="Q40" i="16"/>
  <c r="Q44" i="16" s="1"/>
  <c r="N242" i="20"/>
  <c r="O235" i="19"/>
  <c r="Q235" i="19" s="1"/>
  <c r="P74" i="20"/>
  <c r="P83" i="20" s="1"/>
  <c r="M196" i="20"/>
  <c r="N246" i="20"/>
  <c r="O234" i="20"/>
  <c r="Q234" i="20" s="1"/>
  <c r="P159" i="19"/>
  <c r="P162" i="19" s="1"/>
  <c r="N224" i="20"/>
  <c r="O160" i="20"/>
  <c r="Q160" i="20" s="1"/>
  <c r="N236" i="20"/>
  <c r="N240" i="20" s="1"/>
  <c r="M224" i="20"/>
  <c r="P163" i="19"/>
  <c r="P166" i="19" s="1"/>
  <c r="P149" i="19"/>
  <c r="O165" i="20"/>
  <c r="Q165" i="20" s="1"/>
  <c r="O157" i="20"/>
  <c r="Q157" i="20" s="1"/>
  <c r="O151" i="19"/>
  <c r="Q151" i="19" s="1"/>
  <c r="P250" i="19"/>
  <c r="M68" i="20"/>
  <c r="M72" i="20" s="1"/>
  <c r="M28" i="20"/>
  <c r="C28" i="20"/>
  <c r="O244" i="20"/>
  <c r="Q244" i="20" s="1"/>
  <c r="O245" i="20"/>
  <c r="Q245" i="20" s="1"/>
  <c r="O235" i="20"/>
  <c r="Q235" i="20" s="1"/>
  <c r="Q149" i="14"/>
  <c r="Q152" i="14" s="1"/>
  <c r="Q247" i="15"/>
  <c r="Q250" i="15" s="1"/>
  <c r="O250" i="15"/>
  <c r="O224" i="13"/>
  <c r="Q79" i="16"/>
  <c r="Q82" i="16" s="1"/>
  <c r="Q153" i="17"/>
  <c r="O195" i="16"/>
  <c r="Q195" i="16" s="1"/>
  <c r="O222" i="20"/>
  <c r="Q219" i="20"/>
  <c r="Q222" i="20" s="1"/>
  <c r="O194" i="19"/>
  <c r="Q191" i="19"/>
  <c r="Q194" i="19" s="1"/>
  <c r="M246" i="19"/>
  <c r="O243" i="19"/>
  <c r="M79" i="19"/>
  <c r="O79" i="20"/>
  <c r="P236" i="20"/>
  <c r="P240" i="20" s="1"/>
  <c r="M162" i="20"/>
  <c r="O159" i="20"/>
  <c r="Q131" i="20"/>
  <c r="Q134" i="20" s="1"/>
  <c r="N153" i="19"/>
  <c r="N155" i="19" s="1"/>
  <c r="N149" i="19"/>
  <c r="O149" i="19" s="1"/>
  <c r="M252" i="1"/>
  <c r="M168" i="1"/>
  <c r="O74" i="1"/>
  <c r="O242" i="14"/>
  <c r="Q237" i="14"/>
  <c r="Q239" i="14" s="1"/>
  <c r="W239" i="14" s="1"/>
  <c r="M252" i="14"/>
  <c r="Q163" i="14"/>
  <c r="Q166" i="14" s="1"/>
  <c r="Q243" i="15"/>
  <c r="Q246" i="15" s="1"/>
  <c r="O246" i="15"/>
  <c r="Q75" i="15"/>
  <c r="Q78" i="15" s="1"/>
  <c r="O78" i="15"/>
  <c r="O74" i="14"/>
  <c r="O195" i="15"/>
  <c r="Q75" i="16"/>
  <c r="Q78" i="16" s="1"/>
  <c r="O78" i="16"/>
  <c r="O196" i="17"/>
  <c r="O196" i="16"/>
  <c r="Q196" i="16" s="1"/>
  <c r="O223" i="17"/>
  <c r="Q159" i="17"/>
  <c r="Q162" i="17" s="1"/>
  <c r="Q149" i="17"/>
  <c r="Q152" i="17" s="1"/>
  <c r="O248" i="20"/>
  <c r="Q248" i="20" s="1"/>
  <c r="P153" i="19"/>
  <c r="P155" i="19" s="1"/>
  <c r="M80" i="19"/>
  <c r="O80" i="19" s="1"/>
  <c r="Q80" i="19" s="1"/>
  <c r="O80" i="20"/>
  <c r="Q80" i="20" s="1"/>
  <c r="M246" i="20"/>
  <c r="O243" i="20"/>
  <c r="M236" i="20"/>
  <c r="M240" i="20" s="1"/>
  <c r="O233" i="20"/>
  <c r="N195" i="20"/>
  <c r="N196" i="20"/>
  <c r="O180" i="19"/>
  <c r="Q177" i="19"/>
  <c r="Q180" i="19" s="1"/>
  <c r="O165" i="19"/>
  <c r="Q165" i="19" s="1"/>
  <c r="Q103" i="20"/>
  <c r="Q106" i="20" s="1"/>
  <c r="M75" i="19"/>
  <c r="O75" i="20"/>
  <c r="M78" i="20"/>
  <c r="P236" i="19"/>
  <c r="P240" i="19" s="1"/>
  <c r="O218" i="19"/>
  <c r="Q215" i="19"/>
  <c r="Q218" i="19" s="1"/>
  <c r="O214" i="19"/>
  <c r="Q209" i="19"/>
  <c r="Q211" i="19" s="1"/>
  <c r="O194" i="20"/>
  <c r="Q191" i="20"/>
  <c r="Q194" i="20" s="1"/>
  <c r="O190" i="20"/>
  <c r="Q187" i="20"/>
  <c r="Q190" i="20" s="1"/>
  <c r="O186" i="20"/>
  <c r="Q181" i="20"/>
  <c r="Q183" i="20" s="1"/>
  <c r="W183" i="20" s="1"/>
  <c r="M81" i="19"/>
  <c r="O81" i="19" s="1"/>
  <c r="Q81" i="19" s="1"/>
  <c r="O81" i="20"/>
  <c r="Q81" i="20" s="1"/>
  <c r="O154" i="20"/>
  <c r="M112" i="20"/>
  <c r="P223" i="20"/>
  <c r="P224" i="20"/>
  <c r="Q41" i="20"/>
  <c r="Q43" i="20" s="1"/>
  <c r="O46" i="20"/>
  <c r="O196" i="13"/>
  <c r="Q224" i="13"/>
  <c r="M168" i="13"/>
  <c r="Q78" i="1"/>
  <c r="Q68" i="1"/>
  <c r="Q72" i="1" s="1"/>
  <c r="O246" i="14"/>
  <c r="Q243" i="14"/>
  <c r="Q246" i="14" s="1"/>
  <c r="M251" i="14"/>
  <c r="Q159" i="14"/>
  <c r="Q162" i="14" s="1"/>
  <c r="Q237" i="15"/>
  <c r="Q239" i="15" s="1"/>
  <c r="W239" i="15" s="1"/>
  <c r="O242" i="15"/>
  <c r="Q69" i="15"/>
  <c r="O74" i="15"/>
  <c r="Q78" i="13"/>
  <c r="Q68" i="13"/>
  <c r="Q72" i="13" s="1"/>
  <c r="O68" i="14"/>
  <c r="O72" i="14" s="1"/>
  <c r="O196" i="15"/>
  <c r="Q65" i="16"/>
  <c r="Q68" i="16" s="1"/>
  <c r="O68" i="16"/>
  <c r="O72" i="16" s="1"/>
  <c r="O224" i="14"/>
  <c r="Q163" i="17"/>
  <c r="Q166" i="17" s="1"/>
  <c r="O68" i="17"/>
  <c r="O72" i="17" s="1"/>
  <c r="O236" i="17"/>
  <c r="O240" i="17" s="1"/>
  <c r="O224" i="17"/>
  <c r="M168" i="17"/>
  <c r="N250" i="20"/>
  <c r="N79" i="19"/>
  <c r="N82" i="19" s="1"/>
  <c r="O214" i="20"/>
  <c r="Q209" i="20"/>
  <c r="Q211" i="20" s="1"/>
  <c r="M250" i="19"/>
  <c r="O247" i="19"/>
  <c r="O190" i="19"/>
  <c r="Q187" i="19"/>
  <c r="Q190" i="19" s="1"/>
  <c r="M236" i="19"/>
  <c r="O161" i="20"/>
  <c r="Q161" i="20" s="1"/>
  <c r="O151" i="20"/>
  <c r="Q151" i="20" s="1"/>
  <c r="Q109" i="19"/>
  <c r="O161" i="19"/>
  <c r="Q161" i="19" s="1"/>
  <c r="Q97" i="20"/>
  <c r="M69" i="19"/>
  <c r="O69" i="20"/>
  <c r="M74" i="20"/>
  <c r="Q47" i="20"/>
  <c r="Q50" i="20" s="1"/>
  <c r="O50" i="20"/>
  <c r="Q37" i="20"/>
  <c r="Q40" i="20" s="1"/>
  <c r="O40" i="20"/>
  <c r="O44" i="20" s="1"/>
  <c r="P246" i="19"/>
  <c r="P250" i="20"/>
  <c r="P242" i="20"/>
  <c r="M12" i="19"/>
  <c r="M16" i="19" s="1"/>
  <c r="O9" i="19"/>
  <c r="O222" i="19"/>
  <c r="Q219" i="19"/>
  <c r="Q222" i="19" s="1"/>
  <c r="P195" i="20"/>
  <c r="M166" i="20"/>
  <c r="O163" i="20"/>
  <c r="M158" i="20"/>
  <c r="O153" i="20"/>
  <c r="Q135" i="20"/>
  <c r="Q138" i="20" s="1"/>
  <c r="Q125" i="20"/>
  <c r="O97" i="19"/>
  <c r="O93" i="19"/>
  <c r="O51" i="19"/>
  <c r="O54" i="19" s="1"/>
  <c r="Q23" i="20"/>
  <c r="Q26" i="20" s="1"/>
  <c r="Q13" i="20"/>
  <c r="Q15" i="20" s="1"/>
  <c r="M164" i="19"/>
  <c r="O164" i="19" s="1"/>
  <c r="Q164" i="19" s="1"/>
  <c r="O108" i="19"/>
  <c r="Q108" i="19" s="1"/>
  <c r="O70" i="20"/>
  <c r="Q70" i="20" s="1"/>
  <c r="M150" i="19"/>
  <c r="O150" i="19" s="1"/>
  <c r="Q150" i="19" s="1"/>
  <c r="O94" i="19"/>
  <c r="Q94" i="19" s="1"/>
  <c r="N74" i="20"/>
  <c r="M160" i="19"/>
  <c r="O160" i="19" s="1"/>
  <c r="Q160" i="19" s="1"/>
  <c r="O104" i="19"/>
  <c r="Q104" i="19" s="1"/>
  <c r="Q65" i="20"/>
  <c r="O236" i="1"/>
  <c r="O240" i="1" s="1"/>
  <c r="Q233" i="1"/>
  <c r="Q236" i="1" s="1"/>
  <c r="O236" i="14"/>
  <c r="O240" i="14" s="1"/>
  <c r="Q233" i="14"/>
  <c r="Q236" i="14" s="1"/>
  <c r="Q79" i="15"/>
  <c r="Q82" i="15" s="1"/>
  <c r="N75" i="19"/>
  <c r="N78" i="19" s="1"/>
  <c r="N78" i="20"/>
  <c r="Q107" i="20"/>
  <c r="Q110" i="20" s="1"/>
  <c r="Q51" i="20"/>
  <c r="Q54" i="20" s="1"/>
  <c r="O73" i="20"/>
  <c r="Q73" i="20" s="1"/>
  <c r="Q17" i="20"/>
  <c r="P246" i="20"/>
  <c r="O208" i="19"/>
  <c r="O212" i="19" s="1"/>
  <c r="Q205" i="19"/>
  <c r="Q208" i="19" s="1"/>
  <c r="M152" i="20"/>
  <c r="M156" i="20" s="1"/>
  <c r="O149" i="20"/>
  <c r="Q121" i="20"/>
  <c r="Q124" i="20" s="1"/>
  <c r="Q19" i="20"/>
  <c r="Q22" i="20" s="1"/>
  <c r="N163" i="19"/>
  <c r="N166" i="19" s="1"/>
  <c r="O242" i="1"/>
  <c r="Q237" i="1"/>
  <c r="Q239" i="1" s="1"/>
  <c r="W239" i="1" s="1"/>
  <c r="M251" i="1"/>
  <c r="M167" i="1"/>
  <c r="O250" i="1"/>
  <c r="Q247" i="1"/>
  <c r="Q250" i="1" s="1"/>
  <c r="O246" i="1"/>
  <c r="Q243" i="1"/>
  <c r="Q246" i="1" s="1"/>
  <c r="O78" i="1"/>
  <c r="O68" i="1"/>
  <c r="O72" i="1" s="1"/>
  <c r="O250" i="14"/>
  <c r="Q247" i="14"/>
  <c r="Q250" i="14" s="1"/>
  <c r="Q153" i="14"/>
  <c r="Q233" i="15"/>
  <c r="Q236" i="15" s="1"/>
  <c r="O236" i="15"/>
  <c r="O240" i="15" s="1"/>
  <c r="Q65" i="15"/>
  <c r="Q68" i="15" s="1"/>
  <c r="O68" i="15"/>
  <c r="O72" i="15" s="1"/>
  <c r="O78" i="13"/>
  <c r="O68" i="13"/>
  <c r="O72" i="13" s="1"/>
  <c r="O196" i="14"/>
  <c r="O238" i="20"/>
  <c r="Q238" i="20" s="1"/>
  <c r="M223" i="20"/>
  <c r="N236" i="19"/>
  <c r="M76" i="19"/>
  <c r="O76" i="19" s="1"/>
  <c r="Q76" i="19" s="1"/>
  <c r="O76" i="20"/>
  <c r="Q76" i="20" s="1"/>
  <c r="M250" i="20"/>
  <c r="O247" i="20"/>
  <c r="M242" i="20"/>
  <c r="O237" i="20"/>
  <c r="O239" i="20" s="1"/>
  <c r="O218" i="20"/>
  <c r="Q215" i="20"/>
  <c r="Q218" i="20" s="1"/>
  <c r="O233" i="19"/>
  <c r="Q233" i="19" s="1"/>
  <c r="O157" i="19"/>
  <c r="Q157" i="19" s="1"/>
  <c r="Q93" i="20"/>
  <c r="Q96" i="20" s="1"/>
  <c r="O249" i="20"/>
  <c r="Q249" i="20" s="1"/>
  <c r="O241" i="20"/>
  <c r="Q241" i="20" s="1"/>
  <c r="N223" i="20"/>
  <c r="M152" i="19"/>
  <c r="M77" i="19"/>
  <c r="O77" i="19" s="1"/>
  <c r="Q77" i="19" s="1"/>
  <c r="O77" i="20"/>
  <c r="Q77" i="20" s="1"/>
  <c r="M67" i="19"/>
  <c r="O67" i="19" s="1"/>
  <c r="Q67" i="19" s="1"/>
  <c r="O67" i="20"/>
  <c r="Q67" i="20" s="1"/>
  <c r="O37" i="19"/>
  <c r="O12" i="20"/>
  <c r="O16" i="20" s="1"/>
  <c r="Q9" i="20"/>
  <c r="Q12" i="20" s="1"/>
  <c r="O164" i="20"/>
  <c r="Q164" i="20" s="1"/>
  <c r="M66" i="19"/>
  <c r="O66" i="19" s="1"/>
  <c r="Q66" i="19" s="1"/>
  <c r="O66" i="20"/>
  <c r="Q66" i="20" s="1"/>
  <c r="P196" i="20"/>
  <c r="N159" i="19"/>
  <c r="N162" i="19" s="1"/>
  <c r="O13" i="19"/>
  <c r="O15" i="19" s="1"/>
  <c r="M154" i="19"/>
  <c r="O154" i="19" s="1"/>
  <c r="O98" i="19"/>
  <c r="N68" i="20"/>
  <c r="N72" i="20" s="1"/>
  <c r="C22" i="19"/>
  <c r="C78" i="19" s="1"/>
  <c r="D65" i="19"/>
  <c r="E37" i="19"/>
  <c r="E65" i="20"/>
  <c r="C12" i="19"/>
  <c r="C16" i="19" s="1"/>
  <c r="C26" i="19"/>
  <c r="C82" i="19" s="1"/>
  <c r="N240" i="19" l="1"/>
  <c r="Q212" i="19"/>
  <c r="N195" i="19"/>
  <c r="Q240" i="15"/>
  <c r="Q196" i="15"/>
  <c r="P242" i="19"/>
  <c r="Q223" i="17"/>
  <c r="P223" i="19"/>
  <c r="Q224" i="1"/>
  <c r="Q240" i="13"/>
  <c r="Q158" i="1"/>
  <c r="Q168" i="1" s="1"/>
  <c r="Q240" i="14"/>
  <c r="M240" i="19"/>
  <c r="Q139" i="13"/>
  <c r="Q240" i="1"/>
  <c r="W240" i="1" s="1"/>
  <c r="O183" i="19"/>
  <c r="N242" i="19"/>
  <c r="M242" i="19"/>
  <c r="Q140" i="17"/>
  <c r="O186" i="19"/>
  <c r="O195" i="19" s="1"/>
  <c r="M196" i="19"/>
  <c r="O237" i="19"/>
  <c r="O239" i="19" s="1"/>
  <c r="O251" i="17"/>
  <c r="Q140" i="15"/>
  <c r="P140" i="19"/>
  <c r="Q27" i="1"/>
  <c r="O184" i="19"/>
  <c r="O83" i="14"/>
  <c r="Q195" i="1"/>
  <c r="P195" i="19"/>
  <c r="M224" i="19"/>
  <c r="Q224" i="14"/>
  <c r="N140" i="19"/>
  <c r="Q214" i="19"/>
  <c r="Q224" i="19" s="1"/>
  <c r="Q214" i="20"/>
  <c r="Q223" i="20" s="1"/>
  <c r="Q184" i="19"/>
  <c r="Q196" i="14"/>
  <c r="Q180" i="20"/>
  <c r="Q184" i="20" s="1"/>
  <c r="W184" i="20" s="1"/>
  <c r="O184" i="20"/>
  <c r="Q158" i="15"/>
  <c r="Q167" i="15" s="1"/>
  <c r="Q156" i="17"/>
  <c r="Q156" i="13"/>
  <c r="Q186" i="19"/>
  <c r="Q195" i="19" s="1"/>
  <c r="Q186" i="20"/>
  <c r="Q195" i="20" s="1"/>
  <c r="P156" i="19"/>
  <c r="Q154" i="20"/>
  <c r="N156" i="19"/>
  <c r="Q154" i="19"/>
  <c r="O83" i="15"/>
  <c r="O167" i="14"/>
  <c r="M140" i="19"/>
  <c r="O155" i="20"/>
  <c r="Q158" i="17"/>
  <c r="Q168" i="17" s="1"/>
  <c r="Q155" i="17"/>
  <c r="Q251" i="17"/>
  <c r="Q139" i="14"/>
  <c r="Q156" i="16"/>
  <c r="Q156" i="15"/>
  <c r="Q158" i="14"/>
  <c r="Q167" i="14" s="1"/>
  <c r="Q155" i="14"/>
  <c r="Q156" i="14"/>
  <c r="M156" i="19"/>
  <c r="Q128" i="20"/>
  <c r="Q155" i="13"/>
  <c r="Q158" i="16"/>
  <c r="Q167" i="16" s="1"/>
  <c r="Q155" i="16"/>
  <c r="M155" i="19"/>
  <c r="O99" i="19"/>
  <c r="P158" i="19"/>
  <c r="P167" i="19" s="1"/>
  <c r="Q158" i="13"/>
  <c r="Q167" i="13" s="1"/>
  <c r="Q99" i="20"/>
  <c r="Q100" i="20"/>
  <c r="N158" i="19"/>
  <c r="N167" i="19" s="1"/>
  <c r="Q208" i="20"/>
  <c r="Q212" i="20" s="1"/>
  <c r="O134" i="19"/>
  <c r="O167" i="16"/>
  <c r="Q139" i="16"/>
  <c r="M112" i="19"/>
  <c r="Q167" i="1"/>
  <c r="Q111" i="14"/>
  <c r="O127" i="19"/>
  <c r="Q130" i="20"/>
  <c r="Q139" i="20" s="1"/>
  <c r="Q127" i="20"/>
  <c r="C71" i="19"/>
  <c r="Q71" i="14"/>
  <c r="M71" i="19"/>
  <c r="Q71" i="16"/>
  <c r="M83" i="20"/>
  <c r="N71" i="19"/>
  <c r="Q74" i="14"/>
  <c r="Q83" i="14" s="1"/>
  <c r="Q28" i="17"/>
  <c r="O251" i="15"/>
  <c r="P112" i="19"/>
  <c r="Q56" i="1"/>
  <c r="Q55" i="13"/>
  <c r="N56" i="19"/>
  <c r="Q72" i="15"/>
  <c r="N111" i="19"/>
  <c r="Q56" i="17"/>
  <c r="N74" i="19"/>
  <c r="N83" i="19" s="1"/>
  <c r="Q19" i="19"/>
  <c r="Q22" i="19" s="1"/>
  <c r="Q251" i="13"/>
  <c r="Q16" i="20"/>
  <c r="I68" i="16"/>
  <c r="E72" i="16"/>
  <c r="I72" i="16" s="1"/>
  <c r="I68" i="1"/>
  <c r="E72" i="1"/>
  <c r="I72" i="1" s="1"/>
  <c r="Q56" i="15"/>
  <c r="I68" i="14"/>
  <c r="E72" i="14"/>
  <c r="I72" i="14" s="1"/>
  <c r="I68" i="15"/>
  <c r="E72" i="15"/>
  <c r="I72" i="15" s="1"/>
  <c r="O168" i="15"/>
  <c r="P83" i="19"/>
  <c r="O83" i="13"/>
  <c r="O167" i="17"/>
  <c r="I68" i="13"/>
  <c r="E72" i="13"/>
  <c r="I72" i="13" s="1"/>
  <c r="O167" i="13"/>
  <c r="O167" i="1"/>
  <c r="O251" i="13"/>
  <c r="Q112" i="13"/>
  <c r="O71" i="20"/>
  <c r="Q72" i="16"/>
  <c r="Q74" i="15"/>
  <c r="Q83" i="15" s="1"/>
  <c r="Q71" i="15"/>
  <c r="N27" i="19"/>
  <c r="I68" i="17"/>
  <c r="E72" i="17"/>
  <c r="I72" i="17" s="1"/>
  <c r="O168" i="16"/>
  <c r="P84" i="19"/>
  <c r="O111" i="20"/>
  <c r="Q168" i="16"/>
  <c r="O124" i="19"/>
  <c r="O128" i="19" s="1"/>
  <c r="O168" i="1"/>
  <c r="O112" i="20"/>
  <c r="Q44" i="20"/>
  <c r="E15" i="19"/>
  <c r="Q28" i="15"/>
  <c r="O140" i="20"/>
  <c r="Q27" i="14"/>
  <c r="Q252" i="17"/>
  <c r="Q112" i="15"/>
  <c r="Q28" i="13"/>
  <c r="Q252" i="13"/>
  <c r="D68" i="19"/>
  <c r="D72" i="19" s="1"/>
  <c r="O130" i="19"/>
  <c r="O46" i="19"/>
  <c r="O55" i="19" s="1"/>
  <c r="Q46" i="20"/>
  <c r="Q56" i="20" s="1"/>
  <c r="Q125" i="19"/>
  <c r="N251" i="19"/>
  <c r="O106" i="19"/>
  <c r="O55" i="20"/>
  <c r="O82" i="20"/>
  <c r="O167" i="15"/>
  <c r="O84" i="13"/>
  <c r="Q83" i="1"/>
  <c r="Q112" i="17"/>
  <c r="P167" i="20"/>
  <c r="Q167" i="17"/>
  <c r="O83" i="17"/>
  <c r="Q28" i="1"/>
  <c r="N83" i="20"/>
  <c r="O84" i="17"/>
  <c r="O83" i="16"/>
  <c r="O27" i="20"/>
  <c r="O168" i="17"/>
  <c r="Q28" i="16"/>
  <c r="Q112" i="1"/>
  <c r="Q110" i="19"/>
  <c r="N167" i="20"/>
  <c r="N68" i="19"/>
  <c r="N72" i="19" s="1"/>
  <c r="N112" i="19"/>
  <c r="P168" i="20"/>
  <c r="O139" i="20"/>
  <c r="Q41" i="19"/>
  <c r="Q43" i="19" s="1"/>
  <c r="M82" i="19"/>
  <c r="D84" i="20"/>
  <c r="O18" i="19"/>
  <c r="O27" i="19" s="1"/>
  <c r="O152" i="20"/>
  <c r="O156" i="20" s="1"/>
  <c r="Q103" i="19"/>
  <c r="Q106" i="19" s="1"/>
  <c r="C84" i="20"/>
  <c r="O56" i="20"/>
  <c r="E22" i="19"/>
  <c r="E78" i="19" s="1"/>
  <c r="E75" i="19"/>
  <c r="E28" i="20"/>
  <c r="E82" i="20"/>
  <c r="M56" i="19"/>
  <c r="O162" i="20"/>
  <c r="O28" i="20"/>
  <c r="D28" i="19"/>
  <c r="D84" i="19" s="1"/>
  <c r="N168" i="20"/>
  <c r="Q98" i="19"/>
  <c r="O84" i="1"/>
  <c r="O96" i="19"/>
  <c r="O100" i="19" s="1"/>
  <c r="Q135" i="19"/>
  <c r="Q138" i="19" s="1"/>
  <c r="O252" i="13"/>
  <c r="O83" i="1"/>
  <c r="O84" i="14"/>
  <c r="E56" i="19"/>
  <c r="Q56" i="16"/>
  <c r="O110" i="19"/>
  <c r="M55" i="19"/>
  <c r="Q83" i="13"/>
  <c r="O168" i="14"/>
  <c r="M84" i="20"/>
  <c r="Q84" i="1"/>
  <c r="D27" i="19"/>
  <c r="D83" i="19" s="1"/>
  <c r="D74" i="19"/>
  <c r="P84" i="20"/>
  <c r="Q83" i="17"/>
  <c r="Q112" i="16"/>
  <c r="E18" i="19"/>
  <c r="E69" i="19"/>
  <c r="E71" i="19" s="1"/>
  <c r="M111" i="19"/>
  <c r="Q84" i="17"/>
  <c r="N84" i="20"/>
  <c r="O166" i="20"/>
  <c r="O84" i="16"/>
  <c r="E26" i="19"/>
  <c r="E79" i="19"/>
  <c r="O168" i="13"/>
  <c r="C68" i="19"/>
  <c r="C72" i="19" s="1"/>
  <c r="E12" i="19"/>
  <c r="E16" i="19" s="1"/>
  <c r="O84" i="15"/>
  <c r="Q18" i="20"/>
  <c r="Q27" i="20" s="1"/>
  <c r="O102" i="19"/>
  <c r="O158" i="20"/>
  <c r="P251" i="19"/>
  <c r="Q102" i="20"/>
  <c r="Q111" i="20" s="1"/>
  <c r="Q84" i="13"/>
  <c r="Q23" i="19"/>
  <c r="Q26" i="19" s="1"/>
  <c r="E27" i="20"/>
  <c r="E83" i="20" s="1"/>
  <c r="E74" i="20"/>
  <c r="E56" i="20"/>
  <c r="E68" i="20"/>
  <c r="E72" i="20" s="1"/>
  <c r="O252" i="17"/>
  <c r="O252" i="15"/>
  <c r="O223" i="19"/>
  <c r="N252" i="19"/>
  <c r="N251" i="20"/>
  <c r="O196" i="20"/>
  <c r="M167" i="20"/>
  <c r="Q47" i="19"/>
  <c r="Q50" i="19" s="1"/>
  <c r="C27" i="19"/>
  <c r="C83" i="19" s="1"/>
  <c r="Q74" i="16"/>
  <c r="Q83" i="16" s="1"/>
  <c r="E65" i="19"/>
  <c r="M251" i="19"/>
  <c r="M168" i="20"/>
  <c r="M162" i="19"/>
  <c r="M28" i="19"/>
  <c r="N252" i="20"/>
  <c r="P251" i="20"/>
  <c r="O153" i="19"/>
  <c r="C28" i="19"/>
  <c r="C84" i="19" s="1"/>
  <c r="Q149" i="19"/>
  <c r="Q241" i="1"/>
  <c r="Q242" i="1" s="1"/>
  <c r="Q68" i="20"/>
  <c r="Q163" i="20"/>
  <c r="Q166" i="20" s="1"/>
  <c r="P252" i="20"/>
  <c r="O242" i="20"/>
  <c r="Q237" i="20"/>
  <c r="Q239" i="20" s="1"/>
  <c r="O252" i="1"/>
  <c r="Q243" i="19"/>
  <c r="Q246" i="19" s="1"/>
  <c r="O246" i="19"/>
  <c r="O68" i="19"/>
  <c r="Q65" i="19"/>
  <c r="Q68" i="19" s="1"/>
  <c r="Q13" i="19"/>
  <c r="Q15" i="19" s="1"/>
  <c r="O40" i="19"/>
  <c r="O44" i="19" s="1"/>
  <c r="Q37" i="19"/>
  <c r="Q40" i="19" s="1"/>
  <c r="M251" i="20"/>
  <c r="Q241" i="14"/>
  <c r="Q242" i="14" s="1"/>
  <c r="Q251" i="14" s="1"/>
  <c r="O224" i="19"/>
  <c r="O252" i="14"/>
  <c r="Q93" i="19"/>
  <c r="Q96" i="19" s="1"/>
  <c r="Q153" i="20"/>
  <c r="O12" i="19"/>
  <c r="O16" i="19" s="1"/>
  <c r="Q9" i="19"/>
  <c r="Q12" i="19" s="1"/>
  <c r="M252" i="19"/>
  <c r="O236" i="19"/>
  <c r="O223" i="20"/>
  <c r="O224" i="20"/>
  <c r="Q68" i="14"/>
  <c r="Q241" i="15"/>
  <c r="Q242" i="15" s="1"/>
  <c r="O195" i="20"/>
  <c r="P252" i="19"/>
  <c r="M252" i="20"/>
  <c r="O163" i="19"/>
  <c r="O166" i="19" s="1"/>
  <c r="Q159" i="20"/>
  <c r="Q162" i="20" s="1"/>
  <c r="Q79" i="20"/>
  <c r="Q82" i="20" s="1"/>
  <c r="O74" i="20"/>
  <c r="Q69" i="20"/>
  <c r="O78" i="20"/>
  <c r="Q75" i="20"/>
  <c r="Q78" i="20" s="1"/>
  <c r="O251" i="1"/>
  <c r="O68" i="20"/>
  <c r="O72" i="20" s="1"/>
  <c r="Q51" i="19"/>
  <c r="Q54" i="19" s="1"/>
  <c r="M74" i="19"/>
  <c r="O69" i="19"/>
  <c r="M78" i="19"/>
  <c r="O75" i="19"/>
  <c r="O236" i="20"/>
  <c r="O240" i="20" s="1"/>
  <c r="Q233" i="20"/>
  <c r="Q236" i="20" s="1"/>
  <c r="O251" i="14"/>
  <c r="M158" i="19"/>
  <c r="M68" i="19"/>
  <c r="M72" i="19" s="1"/>
  <c r="O250" i="20"/>
  <c r="Q247" i="20"/>
  <c r="Q250" i="20" s="1"/>
  <c r="O159" i="19"/>
  <c r="O162" i="19" s="1"/>
  <c r="Q149" i="20"/>
  <c r="Q152" i="20" s="1"/>
  <c r="Q97" i="19"/>
  <c r="Q247" i="19"/>
  <c r="Q250" i="19" s="1"/>
  <c r="O250" i="19"/>
  <c r="O246" i="20"/>
  <c r="Q243" i="20"/>
  <c r="Q246" i="20" s="1"/>
  <c r="M166" i="19"/>
  <c r="O79" i="19"/>
  <c r="O82" i="19" s="1"/>
  <c r="O196" i="19" l="1"/>
  <c r="Q240" i="20"/>
  <c r="O240" i="19"/>
  <c r="Q155" i="20"/>
  <c r="Q140" i="20"/>
  <c r="Q242" i="20"/>
  <c r="Q252" i="20" s="1"/>
  <c r="O242" i="19"/>
  <c r="O252" i="19" s="1"/>
  <c r="Q223" i="19"/>
  <c r="Q237" i="19"/>
  <c r="Q239" i="19" s="1"/>
  <c r="Q168" i="15"/>
  <c r="Q168" i="14"/>
  <c r="Q196" i="20"/>
  <c r="Q196" i="19"/>
  <c r="Q84" i="15"/>
  <c r="P168" i="19"/>
  <c r="N168" i="19"/>
  <c r="Q168" i="13"/>
  <c r="O155" i="19"/>
  <c r="Q156" i="20"/>
  <c r="N84" i="19"/>
  <c r="Q158" i="20"/>
  <c r="Q168" i="20" s="1"/>
  <c r="Q224" i="20"/>
  <c r="Q130" i="19"/>
  <c r="Q140" i="19" s="1"/>
  <c r="Q127" i="19"/>
  <c r="Q128" i="19"/>
  <c r="Q99" i="19"/>
  <c r="Q100" i="19"/>
  <c r="O71" i="19"/>
  <c r="Q71" i="20"/>
  <c r="O140" i="19"/>
  <c r="Q72" i="20"/>
  <c r="O139" i="19"/>
  <c r="Q102" i="19"/>
  <c r="Q112" i="19" s="1"/>
  <c r="O111" i="19"/>
  <c r="Q55" i="20"/>
  <c r="Q84" i="14"/>
  <c r="Q72" i="14"/>
  <c r="Q16" i="19"/>
  <c r="O72" i="19"/>
  <c r="Q74" i="20"/>
  <c r="Q84" i="20" s="1"/>
  <c r="Q44" i="19"/>
  <c r="Q46" i="19"/>
  <c r="Q56" i="19" s="1"/>
  <c r="E84" i="20"/>
  <c r="Q18" i="19"/>
  <c r="Q27" i="19" s="1"/>
  <c r="O168" i="20"/>
  <c r="O84" i="20"/>
  <c r="O56" i="19"/>
  <c r="O167" i="20"/>
  <c r="Q28" i="20"/>
  <c r="E27" i="19"/>
  <c r="E83" i="19" s="1"/>
  <c r="E74" i="19"/>
  <c r="Q112" i="20"/>
  <c r="E68" i="19"/>
  <c r="E72" i="19" s="1"/>
  <c r="Q152" i="19"/>
  <c r="E28" i="19"/>
  <c r="E84" i="19" s="1"/>
  <c r="E82" i="19"/>
  <c r="O152" i="19"/>
  <c r="O156" i="19" s="1"/>
  <c r="M84" i="19"/>
  <c r="M83" i="19"/>
  <c r="O83" i="20"/>
  <c r="Q153" i="19"/>
  <c r="Q155" i="19" s="1"/>
  <c r="O158" i="19"/>
  <c r="O167" i="19" s="1"/>
  <c r="O112" i="19"/>
  <c r="Q84" i="16"/>
  <c r="O28" i="19"/>
  <c r="M167" i="19"/>
  <c r="Q251" i="15"/>
  <c r="Q252" i="15"/>
  <c r="Q251" i="1"/>
  <c r="Q252" i="1"/>
  <c r="O74" i="19"/>
  <c r="Q69" i="19"/>
  <c r="Q163" i="19"/>
  <c r="Q166" i="19" s="1"/>
  <c r="Q236" i="19"/>
  <c r="Q240" i="19" s="1"/>
  <c r="M168" i="19"/>
  <c r="O252" i="20"/>
  <c r="Q252" i="14"/>
  <c r="Q159" i="19"/>
  <c r="Q162" i="19" s="1"/>
  <c r="Q79" i="19"/>
  <c r="Q82" i="19" s="1"/>
  <c r="O78" i="19"/>
  <c r="Q75" i="19"/>
  <c r="Q78" i="19" s="1"/>
  <c r="O251" i="20"/>
  <c r="O251" i="19" l="1"/>
  <c r="Q251" i="20"/>
  <c r="Q242" i="19"/>
  <c r="Q251" i="19" s="1"/>
  <c r="Q167" i="20"/>
  <c r="Q139" i="19"/>
  <c r="Q156" i="19"/>
  <c r="Q158" i="19"/>
  <c r="Q167" i="19" s="1"/>
  <c r="Q83" i="20"/>
  <c r="Q71" i="19"/>
  <c r="Q111" i="19"/>
  <c r="Q72" i="19"/>
  <c r="Q55" i="19"/>
  <c r="Q74" i="19"/>
  <c r="Q84" i="19" s="1"/>
  <c r="Q28" i="19"/>
  <c r="O83" i="19"/>
  <c r="O84" i="19"/>
  <c r="O168" i="19"/>
  <c r="Q252" i="19" l="1"/>
  <c r="Q168" i="19"/>
  <c r="Q83" i="19"/>
  <c r="T42" i="16"/>
  <c r="V42" i="16" s="1"/>
  <c r="T41" i="16"/>
  <c r="V39" i="16"/>
  <c r="W39" i="16" s="1"/>
  <c r="V38" i="16"/>
  <c r="T14" i="16"/>
  <c r="V14" i="16" s="1"/>
  <c r="T13" i="16"/>
  <c r="V11" i="16"/>
  <c r="V10" i="16"/>
  <c r="T210" i="16"/>
  <c r="T209" i="16"/>
  <c r="V207" i="16"/>
  <c r="V206" i="16"/>
  <c r="V205" i="16"/>
  <c r="W209" i="16"/>
  <c r="W206" i="16"/>
  <c r="W205" i="16"/>
  <c r="W210" i="16"/>
  <c r="W207" i="16"/>
  <c r="T182" i="16"/>
  <c r="V182" i="16" s="1"/>
  <c r="W182" i="16" s="1"/>
  <c r="T181" i="16"/>
  <c r="V178" i="16"/>
  <c r="W178" i="16" s="1"/>
  <c r="V177" i="16"/>
  <c r="W177" i="16" s="1"/>
  <c r="T126" i="16"/>
  <c r="T125" i="16"/>
  <c r="V123" i="16"/>
  <c r="W123" i="16" s="1"/>
  <c r="V122" i="16"/>
  <c r="V121" i="16"/>
  <c r="T98" i="16"/>
  <c r="T97" i="16"/>
  <c r="V95" i="16"/>
  <c r="W95" i="16" s="1"/>
  <c r="V94" i="16"/>
  <c r="V37" i="16"/>
  <c r="V9" i="16"/>
  <c r="W9" i="16" s="1"/>
  <c r="H39" i="16"/>
  <c r="H38" i="16"/>
  <c r="H37" i="16"/>
  <c r="I37" i="16" s="1"/>
  <c r="I14" i="16"/>
  <c r="I13" i="16"/>
  <c r="I11" i="16"/>
  <c r="I10" i="16"/>
  <c r="H9" i="16"/>
  <c r="I9" i="16" s="1"/>
  <c r="V210" i="16" l="1"/>
  <c r="T211" i="16"/>
  <c r="V209" i="16"/>
  <c r="T183" i="16"/>
  <c r="V181" i="16"/>
  <c r="V183" i="16" s="1"/>
  <c r="W183" i="16" s="1"/>
  <c r="T99" i="16"/>
  <c r="T100" i="16"/>
  <c r="T127" i="16"/>
  <c r="T128" i="16"/>
  <c r="T15" i="16"/>
  <c r="T43" i="16"/>
  <c r="V41" i="16"/>
  <c r="V43" i="16" s="1"/>
  <c r="W43" i="16" s="1"/>
  <c r="I39" i="16"/>
  <c r="H67" i="16"/>
  <c r="I67" i="16" s="1"/>
  <c r="W121" i="16"/>
  <c r="V124" i="16"/>
  <c r="I38" i="16"/>
  <c r="H66" i="16"/>
  <c r="V125" i="16"/>
  <c r="V13" i="16"/>
  <c r="V15" i="16" s="1"/>
  <c r="W15" i="16" s="1"/>
  <c r="V126" i="16"/>
  <c r="W126" i="16" s="1"/>
  <c r="V179" i="16"/>
  <c r="W179" i="16" s="1"/>
  <c r="W37" i="16"/>
  <c r="W122" i="16"/>
  <c r="V93" i="16"/>
  <c r="V97" i="16"/>
  <c r="W94" i="16"/>
  <c r="V98" i="16"/>
  <c r="W98" i="16" s="1"/>
  <c r="W38" i="16"/>
  <c r="W42" i="16"/>
  <c r="W14" i="16"/>
  <c r="W10" i="16"/>
  <c r="W11" i="16"/>
  <c r="U208" i="16"/>
  <c r="U212" i="16" s="1"/>
  <c r="S208" i="16"/>
  <c r="S212" i="16" s="1"/>
  <c r="R208" i="16"/>
  <c r="R212" i="16" s="1"/>
  <c r="U180" i="16"/>
  <c r="U184" i="16" s="1"/>
  <c r="S180" i="16"/>
  <c r="S184" i="16" s="1"/>
  <c r="R180" i="16"/>
  <c r="R184" i="16" s="1"/>
  <c r="T154" i="16"/>
  <c r="U70" i="16"/>
  <c r="S70" i="16"/>
  <c r="R70" i="16"/>
  <c r="U69" i="16"/>
  <c r="T69" i="16"/>
  <c r="S69" i="16"/>
  <c r="S71" i="16" s="1"/>
  <c r="R69" i="16"/>
  <c r="R71" i="16" s="1"/>
  <c r="U67" i="16"/>
  <c r="S67" i="16"/>
  <c r="R67" i="16"/>
  <c r="U66" i="16"/>
  <c r="S66" i="16"/>
  <c r="R66" i="16"/>
  <c r="U65" i="16"/>
  <c r="S65" i="16"/>
  <c r="R65" i="16"/>
  <c r="H65" i="16"/>
  <c r="G65" i="16"/>
  <c r="F65" i="16"/>
  <c r="U40" i="16"/>
  <c r="U44" i="16" s="1"/>
  <c r="S40" i="16"/>
  <c r="S44" i="16" s="1"/>
  <c r="R40" i="16"/>
  <c r="R44" i="16" s="1"/>
  <c r="U12" i="16"/>
  <c r="U16" i="16" s="1"/>
  <c r="S12" i="16"/>
  <c r="S16" i="16" s="1"/>
  <c r="R12" i="16"/>
  <c r="R16" i="16" s="1"/>
  <c r="V211" i="16" l="1"/>
  <c r="W181" i="16"/>
  <c r="V99" i="16"/>
  <c r="W99" i="16" s="1"/>
  <c r="V128" i="16"/>
  <c r="W128" i="16" s="1"/>
  <c r="V127" i="16"/>
  <c r="W127" i="16" s="1"/>
  <c r="U71" i="16"/>
  <c r="W41" i="16"/>
  <c r="U68" i="16"/>
  <c r="U72" i="16" s="1"/>
  <c r="T70" i="16"/>
  <c r="T71" i="16" s="1"/>
  <c r="W93" i="16"/>
  <c r="V96" i="16"/>
  <c r="V100" i="16" s="1"/>
  <c r="W100" i="16" s="1"/>
  <c r="W125" i="16"/>
  <c r="W13" i="16"/>
  <c r="S68" i="16"/>
  <c r="S72" i="16" s="1"/>
  <c r="T66" i="16"/>
  <c r="V66" i="16" s="1"/>
  <c r="W66" i="16" s="1"/>
  <c r="T208" i="16"/>
  <c r="T212" i="16" s="1"/>
  <c r="T65" i="16"/>
  <c r="V65" i="16" s="1"/>
  <c r="T67" i="16"/>
  <c r="V67" i="16" s="1"/>
  <c r="W67" i="16" s="1"/>
  <c r="V154" i="16"/>
  <c r="W154" i="16" s="1"/>
  <c r="T40" i="16"/>
  <c r="T44" i="16" s="1"/>
  <c r="I66" i="16"/>
  <c r="T180" i="16"/>
  <c r="T184" i="16" s="1"/>
  <c r="T12" i="16"/>
  <c r="T16" i="16" s="1"/>
  <c r="V69" i="16"/>
  <c r="T151" i="16"/>
  <c r="W97" i="16"/>
  <c r="I65" i="16"/>
  <c r="R68" i="16"/>
  <c r="R72" i="16" s="1"/>
  <c r="T150" i="16"/>
  <c r="T153" i="16"/>
  <c r="T149" i="16"/>
  <c r="T155" i="16" l="1"/>
  <c r="V70" i="16"/>
  <c r="W70" i="16" s="1"/>
  <c r="T152" i="16"/>
  <c r="T156" i="16" s="1"/>
  <c r="I12" i="16"/>
  <c r="V208" i="16"/>
  <c r="V212" i="16" s="1"/>
  <c r="V180" i="16"/>
  <c r="V184" i="16" s="1"/>
  <c r="W184" i="16" s="1"/>
  <c r="V40" i="16"/>
  <c r="V44" i="16" s="1"/>
  <c r="W44" i="16" s="1"/>
  <c r="V12" i="16"/>
  <c r="V16" i="16" s="1"/>
  <c r="W16" i="16" s="1"/>
  <c r="T68" i="16"/>
  <c r="T72" i="16" s="1"/>
  <c r="V150" i="16"/>
  <c r="W150" i="16" s="1"/>
  <c r="V68" i="16"/>
  <c r="V151" i="16"/>
  <c r="W151" i="16" s="1"/>
  <c r="V149" i="16"/>
  <c r="W69" i="16"/>
  <c r="W65" i="16"/>
  <c r="V153" i="16"/>
  <c r="V155" i="16" s="1"/>
  <c r="W155" i="16" s="1"/>
  <c r="V72" i="16" l="1"/>
  <c r="W72" i="16" s="1"/>
  <c r="V71" i="16"/>
  <c r="W71" i="16" s="1"/>
  <c r="W149" i="16"/>
  <c r="V152" i="16"/>
  <c r="V156" i="16" s="1"/>
  <c r="W156" i="16" s="1"/>
  <c r="W124" i="16"/>
  <c r="W208" i="16"/>
  <c r="W180" i="16"/>
  <c r="W96" i="16"/>
  <c r="W40" i="16"/>
  <c r="W12" i="16"/>
  <c r="W153" i="16"/>
  <c r="W68" i="16"/>
  <c r="A162" i="1"/>
  <c r="A162" i="13"/>
  <c r="A162" i="14"/>
  <c r="A162" i="15"/>
  <c r="A162" i="17"/>
  <c r="A162" i="19"/>
  <c r="A162" i="20"/>
  <c r="A134" i="1"/>
  <c r="A134" i="13"/>
  <c r="A134" i="14"/>
  <c r="A134" i="15"/>
  <c r="A134" i="17"/>
  <c r="A134" i="19"/>
  <c r="A134" i="20"/>
  <c r="W152" i="16" l="1"/>
  <c r="A50" i="14"/>
  <c r="A50" i="15"/>
  <c r="A50" i="1"/>
  <c r="A50" i="13"/>
  <c r="A50" i="17"/>
  <c r="U238" i="13"/>
  <c r="S238" i="13"/>
  <c r="R238" i="13"/>
  <c r="U237" i="13"/>
  <c r="S237" i="13"/>
  <c r="R237" i="13"/>
  <c r="U235" i="13"/>
  <c r="S235" i="13"/>
  <c r="R235" i="13"/>
  <c r="U234" i="13"/>
  <c r="S234" i="13"/>
  <c r="R234" i="13"/>
  <c r="U233" i="13"/>
  <c r="S233" i="13"/>
  <c r="R233" i="13"/>
  <c r="T210" i="13"/>
  <c r="T209" i="13"/>
  <c r="U208" i="13"/>
  <c r="U212" i="13" s="1"/>
  <c r="S208" i="13"/>
  <c r="S212" i="13" s="1"/>
  <c r="R208" i="13"/>
  <c r="R212" i="13" s="1"/>
  <c r="V207" i="13"/>
  <c r="V206" i="13"/>
  <c r="T182" i="13"/>
  <c r="V182" i="13" s="1"/>
  <c r="T181" i="13"/>
  <c r="U180" i="13"/>
  <c r="U184" i="13" s="1"/>
  <c r="S180" i="13"/>
  <c r="S184" i="13" s="1"/>
  <c r="R180" i="13"/>
  <c r="R184" i="13" s="1"/>
  <c r="V179" i="13"/>
  <c r="W179" i="13"/>
  <c r="V178" i="13"/>
  <c r="V177" i="13"/>
  <c r="T126" i="13"/>
  <c r="V126" i="13" s="1"/>
  <c r="T125" i="13"/>
  <c r="V123" i="13"/>
  <c r="V122" i="13"/>
  <c r="A106" i="13"/>
  <c r="T98" i="13"/>
  <c r="T97" i="13"/>
  <c r="V95" i="13"/>
  <c r="V94" i="13"/>
  <c r="V93" i="13"/>
  <c r="U70" i="13"/>
  <c r="S70" i="13"/>
  <c r="R70" i="13"/>
  <c r="U69" i="13"/>
  <c r="S69" i="13"/>
  <c r="R69" i="13"/>
  <c r="U67" i="13"/>
  <c r="S67" i="13"/>
  <c r="R67" i="13"/>
  <c r="U66" i="13"/>
  <c r="S66" i="13"/>
  <c r="R66" i="13"/>
  <c r="U65" i="13"/>
  <c r="S65" i="13"/>
  <c r="R65" i="13"/>
  <c r="G65" i="13"/>
  <c r="F65" i="13"/>
  <c r="A53" i="13"/>
  <c r="A52" i="13"/>
  <c r="A51" i="13"/>
  <c r="A49" i="13"/>
  <c r="A48" i="13"/>
  <c r="A47" i="13"/>
  <c r="A45" i="13"/>
  <c r="T42" i="13"/>
  <c r="A42" i="13"/>
  <c r="T41" i="13"/>
  <c r="A41" i="13"/>
  <c r="U40" i="13"/>
  <c r="U44" i="13" s="1"/>
  <c r="S40" i="13"/>
  <c r="S44" i="13" s="1"/>
  <c r="R40" i="13"/>
  <c r="R44" i="13" s="1"/>
  <c r="V39" i="13"/>
  <c r="H39" i="13"/>
  <c r="H67" i="13" s="1"/>
  <c r="A39" i="13"/>
  <c r="V38" i="13"/>
  <c r="H38" i="13"/>
  <c r="H66" i="13" s="1"/>
  <c r="A38" i="13"/>
  <c r="V37" i="13"/>
  <c r="H37" i="13"/>
  <c r="A37" i="13"/>
  <c r="A25" i="13"/>
  <c r="A24" i="13"/>
  <c r="A23" i="13"/>
  <c r="A21" i="13"/>
  <c r="A20" i="13"/>
  <c r="A19" i="13"/>
  <c r="A17" i="13"/>
  <c r="T14" i="13"/>
  <c r="A14" i="13"/>
  <c r="T13" i="13"/>
  <c r="A13" i="13"/>
  <c r="U12" i="13"/>
  <c r="U16" i="13" s="1"/>
  <c r="S12" i="13"/>
  <c r="S16" i="13" s="1"/>
  <c r="R12" i="13"/>
  <c r="R16" i="13" s="1"/>
  <c r="V11" i="13"/>
  <c r="A11" i="13"/>
  <c r="A10" i="13"/>
  <c r="V9" i="13"/>
  <c r="H9" i="13"/>
  <c r="A9" i="13"/>
  <c r="T211" i="13" l="1"/>
  <c r="U239" i="13"/>
  <c r="S239" i="13"/>
  <c r="R239" i="13"/>
  <c r="V209" i="13"/>
  <c r="T183" i="13"/>
  <c r="R71" i="13"/>
  <c r="T99" i="13"/>
  <c r="T100" i="13"/>
  <c r="T127" i="13"/>
  <c r="T128" i="13"/>
  <c r="S71" i="13"/>
  <c r="U71" i="13"/>
  <c r="V41" i="13"/>
  <c r="W41" i="13" s="1"/>
  <c r="T43" i="13"/>
  <c r="T15" i="13"/>
  <c r="V96" i="13"/>
  <c r="V98" i="13"/>
  <c r="W98" i="13" s="1"/>
  <c r="V125" i="13"/>
  <c r="V127" i="13" s="1"/>
  <c r="W127" i="13" s="1"/>
  <c r="V97" i="13"/>
  <c r="V13" i="13"/>
  <c r="A56" i="13"/>
  <c r="A55" i="13"/>
  <c r="U236" i="13"/>
  <c r="U240" i="13" s="1"/>
  <c r="R68" i="13"/>
  <c r="R72" i="13" s="1"/>
  <c r="A73" i="13"/>
  <c r="H65" i="13"/>
  <c r="W182" i="13"/>
  <c r="I39" i="13"/>
  <c r="T151" i="13"/>
  <c r="V151" i="13" s="1"/>
  <c r="A18" i="13"/>
  <c r="A65" i="13"/>
  <c r="A79" i="13"/>
  <c r="W37" i="13"/>
  <c r="W177" i="13"/>
  <c r="A67" i="13"/>
  <c r="A80" i="13"/>
  <c r="V14" i="13"/>
  <c r="W14" i="13" s="1"/>
  <c r="A26" i="13"/>
  <c r="I37" i="13"/>
  <c r="A66" i="13"/>
  <c r="A75" i="13"/>
  <c r="A77" i="13"/>
  <c r="W94" i="13"/>
  <c r="T150" i="13"/>
  <c r="V150" i="13" s="1"/>
  <c r="S236" i="13"/>
  <c r="S240" i="13" s="1"/>
  <c r="I9" i="13"/>
  <c r="T154" i="13"/>
  <c r="T180" i="13"/>
  <c r="S68" i="13"/>
  <c r="S72" i="13" s="1"/>
  <c r="T67" i="13"/>
  <c r="V67" i="13" s="1"/>
  <c r="A70" i="13"/>
  <c r="A76" i="13"/>
  <c r="A81" i="13"/>
  <c r="V180" i="13"/>
  <c r="V181" i="13"/>
  <c r="T12" i="13"/>
  <c r="T16" i="13" s="1"/>
  <c r="W11" i="13"/>
  <c r="A22" i="13"/>
  <c r="A46" i="13"/>
  <c r="U68" i="13"/>
  <c r="U72" i="13" s="1"/>
  <c r="T66" i="13"/>
  <c r="V66" i="13" s="1"/>
  <c r="T70" i="13"/>
  <c r="V70" i="13" s="1"/>
  <c r="T149" i="13"/>
  <c r="T153" i="13"/>
  <c r="A12" i="13"/>
  <c r="I14" i="13"/>
  <c r="W126" i="13"/>
  <c r="T238" i="13"/>
  <c r="W9" i="13"/>
  <c r="V40" i="13"/>
  <c r="I10" i="13"/>
  <c r="W38" i="13"/>
  <c r="I13" i="13"/>
  <c r="W39" i="13"/>
  <c r="V10" i="13"/>
  <c r="V12" i="13" s="1"/>
  <c r="I38" i="13"/>
  <c r="T65" i="13"/>
  <c r="A69" i="13"/>
  <c r="T69" i="13"/>
  <c r="W95" i="13"/>
  <c r="W123" i="13"/>
  <c r="V42" i="13"/>
  <c r="W42" i="13" s="1"/>
  <c r="I11" i="13"/>
  <c r="A40" i="13"/>
  <c r="T40" i="13"/>
  <c r="T44" i="13" s="1"/>
  <c r="A54" i="13"/>
  <c r="W93" i="13"/>
  <c r="W122" i="13"/>
  <c r="V121" i="13"/>
  <c r="V124" i="13" s="1"/>
  <c r="T234" i="13"/>
  <c r="V234" i="13" s="1"/>
  <c r="W178" i="13"/>
  <c r="R236" i="13"/>
  <c r="R240" i="13" s="1"/>
  <c r="W206" i="13"/>
  <c r="T233" i="13"/>
  <c r="T237" i="13"/>
  <c r="T208" i="13"/>
  <c r="T212" i="13" s="1"/>
  <c r="V205" i="13"/>
  <c r="V208" i="13" s="1"/>
  <c r="W207" i="13"/>
  <c r="V210" i="13"/>
  <c r="T235" i="13"/>
  <c r="V235" i="13" s="1"/>
  <c r="W210" i="13" l="1"/>
  <c r="V212" i="13"/>
  <c r="W212" i="13" s="1"/>
  <c r="V211" i="13"/>
  <c r="W211" i="13" s="1"/>
  <c r="V238" i="13"/>
  <c r="W238" i="13" s="1"/>
  <c r="T239" i="13"/>
  <c r="V184" i="13"/>
  <c r="T184" i="13"/>
  <c r="V183" i="13"/>
  <c r="T155" i="13"/>
  <c r="V154" i="13"/>
  <c r="V99" i="13"/>
  <c r="W99" i="13" s="1"/>
  <c r="V128" i="13"/>
  <c r="W128" i="13" s="1"/>
  <c r="V100" i="13"/>
  <c r="W100" i="13" s="1"/>
  <c r="W97" i="13"/>
  <c r="T71" i="13"/>
  <c r="V44" i="13"/>
  <c r="W44" i="13" s="1"/>
  <c r="V16" i="13"/>
  <c r="W16" i="13" s="1"/>
  <c r="V43" i="13"/>
  <c r="W43" i="13" s="1"/>
  <c r="V15" i="13"/>
  <c r="W15" i="13" s="1"/>
  <c r="V149" i="13"/>
  <c r="V152" i="13" s="1"/>
  <c r="T152" i="13"/>
  <c r="T156" i="13" s="1"/>
  <c r="V153" i="13"/>
  <c r="V155" i="13" s="1"/>
  <c r="W155" i="13" s="1"/>
  <c r="I67" i="13"/>
  <c r="A78" i="13"/>
  <c r="A82" i="13"/>
  <c r="W151" i="13"/>
  <c r="W13" i="13"/>
  <c r="W66" i="13"/>
  <c r="W235" i="13"/>
  <c r="W150" i="13"/>
  <c r="W70" i="13"/>
  <c r="I66" i="13"/>
  <c r="W154" i="13"/>
  <c r="W181" i="13"/>
  <c r="A68" i="13"/>
  <c r="A74" i="13"/>
  <c r="W234" i="13"/>
  <c r="W67" i="13"/>
  <c r="W208" i="13"/>
  <c r="W209" i="13"/>
  <c r="W96" i="13"/>
  <c r="A28" i="13"/>
  <c r="W12" i="13"/>
  <c r="W125" i="13"/>
  <c r="W121" i="13"/>
  <c r="W205" i="13"/>
  <c r="W124" i="13"/>
  <c r="A27" i="13"/>
  <c r="W10" i="13"/>
  <c r="V237" i="13"/>
  <c r="T236" i="13"/>
  <c r="T240" i="13" s="1"/>
  <c r="V233" i="13"/>
  <c r="V236" i="13" s="1"/>
  <c r="I65" i="13"/>
  <c r="I12" i="13"/>
  <c r="V69" i="13"/>
  <c r="V71" i="13" s="1"/>
  <c r="W71" i="13" s="1"/>
  <c r="V65" i="13"/>
  <c r="V68" i="13" s="1"/>
  <c r="T68" i="13"/>
  <c r="T72" i="13" s="1"/>
  <c r="V240" i="13" l="1"/>
  <c r="W240" i="13" s="1"/>
  <c r="V239" i="13"/>
  <c r="W239" i="13" s="1"/>
  <c r="V156" i="13"/>
  <c r="W156" i="13" s="1"/>
  <c r="W153" i="13"/>
  <c r="W149" i="13"/>
  <c r="V72" i="13"/>
  <c r="W72" i="13" s="1"/>
  <c r="A83" i="13"/>
  <c r="A84" i="13"/>
  <c r="W180" i="13"/>
  <c r="W40" i="13"/>
  <c r="W65" i="13"/>
  <c r="W68" i="13"/>
  <c r="W233" i="13"/>
  <c r="W69" i="13"/>
  <c r="W237" i="13"/>
  <c r="W152" i="13"/>
  <c r="A45" i="1"/>
  <c r="A45" i="14"/>
  <c r="A45" i="15"/>
  <c r="A45" i="17"/>
  <c r="A17" i="1"/>
  <c r="A17" i="14"/>
  <c r="A17" i="15"/>
  <c r="A17" i="17"/>
  <c r="A55" i="14" l="1"/>
  <c r="A55" i="17"/>
  <c r="A55" i="15"/>
  <c r="A55" i="1"/>
  <c r="A27" i="14"/>
  <c r="A27" i="17"/>
  <c r="W236" i="13"/>
  <c r="A27" i="1"/>
  <c r="A46" i="15"/>
  <c r="A46" i="1"/>
  <c r="A46" i="17"/>
  <c r="A46" i="14"/>
  <c r="A18" i="17"/>
  <c r="A17" i="20"/>
  <c r="A18" i="15"/>
  <c r="A73" i="1"/>
  <c r="A73" i="17"/>
  <c r="A73" i="15"/>
  <c r="A73" i="14"/>
  <c r="A18" i="14"/>
  <c r="A18" i="1"/>
  <c r="A45" i="20"/>
  <c r="A73" i="19" l="1"/>
  <c r="A27" i="15"/>
  <c r="A73" i="20"/>
  <c r="A45" i="19"/>
  <c r="A17" i="19"/>
  <c r="U210" i="20"/>
  <c r="S210" i="20"/>
  <c r="R210" i="20"/>
  <c r="U209" i="20"/>
  <c r="S209" i="20"/>
  <c r="R209" i="20"/>
  <c r="U207" i="20"/>
  <c r="S207" i="20"/>
  <c r="R207" i="20"/>
  <c r="U182" i="20"/>
  <c r="S182" i="20"/>
  <c r="R182" i="20"/>
  <c r="U181" i="20"/>
  <c r="S181" i="20"/>
  <c r="R181" i="20"/>
  <c r="U179" i="20"/>
  <c r="S179" i="20"/>
  <c r="R179" i="20"/>
  <c r="R183" i="20" l="1"/>
  <c r="U210" i="19"/>
  <c r="U211" i="20"/>
  <c r="S210" i="19"/>
  <c r="S211" i="20"/>
  <c r="R210" i="19"/>
  <c r="R211" i="20"/>
  <c r="U183" i="20"/>
  <c r="S183" i="20"/>
  <c r="T181" i="20"/>
  <c r="T179" i="20"/>
  <c r="V179" i="20" s="1"/>
  <c r="T210" i="20"/>
  <c r="T209" i="20"/>
  <c r="T182" i="20"/>
  <c r="T207" i="20"/>
  <c r="V207" i="20" s="1"/>
  <c r="T210" i="19" l="1"/>
  <c r="T211" i="20"/>
  <c r="T183" i="20"/>
  <c r="V209" i="20"/>
  <c r="V181" i="20"/>
  <c r="V210" i="20"/>
  <c r="V182" i="20"/>
  <c r="U238" i="17"/>
  <c r="S238" i="17"/>
  <c r="R238" i="17"/>
  <c r="T210" i="17"/>
  <c r="U238" i="1"/>
  <c r="S238" i="1"/>
  <c r="R238" i="1"/>
  <c r="U238" i="14"/>
  <c r="S238" i="14"/>
  <c r="R238" i="14"/>
  <c r="U238" i="15"/>
  <c r="S238" i="15"/>
  <c r="R238" i="15"/>
  <c r="V210" i="19" l="1"/>
  <c r="V211" i="20"/>
  <c r="W211" i="20" s="1"/>
  <c r="V183" i="20"/>
  <c r="V210" i="17"/>
  <c r="T238" i="14"/>
  <c r="T238" i="1"/>
  <c r="T238" i="17"/>
  <c r="T238" i="15"/>
  <c r="V238" i="1" l="1"/>
  <c r="V238" i="14"/>
  <c r="W238" i="1"/>
  <c r="V238" i="15"/>
  <c r="V238" i="17"/>
  <c r="W238" i="17" l="1"/>
  <c r="W238" i="15"/>
  <c r="W238" i="14"/>
  <c r="R70" i="17" l="1"/>
  <c r="V207" i="14" l="1"/>
  <c r="V205" i="14"/>
  <c r="V179" i="14"/>
  <c r="V177" i="14"/>
  <c r="V39" i="14"/>
  <c r="V37" i="14"/>
  <c r="V11" i="14"/>
  <c r="V9" i="14"/>
  <c r="V206" i="14" l="1"/>
  <c r="V178" i="14"/>
  <c r="V38" i="14"/>
  <c r="V10" i="14"/>
  <c r="U42" i="20"/>
  <c r="S42" i="20"/>
  <c r="S42" i="19" s="1"/>
  <c r="R42" i="20"/>
  <c r="U41" i="20"/>
  <c r="S41" i="20"/>
  <c r="R41" i="20"/>
  <c r="U39" i="20"/>
  <c r="S39" i="20"/>
  <c r="S39" i="19" s="1"/>
  <c r="R39" i="20"/>
  <c r="U38" i="20"/>
  <c r="S38" i="20"/>
  <c r="R38" i="20"/>
  <c r="U37" i="20"/>
  <c r="S37" i="20"/>
  <c r="R37" i="20"/>
  <c r="U42" i="19"/>
  <c r="U41" i="19"/>
  <c r="U39" i="19"/>
  <c r="U38" i="19"/>
  <c r="U37" i="19"/>
  <c r="R43" i="20" l="1"/>
  <c r="S43" i="20"/>
  <c r="U43" i="20"/>
  <c r="U43" i="19"/>
  <c r="S38" i="19"/>
  <c r="S41" i="19"/>
  <c r="S43" i="19" s="1"/>
  <c r="R40" i="20"/>
  <c r="R44" i="20" s="1"/>
  <c r="T42" i="20"/>
  <c r="V42" i="20" s="1"/>
  <c r="U40" i="20"/>
  <c r="U44" i="20" s="1"/>
  <c r="R37" i="19"/>
  <c r="T38" i="20"/>
  <c r="U40" i="19"/>
  <c r="U44" i="19" s="1"/>
  <c r="R41" i="19"/>
  <c r="T41" i="20"/>
  <c r="T39" i="20"/>
  <c r="V39" i="20" s="1"/>
  <c r="S40" i="20"/>
  <c r="S44" i="20" s="1"/>
  <c r="R42" i="19"/>
  <c r="T42" i="19" s="1"/>
  <c r="V42" i="19" s="1"/>
  <c r="R39" i="19"/>
  <c r="R38" i="19"/>
  <c r="T37" i="20"/>
  <c r="V37" i="20" s="1"/>
  <c r="S37" i="19"/>
  <c r="T43" i="20" l="1"/>
  <c r="R43" i="19"/>
  <c r="S40" i="19"/>
  <c r="S44" i="19" s="1"/>
  <c r="V38" i="20"/>
  <c r="T38" i="19"/>
  <c r="T41" i="19"/>
  <c r="T43" i="19" s="1"/>
  <c r="V41" i="20"/>
  <c r="V43" i="20" s="1"/>
  <c r="W43" i="20" s="1"/>
  <c r="R40" i="19"/>
  <c r="R44" i="19" s="1"/>
  <c r="T39" i="19"/>
  <c r="V39" i="19" s="1"/>
  <c r="T40" i="20"/>
  <c r="T44" i="20" s="1"/>
  <c r="T37" i="19"/>
  <c r="V37" i="19" s="1"/>
  <c r="V38" i="19" l="1"/>
  <c r="V40" i="20"/>
  <c r="V44" i="20" s="1"/>
  <c r="W44" i="20" s="1"/>
  <c r="V41" i="19"/>
  <c r="V43" i="19" s="1"/>
  <c r="W43" i="19" s="1"/>
  <c r="T40" i="19"/>
  <c r="T44" i="19" s="1"/>
  <c r="V40" i="19" l="1"/>
  <c r="V44" i="19" s="1"/>
  <c r="W44" i="19" s="1"/>
  <c r="A54" i="1" l="1"/>
  <c r="A54" i="17"/>
  <c r="A54" i="15"/>
  <c r="A54" i="14"/>
  <c r="A52" i="1" l="1"/>
  <c r="A52" i="14"/>
  <c r="A52" i="15"/>
  <c r="A52" i="17"/>
  <c r="A24" i="1"/>
  <c r="A24" i="14"/>
  <c r="A24" i="15"/>
  <c r="A24" i="17"/>
  <c r="A80" i="1" l="1"/>
  <c r="A80" i="14"/>
  <c r="A80" i="17"/>
  <c r="A80" i="15"/>
  <c r="A24" i="20"/>
  <c r="A52" i="20"/>
  <c r="A52" i="19" l="1"/>
  <c r="A80" i="20"/>
  <c r="A24" i="19"/>
  <c r="A106" i="1"/>
  <c r="A106" i="17"/>
  <c r="A106" i="20"/>
  <c r="A80" i="19" l="1"/>
  <c r="A106" i="19"/>
  <c r="A106" i="15"/>
  <c r="A106" i="14"/>
  <c r="U14" i="19" l="1"/>
  <c r="U13" i="19"/>
  <c r="U11" i="19"/>
  <c r="U10" i="19"/>
  <c r="U15" i="19" l="1"/>
  <c r="U237" i="17"/>
  <c r="S237" i="17"/>
  <c r="R237" i="17"/>
  <c r="U235" i="17"/>
  <c r="S235" i="17"/>
  <c r="R235" i="17"/>
  <c r="U234" i="17"/>
  <c r="S234" i="17"/>
  <c r="R234" i="17"/>
  <c r="U233" i="17"/>
  <c r="S233" i="17"/>
  <c r="R233" i="17"/>
  <c r="T209" i="17"/>
  <c r="T211" i="17" s="1"/>
  <c r="U208" i="17"/>
  <c r="U212" i="17" s="1"/>
  <c r="S208" i="17"/>
  <c r="S212" i="17" s="1"/>
  <c r="R208" i="17"/>
  <c r="R212" i="17" s="1"/>
  <c r="V207" i="17"/>
  <c r="V205" i="17"/>
  <c r="T182" i="17"/>
  <c r="V182" i="17" s="1"/>
  <c r="T181" i="17"/>
  <c r="U180" i="17"/>
  <c r="U184" i="17" s="1"/>
  <c r="S180" i="17"/>
  <c r="S184" i="17" s="1"/>
  <c r="R180" i="17"/>
  <c r="R184" i="17" s="1"/>
  <c r="V179" i="17"/>
  <c r="W179" i="17"/>
  <c r="V177" i="17"/>
  <c r="W177" i="17"/>
  <c r="T126" i="17"/>
  <c r="T125" i="17"/>
  <c r="V123" i="17"/>
  <c r="V121" i="17"/>
  <c r="T98" i="17"/>
  <c r="T97" i="17"/>
  <c r="V95" i="17"/>
  <c r="W95" i="17"/>
  <c r="U70" i="17"/>
  <c r="S70" i="17"/>
  <c r="U69" i="17"/>
  <c r="U71" i="17" s="1"/>
  <c r="S69" i="17"/>
  <c r="R69" i="17"/>
  <c r="U67" i="17"/>
  <c r="S67" i="17"/>
  <c r="R67" i="17"/>
  <c r="U66" i="17"/>
  <c r="S66" i="17"/>
  <c r="R66" i="17"/>
  <c r="U65" i="17"/>
  <c r="S65" i="17"/>
  <c r="R65" i="17"/>
  <c r="G65" i="17"/>
  <c r="F65" i="17"/>
  <c r="A53" i="17"/>
  <c r="A51" i="17"/>
  <c r="A49" i="17"/>
  <c r="A48" i="17"/>
  <c r="A47" i="17"/>
  <c r="T42" i="17"/>
  <c r="V42" i="17" s="1"/>
  <c r="A42" i="17"/>
  <c r="T41" i="17"/>
  <c r="A41" i="17"/>
  <c r="U40" i="17"/>
  <c r="S40" i="17"/>
  <c r="R40" i="17"/>
  <c r="V39" i="17"/>
  <c r="H39" i="17"/>
  <c r="H67" i="17" s="1"/>
  <c r="A39" i="17"/>
  <c r="H38" i="17"/>
  <c r="H66" i="17" s="1"/>
  <c r="A38" i="17"/>
  <c r="V37" i="17"/>
  <c r="H37" i="17"/>
  <c r="A37" i="17"/>
  <c r="A25" i="17"/>
  <c r="A23" i="17"/>
  <c r="A21" i="17"/>
  <c r="A20" i="17"/>
  <c r="A19" i="17"/>
  <c r="T14" i="17"/>
  <c r="V14" i="17" s="1"/>
  <c r="W14" i="17" s="1"/>
  <c r="A14" i="17"/>
  <c r="T13" i="17"/>
  <c r="A13" i="17"/>
  <c r="U12" i="17"/>
  <c r="U16" i="17" s="1"/>
  <c r="S12" i="17"/>
  <c r="S16" i="17" s="1"/>
  <c r="R12" i="17"/>
  <c r="R16" i="17" s="1"/>
  <c r="V11" i="17"/>
  <c r="W11" i="17" s="1"/>
  <c r="A11" i="17"/>
  <c r="A10" i="17"/>
  <c r="V9" i="17"/>
  <c r="H9" i="17"/>
  <c r="A9" i="17"/>
  <c r="U239" i="17" l="1"/>
  <c r="R239" i="17"/>
  <c r="S239" i="17"/>
  <c r="T15" i="17"/>
  <c r="T183" i="17"/>
  <c r="T99" i="17"/>
  <c r="T100" i="17"/>
  <c r="T127" i="17"/>
  <c r="T128" i="17"/>
  <c r="R71" i="17"/>
  <c r="S71" i="17"/>
  <c r="R44" i="17"/>
  <c r="T43" i="17"/>
  <c r="U44" i="17"/>
  <c r="S44" i="17"/>
  <c r="V98" i="17"/>
  <c r="A56" i="17"/>
  <c r="V94" i="17"/>
  <c r="V38" i="17"/>
  <c r="I10" i="17"/>
  <c r="A69" i="17"/>
  <c r="I13" i="17"/>
  <c r="V209" i="17"/>
  <c r="V211" i="17" s="1"/>
  <c r="W211" i="17" s="1"/>
  <c r="V181" i="17"/>
  <c r="V178" i="17"/>
  <c r="A75" i="17"/>
  <c r="W94" i="17"/>
  <c r="T69" i="17"/>
  <c r="W210" i="17"/>
  <c r="A40" i="17"/>
  <c r="W123" i="17"/>
  <c r="A79" i="17"/>
  <c r="T237" i="17"/>
  <c r="A22" i="17"/>
  <c r="A26" i="17"/>
  <c r="R68" i="17"/>
  <c r="R72" i="17" s="1"/>
  <c r="V126" i="17"/>
  <c r="W126" i="17" s="1"/>
  <c r="S68" i="17"/>
  <c r="S72" i="17" s="1"/>
  <c r="I38" i="17"/>
  <c r="A77" i="17"/>
  <c r="A12" i="17"/>
  <c r="V93" i="17"/>
  <c r="T150" i="17"/>
  <c r="W42" i="17"/>
  <c r="U68" i="17"/>
  <c r="U72" i="17" s="1"/>
  <c r="A81" i="17"/>
  <c r="T180" i="17"/>
  <c r="A76" i="17"/>
  <c r="W98" i="17"/>
  <c r="S236" i="17"/>
  <c r="S240" i="17" s="1"/>
  <c r="T233" i="17"/>
  <c r="V233" i="17" s="1"/>
  <c r="T70" i="17"/>
  <c r="V70" i="17" s="1"/>
  <c r="W207" i="17"/>
  <c r="V122" i="17"/>
  <c r="V124" i="17" s="1"/>
  <c r="T234" i="17"/>
  <c r="T12" i="17"/>
  <c r="T16" i="17" s="1"/>
  <c r="T235" i="17"/>
  <c r="V235" i="17" s="1"/>
  <c r="A66" i="17"/>
  <c r="A70" i="17"/>
  <c r="W39" i="17"/>
  <c r="A65" i="17"/>
  <c r="A67" i="17"/>
  <c r="R236" i="17"/>
  <c r="R240" i="17" s="1"/>
  <c r="W37" i="17"/>
  <c r="W9" i="17"/>
  <c r="H65" i="17"/>
  <c r="V10" i="17"/>
  <c r="V13" i="17"/>
  <c r="V15" i="17" s="1"/>
  <c r="W15" i="17" s="1"/>
  <c r="I14" i="17"/>
  <c r="V41" i="17"/>
  <c r="V43" i="17" s="1"/>
  <c r="W43" i="17" s="1"/>
  <c r="V125" i="17"/>
  <c r="I9" i="17"/>
  <c r="I11" i="17"/>
  <c r="I37" i="17"/>
  <c r="I39" i="17"/>
  <c r="T67" i="17"/>
  <c r="V67" i="17" s="1"/>
  <c r="T149" i="17"/>
  <c r="T40" i="17"/>
  <c r="T44" i="17" s="1"/>
  <c r="T66" i="17"/>
  <c r="V97" i="17"/>
  <c r="T65" i="17"/>
  <c r="T153" i="17"/>
  <c r="T154" i="17"/>
  <c r="T208" i="17"/>
  <c r="T212" i="17" s="1"/>
  <c r="V206" i="17"/>
  <c r="T151" i="17"/>
  <c r="W182" i="17"/>
  <c r="U236" i="17"/>
  <c r="U240" i="17" s="1"/>
  <c r="V99" i="17" l="1"/>
  <c r="T239" i="17"/>
  <c r="T184" i="17"/>
  <c r="V183" i="17"/>
  <c r="T155" i="17"/>
  <c r="V127" i="17"/>
  <c r="W127" i="17" s="1"/>
  <c r="V128" i="17"/>
  <c r="W128" i="17" s="1"/>
  <c r="T71" i="17"/>
  <c r="T152" i="17"/>
  <c r="T156" i="17" s="1"/>
  <c r="V96" i="17"/>
  <c r="V100" i="17" s="1"/>
  <c r="A28" i="17"/>
  <c r="A78" i="17"/>
  <c r="A74" i="17"/>
  <c r="V180" i="17"/>
  <c r="V184" i="17" s="1"/>
  <c r="V150" i="17"/>
  <c r="W150" i="17" s="1"/>
  <c r="V66" i="17"/>
  <c r="W66" i="17" s="1"/>
  <c r="V40" i="17"/>
  <c r="V44" i="17" s="1"/>
  <c r="W44" i="17" s="1"/>
  <c r="W38" i="17"/>
  <c r="V12" i="17"/>
  <c r="V16" i="17" s="1"/>
  <c r="W16" i="17" s="1"/>
  <c r="A82" i="17"/>
  <c r="W209" i="17"/>
  <c r="V237" i="17"/>
  <c r="V69" i="17"/>
  <c r="V234" i="17"/>
  <c r="V236" i="17" s="1"/>
  <c r="V208" i="17"/>
  <c r="V212" i="17" s="1"/>
  <c r="W212" i="17" s="1"/>
  <c r="W181" i="17"/>
  <c r="W178" i="17"/>
  <c r="W97" i="17"/>
  <c r="W206" i="17"/>
  <c r="I66" i="17"/>
  <c r="W235" i="17"/>
  <c r="W67" i="17"/>
  <c r="I67" i="17"/>
  <c r="W122" i="17"/>
  <c r="I12" i="17"/>
  <c r="W70" i="17"/>
  <c r="W13" i="17"/>
  <c r="W10" i="17"/>
  <c r="W41" i="17"/>
  <c r="T236" i="17"/>
  <c r="T240" i="17" s="1"/>
  <c r="A68" i="17"/>
  <c r="V151" i="17"/>
  <c r="W151" i="17" s="1"/>
  <c r="V154" i="17"/>
  <c r="T68" i="17"/>
  <c r="T72" i="17" s="1"/>
  <c r="V65" i="17"/>
  <c r="V149" i="17"/>
  <c r="W180" i="17"/>
  <c r="W125" i="17"/>
  <c r="W205" i="17"/>
  <c r="W121" i="17"/>
  <c r="I65" i="17"/>
  <c r="W93" i="17"/>
  <c r="W233" i="17"/>
  <c r="V153" i="17"/>
  <c r="V240" i="17" l="1"/>
  <c r="W240" i="17" s="1"/>
  <c r="V239" i="17"/>
  <c r="W239" i="17" s="1"/>
  <c r="V155" i="17"/>
  <c r="W155" i="17" s="1"/>
  <c r="V71" i="17"/>
  <c r="W71" i="17" s="1"/>
  <c r="V152" i="17"/>
  <c r="V156" i="17" s="1"/>
  <c r="W156" i="17" s="1"/>
  <c r="A83" i="17"/>
  <c r="A84" i="17"/>
  <c r="V68" i="17"/>
  <c r="V72" i="17" s="1"/>
  <c r="W72" i="17" s="1"/>
  <c r="W40" i="17"/>
  <c r="W237" i="17"/>
  <c r="W234" i="17"/>
  <c r="W236" i="17"/>
  <c r="W12" i="17"/>
  <c r="W65" i="17"/>
  <c r="W69" i="17"/>
  <c r="W154" i="17"/>
  <c r="W96" i="17"/>
  <c r="W124" i="17"/>
  <c r="W208" i="17"/>
  <c r="W149" i="17"/>
  <c r="W153" i="17"/>
  <c r="W68" i="17" l="1"/>
  <c r="W152" i="17"/>
  <c r="T209" i="14" l="1"/>
  <c r="T210" i="15"/>
  <c r="T209" i="15"/>
  <c r="T210" i="1"/>
  <c r="T209" i="1"/>
  <c r="T126" i="14"/>
  <c r="T125" i="14"/>
  <c r="T126" i="15"/>
  <c r="T125" i="15"/>
  <c r="T126" i="1"/>
  <c r="T125" i="1"/>
  <c r="T182" i="14"/>
  <c r="T181" i="14"/>
  <c r="T182" i="15"/>
  <c r="T181" i="15"/>
  <c r="T182" i="1"/>
  <c r="T181" i="1"/>
  <c r="T42" i="14"/>
  <c r="T41" i="14"/>
  <c r="T42" i="15"/>
  <c r="T41" i="15"/>
  <c r="T42" i="1"/>
  <c r="T41" i="1"/>
  <c r="T14" i="14"/>
  <c r="T13" i="14"/>
  <c r="T14" i="15"/>
  <c r="T13" i="15"/>
  <c r="T14" i="1"/>
  <c r="T13" i="1"/>
  <c r="T98" i="14"/>
  <c r="T97" i="14"/>
  <c r="T98" i="15"/>
  <c r="T97" i="15"/>
  <c r="T98" i="1"/>
  <c r="T97" i="1"/>
  <c r="T15" i="1" l="1"/>
  <c r="T43" i="15"/>
  <c r="T211" i="14"/>
  <c r="T211" i="15"/>
  <c r="T211" i="1"/>
  <c r="T43" i="1"/>
  <c r="T183" i="15"/>
  <c r="V209" i="1"/>
  <c r="V181" i="1"/>
  <c r="T183" i="1"/>
  <c r="T183" i="14"/>
  <c r="T127" i="15"/>
  <c r="T128" i="15"/>
  <c r="T99" i="15"/>
  <c r="T100" i="15"/>
  <c r="T15" i="14"/>
  <c r="T127" i="1"/>
  <c r="T128" i="1"/>
  <c r="T127" i="14"/>
  <c r="T128" i="14"/>
  <c r="T99" i="14"/>
  <c r="T100" i="14"/>
  <c r="T99" i="1"/>
  <c r="T100" i="1"/>
  <c r="T43" i="14"/>
  <c r="T15" i="15"/>
  <c r="V210" i="1"/>
  <c r="V182" i="1"/>
  <c r="T180" i="1"/>
  <c r="T184" i="1" s="1"/>
  <c r="T180" i="14"/>
  <c r="T208" i="1"/>
  <c r="T212" i="1" s="1"/>
  <c r="T208" i="14"/>
  <c r="T212" i="14" s="1"/>
  <c r="T12" i="15"/>
  <c r="T16" i="15" s="1"/>
  <c r="T40" i="1"/>
  <c r="T44" i="1" s="1"/>
  <c r="T40" i="14"/>
  <c r="T44" i="14" s="1"/>
  <c r="T12" i="1"/>
  <c r="T16" i="1" s="1"/>
  <c r="T12" i="14"/>
  <c r="T16" i="14" s="1"/>
  <c r="T40" i="15"/>
  <c r="T44" i="15" s="1"/>
  <c r="T180" i="15"/>
  <c r="T184" i="15" s="1"/>
  <c r="T208" i="15"/>
  <c r="T212" i="15" s="1"/>
  <c r="H9" i="14"/>
  <c r="V211" i="1" l="1"/>
  <c r="T184" i="14"/>
  <c r="V183" i="1"/>
  <c r="R12" i="14"/>
  <c r="R16" i="14" s="1"/>
  <c r="U70" i="14"/>
  <c r="S70" i="14"/>
  <c r="R70" i="14"/>
  <c r="U69" i="14"/>
  <c r="S69" i="14"/>
  <c r="R69" i="14"/>
  <c r="U67" i="14"/>
  <c r="S67" i="14"/>
  <c r="R67" i="14"/>
  <c r="U66" i="14"/>
  <c r="S66" i="14"/>
  <c r="R66" i="14"/>
  <c r="U71" i="14" l="1"/>
  <c r="S71" i="14"/>
  <c r="R71" i="14"/>
  <c r="T66" i="14"/>
  <c r="T67" i="14"/>
  <c r="V67" i="14" s="1"/>
  <c r="T70" i="14"/>
  <c r="T69" i="14"/>
  <c r="A47" i="15"/>
  <c r="A47" i="14"/>
  <c r="A47" i="1"/>
  <c r="T71" i="14" l="1"/>
  <c r="V66" i="14"/>
  <c r="V69" i="14"/>
  <c r="V70" i="14"/>
  <c r="A47" i="20"/>
  <c r="V71" i="14" l="1"/>
  <c r="W71" i="14" s="1"/>
  <c r="A47" i="19"/>
  <c r="F65" i="1"/>
  <c r="G65" i="1"/>
  <c r="F65" i="15"/>
  <c r="G65" i="15"/>
  <c r="F65" i="14"/>
  <c r="G65" i="14"/>
  <c r="U9" i="19"/>
  <c r="U207" i="19"/>
  <c r="S207" i="19"/>
  <c r="R207" i="19"/>
  <c r="U206" i="20"/>
  <c r="U206" i="19" s="1"/>
  <c r="S206" i="20"/>
  <c r="S206" i="19" s="1"/>
  <c r="R206" i="20"/>
  <c r="R206" i="19" s="1"/>
  <c r="U205" i="20"/>
  <c r="U205" i="19" s="1"/>
  <c r="S205" i="20"/>
  <c r="S205" i="19" s="1"/>
  <c r="R205" i="20"/>
  <c r="R205" i="19" s="1"/>
  <c r="U179" i="19"/>
  <c r="S179" i="19"/>
  <c r="R179" i="19"/>
  <c r="U178" i="20"/>
  <c r="U178" i="19" s="1"/>
  <c r="S178" i="20"/>
  <c r="S178" i="19" s="1"/>
  <c r="R178" i="20"/>
  <c r="R178" i="19" s="1"/>
  <c r="U177" i="20"/>
  <c r="U177" i="19" s="1"/>
  <c r="S177" i="20"/>
  <c r="S177" i="19" s="1"/>
  <c r="R177" i="20"/>
  <c r="R177" i="19" s="1"/>
  <c r="U123" i="20"/>
  <c r="U123" i="19" s="1"/>
  <c r="S123" i="20"/>
  <c r="S123" i="19" s="1"/>
  <c r="R123" i="20"/>
  <c r="R123" i="19" s="1"/>
  <c r="U122" i="20"/>
  <c r="S122" i="20"/>
  <c r="R122" i="20"/>
  <c r="U121" i="20"/>
  <c r="S121" i="20"/>
  <c r="R121" i="20"/>
  <c r="U95" i="20"/>
  <c r="U95" i="19" s="1"/>
  <c r="S95" i="20"/>
  <c r="S95" i="19" s="1"/>
  <c r="R95" i="20"/>
  <c r="R95" i="19" s="1"/>
  <c r="U94" i="20"/>
  <c r="S94" i="20"/>
  <c r="R94" i="20"/>
  <c r="U93" i="20"/>
  <c r="S93" i="20"/>
  <c r="R93" i="20"/>
  <c r="U11" i="20"/>
  <c r="S11" i="20"/>
  <c r="S11" i="19" s="1"/>
  <c r="R11" i="20"/>
  <c r="R11" i="19" s="1"/>
  <c r="U10" i="20"/>
  <c r="S10" i="20"/>
  <c r="R10" i="20"/>
  <c r="U9" i="20"/>
  <c r="S9" i="20"/>
  <c r="R9" i="20"/>
  <c r="R9" i="19" s="1"/>
  <c r="G39" i="20"/>
  <c r="G39" i="19" s="1"/>
  <c r="F39" i="20"/>
  <c r="F39" i="19" s="1"/>
  <c r="G38" i="20"/>
  <c r="F38" i="20"/>
  <c r="G37" i="20"/>
  <c r="F37" i="20"/>
  <c r="G11" i="20"/>
  <c r="F11" i="20"/>
  <c r="G10" i="20"/>
  <c r="F10" i="20"/>
  <c r="G9" i="20"/>
  <c r="F9" i="20"/>
  <c r="F66" i="20" l="1"/>
  <c r="H10" i="20"/>
  <c r="F37" i="19"/>
  <c r="F40" i="20"/>
  <c r="F44" i="20" s="1"/>
  <c r="G66" i="20"/>
  <c r="G37" i="19"/>
  <c r="G40" i="20"/>
  <c r="G44" i="20" s="1"/>
  <c r="U93" i="19"/>
  <c r="U96" i="20"/>
  <c r="S121" i="19"/>
  <c r="S124" i="20"/>
  <c r="F9" i="19"/>
  <c r="F12" i="19" s="1"/>
  <c r="F12" i="20"/>
  <c r="F11" i="19"/>
  <c r="H11" i="20"/>
  <c r="F67" i="20"/>
  <c r="U121" i="19"/>
  <c r="U124" i="20"/>
  <c r="S93" i="19"/>
  <c r="S96" i="20"/>
  <c r="R121" i="19"/>
  <c r="R124" i="20"/>
  <c r="G9" i="19"/>
  <c r="G12" i="20"/>
  <c r="G11" i="19"/>
  <c r="G67" i="19" s="1"/>
  <c r="G67" i="20"/>
  <c r="R93" i="19"/>
  <c r="R96" i="20"/>
  <c r="S122" i="19"/>
  <c r="R122" i="19"/>
  <c r="U122" i="19"/>
  <c r="U94" i="19"/>
  <c r="S94" i="19"/>
  <c r="R94" i="19"/>
  <c r="G38" i="19"/>
  <c r="F38" i="19"/>
  <c r="S10" i="19"/>
  <c r="F10" i="19"/>
  <c r="G10" i="19"/>
  <c r="G66" i="19" s="1"/>
  <c r="R10" i="19"/>
  <c r="T11" i="19"/>
  <c r="V11" i="19" s="1"/>
  <c r="W11" i="19" s="1"/>
  <c r="T207" i="19"/>
  <c r="V207" i="19" s="1"/>
  <c r="W207" i="19" s="1"/>
  <c r="T123" i="19"/>
  <c r="V123" i="19" s="1"/>
  <c r="W123" i="19" s="1"/>
  <c r="T206" i="19"/>
  <c r="V206" i="19" s="1"/>
  <c r="W206" i="19" s="1"/>
  <c r="T95" i="19"/>
  <c r="V95" i="19" s="1"/>
  <c r="W95" i="19" s="1"/>
  <c r="T178" i="19"/>
  <c r="V178" i="19" s="1"/>
  <c r="W178" i="19" s="1"/>
  <c r="H39" i="19"/>
  <c r="I39" i="19" s="1"/>
  <c r="W38" i="19"/>
  <c r="W39" i="19"/>
  <c r="T179" i="19"/>
  <c r="V179" i="19" s="1"/>
  <c r="W179" i="19" s="1"/>
  <c r="T9" i="20"/>
  <c r="T205" i="19"/>
  <c r="T177" i="19"/>
  <c r="S9" i="19"/>
  <c r="T9" i="19" s="1"/>
  <c r="T10" i="20"/>
  <c r="T11" i="20"/>
  <c r="T93" i="20"/>
  <c r="T94" i="20"/>
  <c r="T95" i="20"/>
  <c r="T121" i="20"/>
  <c r="T122" i="20"/>
  <c r="T123" i="20"/>
  <c r="T177" i="20"/>
  <c r="T178" i="20"/>
  <c r="T205" i="20"/>
  <c r="T206" i="20"/>
  <c r="T121" i="19" l="1"/>
  <c r="R96" i="19"/>
  <c r="A44" i="20"/>
  <c r="G68" i="20"/>
  <c r="S96" i="19"/>
  <c r="R124" i="19"/>
  <c r="U96" i="19"/>
  <c r="G12" i="19"/>
  <c r="F40" i="19"/>
  <c r="F44" i="19" s="1"/>
  <c r="T96" i="20"/>
  <c r="F66" i="19"/>
  <c r="H10" i="19"/>
  <c r="F67" i="19"/>
  <c r="H11" i="19"/>
  <c r="S124" i="19"/>
  <c r="G40" i="19"/>
  <c r="G44" i="19" s="1"/>
  <c r="H40" i="20"/>
  <c r="H44" i="20" s="1"/>
  <c r="I44" i="20" s="1"/>
  <c r="T124" i="20"/>
  <c r="T93" i="19"/>
  <c r="U124" i="19"/>
  <c r="F68" i="20"/>
  <c r="H12" i="20"/>
  <c r="T180" i="19"/>
  <c r="T122" i="19"/>
  <c r="V122" i="19" s="1"/>
  <c r="T94" i="19"/>
  <c r="V94" i="19" s="1"/>
  <c r="H38" i="19"/>
  <c r="T10" i="19"/>
  <c r="F68" i="19" l="1"/>
  <c r="R152" i="19"/>
  <c r="A44" i="19"/>
  <c r="S152" i="19"/>
  <c r="U152" i="19"/>
  <c r="H12" i="19"/>
  <c r="T124" i="19"/>
  <c r="H66" i="19"/>
  <c r="H67" i="19"/>
  <c r="I11" i="19"/>
  <c r="I40" i="20"/>
  <c r="T96" i="19"/>
  <c r="H40" i="19"/>
  <c r="H68" i="20"/>
  <c r="G68" i="19"/>
  <c r="W122" i="19"/>
  <c r="W94" i="19"/>
  <c r="I38" i="19"/>
  <c r="I10" i="19"/>
  <c r="V10" i="19"/>
  <c r="A53" i="1"/>
  <c r="A51" i="1"/>
  <c r="A49" i="1"/>
  <c r="A48" i="1"/>
  <c r="A42" i="1"/>
  <c r="A41" i="1"/>
  <c r="A39" i="1"/>
  <c r="A38" i="1"/>
  <c r="A37" i="1"/>
  <c r="A25" i="1"/>
  <c r="A23" i="1"/>
  <c r="A21" i="1"/>
  <c r="A20" i="1"/>
  <c r="A19" i="1"/>
  <c r="A14" i="1"/>
  <c r="A13" i="1"/>
  <c r="A11" i="1"/>
  <c r="A10" i="1"/>
  <c r="A9" i="1"/>
  <c r="A53" i="14"/>
  <c r="A51" i="14"/>
  <c r="A49" i="14"/>
  <c r="A48" i="14"/>
  <c r="A42" i="14"/>
  <c r="A41" i="14"/>
  <c r="A39" i="14"/>
  <c r="A38" i="14"/>
  <c r="A37" i="14"/>
  <c r="A25" i="14"/>
  <c r="A23" i="14"/>
  <c r="A21" i="14"/>
  <c r="A20" i="14"/>
  <c r="A19" i="14"/>
  <c r="A14" i="14"/>
  <c r="A13" i="14"/>
  <c r="A11" i="14"/>
  <c r="A10" i="14"/>
  <c r="A9" i="14"/>
  <c r="A53" i="15"/>
  <c r="A51" i="15"/>
  <c r="A49" i="15"/>
  <c r="A48" i="15"/>
  <c r="A42" i="15"/>
  <c r="A41" i="15"/>
  <c r="A39" i="15"/>
  <c r="A38" i="15"/>
  <c r="A37" i="15"/>
  <c r="A25" i="15"/>
  <c r="A23" i="15"/>
  <c r="A21" i="15"/>
  <c r="A20" i="15"/>
  <c r="A19" i="15"/>
  <c r="A14" i="15"/>
  <c r="A13" i="15"/>
  <c r="A11" i="15"/>
  <c r="A10" i="15"/>
  <c r="A9" i="15"/>
  <c r="I68" i="20" l="1"/>
  <c r="H68" i="19"/>
  <c r="H44" i="19"/>
  <c r="I44" i="19" s="1"/>
  <c r="T152" i="19"/>
  <c r="I40" i="19"/>
  <c r="W10" i="19"/>
  <c r="I68" i="19" l="1"/>
  <c r="V37" i="1"/>
  <c r="W37" i="1" s="1"/>
  <c r="H39" i="1"/>
  <c r="H67" i="1" s="1"/>
  <c r="H38" i="1"/>
  <c r="H66" i="1" s="1"/>
  <c r="H37" i="1"/>
  <c r="I37" i="1" s="1"/>
  <c r="V207" i="15"/>
  <c r="V205" i="15"/>
  <c r="V179" i="15"/>
  <c r="V177" i="15"/>
  <c r="V37" i="15"/>
  <c r="V9" i="15"/>
  <c r="V123" i="14"/>
  <c r="V122" i="14"/>
  <c r="V9" i="1"/>
  <c r="V205" i="1"/>
  <c r="V177" i="1"/>
  <c r="V123" i="1"/>
  <c r="V39" i="15" l="1"/>
  <c r="V11" i="1"/>
  <c r="V95" i="1"/>
  <c r="I39" i="1"/>
  <c r="V39" i="1"/>
  <c r="V95" i="14"/>
  <c r="V11" i="15"/>
  <c r="V93" i="14"/>
  <c r="A9" i="19"/>
  <c r="A9" i="20"/>
  <c r="A11" i="20"/>
  <c r="A10" i="20"/>
  <c r="A37" i="20"/>
  <c r="A38" i="20"/>
  <c r="A39" i="20"/>
  <c r="V121" i="14"/>
  <c r="V124" i="14" s="1"/>
  <c r="V121" i="1"/>
  <c r="V93" i="1"/>
  <c r="V206" i="15"/>
  <c r="V178" i="15"/>
  <c r="V122" i="1"/>
  <c r="V94" i="14"/>
  <c r="V94" i="1"/>
  <c r="I38" i="1"/>
  <c r="V38" i="1"/>
  <c r="V38" i="15"/>
  <c r="V10" i="1"/>
  <c r="V10" i="15"/>
  <c r="H38" i="20"/>
  <c r="H66" i="20" s="1"/>
  <c r="H39" i="20"/>
  <c r="H67" i="20" s="1"/>
  <c r="H9" i="20"/>
  <c r="H37" i="20"/>
  <c r="V96" i="14" l="1"/>
  <c r="V96" i="1"/>
  <c r="V124" i="1"/>
  <c r="W39" i="1"/>
  <c r="A11" i="19"/>
  <c r="H9" i="19"/>
  <c r="A10" i="19"/>
  <c r="W38" i="1"/>
  <c r="W207" i="14"/>
  <c r="W205" i="14"/>
  <c r="W179" i="14"/>
  <c r="W123" i="14"/>
  <c r="U237" i="14"/>
  <c r="S237" i="14"/>
  <c r="R237" i="14"/>
  <c r="U235" i="14"/>
  <c r="S235" i="14"/>
  <c r="R235" i="14"/>
  <c r="U234" i="14"/>
  <c r="S234" i="14"/>
  <c r="R234" i="14"/>
  <c r="U233" i="14"/>
  <c r="S233" i="14"/>
  <c r="R233" i="14"/>
  <c r="U208" i="14"/>
  <c r="U212" i="14" s="1"/>
  <c r="S208" i="14"/>
  <c r="S212" i="14" s="1"/>
  <c r="R208" i="14"/>
  <c r="R212" i="14" s="1"/>
  <c r="U180" i="14"/>
  <c r="U184" i="14" s="1"/>
  <c r="S180" i="14"/>
  <c r="S184" i="14" s="1"/>
  <c r="R180" i="14"/>
  <c r="R184" i="14" s="1"/>
  <c r="U65" i="14"/>
  <c r="S65" i="14"/>
  <c r="R65" i="14"/>
  <c r="U40" i="14"/>
  <c r="S40" i="14"/>
  <c r="R40" i="14"/>
  <c r="H39" i="14"/>
  <c r="H67" i="14" s="1"/>
  <c r="H38" i="14"/>
  <c r="H66" i="14" s="1"/>
  <c r="H37" i="14"/>
  <c r="U12" i="14"/>
  <c r="U16" i="14" s="1"/>
  <c r="S12" i="14"/>
  <c r="S16" i="14" s="1"/>
  <c r="U231" i="24"/>
  <c r="S231" i="24"/>
  <c r="R231" i="24"/>
  <c r="P231" i="24"/>
  <c r="N231" i="24"/>
  <c r="M231" i="24"/>
  <c r="U230" i="24"/>
  <c r="S230" i="24"/>
  <c r="R230" i="24"/>
  <c r="P230" i="24"/>
  <c r="N230" i="24"/>
  <c r="M230" i="24"/>
  <c r="U229" i="24"/>
  <c r="S229" i="24"/>
  <c r="R229" i="24"/>
  <c r="P229" i="24"/>
  <c r="N229" i="24"/>
  <c r="M229" i="24"/>
  <c r="U227" i="24"/>
  <c r="S227" i="24"/>
  <c r="R227" i="24"/>
  <c r="P227" i="24"/>
  <c r="N227" i="24"/>
  <c r="M227" i="24"/>
  <c r="U226" i="24"/>
  <c r="S226" i="24"/>
  <c r="R226" i="24"/>
  <c r="P226" i="24"/>
  <c r="N226" i="24"/>
  <c r="M226" i="24"/>
  <c r="U225" i="24"/>
  <c r="S225" i="24"/>
  <c r="R225" i="24"/>
  <c r="P225" i="24"/>
  <c r="N225" i="24"/>
  <c r="M225" i="24"/>
  <c r="U223" i="24"/>
  <c r="S223" i="24"/>
  <c r="R223" i="24"/>
  <c r="P223" i="24"/>
  <c r="N223" i="24"/>
  <c r="M223" i="24"/>
  <c r="U222" i="24"/>
  <c r="S222" i="24"/>
  <c r="R222" i="24"/>
  <c r="P222" i="24"/>
  <c r="N222" i="24"/>
  <c r="M222" i="24"/>
  <c r="U221" i="24"/>
  <c r="S221" i="24"/>
  <c r="R221" i="24"/>
  <c r="P221" i="24"/>
  <c r="N221" i="24"/>
  <c r="M221" i="24"/>
  <c r="U219" i="24"/>
  <c r="S219" i="24"/>
  <c r="R219" i="24"/>
  <c r="P219" i="24"/>
  <c r="N219" i="24"/>
  <c r="M219" i="24"/>
  <c r="U218" i="24"/>
  <c r="S218" i="24"/>
  <c r="R218" i="24"/>
  <c r="P218" i="24"/>
  <c r="N218" i="24"/>
  <c r="M218" i="24"/>
  <c r="U217" i="24"/>
  <c r="S217" i="24"/>
  <c r="R217" i="24"/>
  <c r="P217" i="24"/>
  <c r="N217" i="24"/>
  <c r="M217" i="24"/>
  <c r="U206" i="24"/>
  <c r="S206" i="24"/>
  <c r="R206" i="24"/>
  <c r="P206" i="24"/>
  <c r="N206" i="24"/>
  <c r="M206" i="24"/>
  <c r="T205" i="24"/>
  <c r="V205" i="24" s="1"/>
  <c r="O205" i="24"/>
  <c r="Q205" i="24" s="1"/>
  <c r="W205" i="24" s="1"/>
  <c r="T204" i="24"/>
  <c r="V204" i="24" s="1"/>
  <c r="O204" i="24"/>
  <c r="Q204" i="24" s="1"/>
  <c r="W204" i="24" s="1"/>
  <c r="T203" i="24"/>
  <c r="V203" i="24" s="1"/>
  <c r="O203" i="24"/>
  <c r="Q203" i="24" s="1"/>
  <c r="U202" i="24"/>
  <c r="S202" i="24"/>
  <c r="R202" i="24"/>
  <c r="P202" i="24"/>
  <c r="N202" i="24"/>
  <c r="M202" i="24"/>
  <c r="T201" i="24"/>
  <c r="V201" i="24" s="1"/>
  <c r="O201" i="24"/>
  <c r="Q201" i="24" s="1"/>
  <c r="W201" i="24" s="1"/>
  <c r="T200" i="24"/>
  <c r="V200" i="24" s="1"/>
  <c r="O200" i="24"/>
  <c r="Q200" i="24" s="1"/>
  <c r="W200" i="24" s="1"/>
  <c r="T199" i="24"/>
  <c r="O199" i="24"/>
  <c r="Q199" i="24" s="1"/>
  <c r="W199" i="24" s="1"/>
  <c r="U198" i="24"/>
  <c r="S198" i="24"/>
  <c r="R198" i="24"/>
  <c r="P198" i="24"/>
  <c r="N198" i="24"/>
  <c r="M198" i="24"/>
  <c r="T197" i="24"/>
  <c r="V197" i="24" s="1"/>
  <c r="O197" i="24"/>
  <c r="Q197" i="24" s="1"/>
  <c r="W197" i="24" s="1"/>
  <c r="T196" i="24"/>
  <c r="V196" i="24" s="1"/>
  <c r="O196" i="24"/>
  <c r="Q196" i="24" s="1"/>
  <c r="W196" i="24" s="1"/>
  <c r="T195" i="24"/>
  <c r="V195" i="24" s="1"/>
  <c r="O195" i="24"/>
  <c r="U194" i="24"/>
  <c r="S194" i="24"/>
  <c r="R194" i="24"/>
  <c r="P194" i="24"/>
  <c r="N194" i="24"/>
  <c r="M194" i="24"/>
  <c r="T193" i="24"/>
  <c r="V193" i="24" s="1"/>
  <c r="O193" i="24"/>
  <c r="Q193" i="24" s="1"/>
  <c r="T192" i="24"/>
  <c r="V192" i="24" s="1"/>
  <c r="O192" i="24"/>
  <c r="Q192" i="24" s="1"/>
  <c r="W192" i="24" s="1"/>
  <c r="T191" i="24"/>
  <c r="O191" i="24"/>
  <c r="Q191" i="24" s="1"/>
  <c r="W191" i="24" s="1"/>
  <c r="U180" i="24"/>
  <c r="S180" i="24"/>
  <c r="R180" i="24"/>
  <c r="P180" i="24"/>
  <c r="N180" i="24"/>
  <c r="M180" i="24"/>
  <c r="T179" i="24"/>
  <c r="V179" i="24" s="1"/>
  <c r="O179" i="24"/>
  <c r="Q179" i="24" s="1"/>
  <c r="T178" i="24"/>
  <c r="V178" i="24" s="1"/>
  <c r="O178" i="24"/>
  <c r="T177" i="24"/>
  <c r="V177" i="24" s="1"/>
  <c r="O177" i="24"/>
  <c r="Q177" i="24" s="1"/>
  <c r="W177" i="24" s="1"/>
  <c r="U176" i="24"/>
  <c r="S176" i="24"/>
  <c r="R176" i="24"/>
  <c r="P176" i="24"/>
  <c r="N176" i="24"/>
  <c r="M176" i="24"/>
  <c r="T175" i="24"/>
  <c r="V175" i="24" s="1"/>
  <c r="O175" i="24"/>
  <c r="Q175" i="24" s="1"/>
  <c r="W175" i="24" s="1"/>
  <c r="T174" i="24"/>
  <c r="V174" i="24" s="1"/>
  <c r="O174" i="24"/>
  <c r="Q174" i="24" s="1"/>
  <c r="W174" i="24" s="1"/>
  <c r="T173" i="24"/>
  <c r="V173" i="24" s="1"/>
  <c r="O173" i="24"/>
  <c r="Q173" i="24" s="1"/>
  <c r="U172" i="24"/>
  <c r="S172" i="24"/>
  <c r="R172" i="24"/>
  <c r="P172" i="24"/>
  <c r="N172" i="24"/>
  <c r="M172" i="24"/>
  <c r="T171" i="24"/>
  <c r="V171" i="24" s="1"/>
  <c r="O171" i="24"/>
  <c r="Q171" i="24" s="1"/>
  <c r="W171" i="24" s="1"/>
  <c r="T170" i="24"/>
  <c r="V170" i="24" s="1"/>
  <c r="O170" i="24"/>
  <c r="Q170" i="24" s="1"/>
  <c r="W170" i="24" s="1"/>
  <c r="T169" i="24"/>
  <c r="O169" i="24"/>
  <c r="Q169" i="24" s="1"/>
  <c r="W169" i="24" s="1"/>
  <c r="U168" i="24"/>
  <c r="S168" i="24"/>
  <c r="R168" i="24"/>
  <c r="P168" i="24"/>
  <c r="N168" i="24"/>
  <c r="M168" i="24"/>
  <c r="T167" i="24"/>
  <c r="V167" i="24" s="1"/>
  <c r="O167" i="24"/>
  <c r="Q167" i="24" s="1"/>
  <c r="W167" i="24" s="1"/>
  <c r="T166" i="24"/>
  <c r="V166" i="24" s="1"/>
  <c r="O166" i="24"/>
  <c r="Q166" i="24" s="1"/>
  <c r="W166" i="24" s="1"/>
  <c r="T165" i="24"/>
  <c r="V165" i="24" s="1"/>
  <c r="O165" i="24"/>
  <c r="U153" i="24"/>
  <c r="S153" i="24"/>
  <c r="R153" i="24"/>
  <c r="P153" i="24"/>
  <c r="N153" i="24"/>
  <c r="M153" i="24"/>
  <c r="U152" i="24"/>
  <c r="S152" i="24"/>
  <c r="R152" i="24"/>
  <c r="P152" i="24"/>
  <c r="N152" i="24"/>
  <c r="M152" i="24"/>
  <c r="U151" i="24"/>
  <c r="S151" i="24"/>
  <c r="R151" i="24"/>
  <c r="P151" i="24"/>
  <c r="N151" i="24"/>
  <c r="M151" i="24"/>
  <c r="U149" i="24"/>
  <c r="S149" i="24"/>
  <c r="R149" i="24"/>
  <c r="P149" i="24"/>
  <c r="N149" i="24"/>
  <c r="M149" i="24"/>
  <c r="U148" i="24"/>
  <c r="S148" i="24"/>
  <c r="R148" i="24"/>
  <c r="P148" i="24"/>
  <c r="N148" i="24"/>
  <c r="M148" i="24"/>
  <c r="U147" i="24"/>
  <c r="S147" i="24"/>
  <c r="R147" i="24"/>
  <c r="P147" i="24"/>
  <c r="N147" i="24"/>
  <c r="M147" i="24"/>
  <c r="Z146" i="24"/>
  <c r="U145" i="24"/>
  <c r="S145" i="24"/>
  <c r="R145" i="24"/>
  <c r="P145" i="24"/>
  <c r="N145" i="24"/>
  <c r="M145" i="24"/>
  <c r="Z144" i="24"/>
  <c r="U144" i="24"/>
  <c r="S144" i="24"/>
  <c r="R144" i="24"/>
  <c r="P144" i="24"/>
  <c r="N144" i="24"/>
  <c r="M144" i="24"/>
  <c r="U143" i="24"/>
  <c r="S143" i="24"/>
  <c r="R143" i="24"/>
  <c r="P143" i="24"/>
  <c r="N143" i="24"/>
  <c r="M143" i="24"/>
  <c r="U141" i="24"/>
  <c r="S141" i="24"/>
  <c r="R141" i="24"/>
  <c r="P141" i="24"/>
  <c r="N141" i="24"/>
  <c r="M141" i="24"/>
  <c r="U140" i="24"/>
  <c r="S140" i="24"/>
  <c r="R140" i="24"/>
  <c r="P140" i="24"/>
  <c r="N140" i="24"/>
  <c r="M140" i="24"/>
  <c r="U139" i="24"/>
  <c r="S139" i="24"/>
  <c r="R139" i="24"/>
  <c r="P139" i="24"/>
  <c r="N139" i="24"/>
  <c r="M139" i="24"/>
  <c r="U128" i="24"/>
  <c r="S128" i="24"/>
  <c r="R128" i="24"/>
  <c r="P128" i="24"/>
  <c r="N128" i="24"/>
  <c r="M128" i="24"/>
  <c r="T127" i="24"/>
  <c r="V127" i="24" s="1"/>
  <c r="O127" i="24"/>
  <c r="Q127" i="24" s="1"/>
  <c r="T126" i="24"/>
  <c r="V126" i="24" s="1"/>
  <c r="O126" i="24"/>
  <c r="Q126" i="24" s="1"/>
  <c r="T125" i="24"/>
  <c r="V125" i="24" s="1"/>
  <c r="O125" i="24"/>
  <c r="U124" i="24"/>
  <c r="S124" i="24"/>
  <c r="R124" i="24"/>
  <c r="P124" i="24"/>
  <c r="N124" i="24"/>
  <c r="M124" i="24"/>
  <c r="T123" i="24"/>
  <c r="V123" i="24" s="1"/>
  <c r="O123" i="24"/>
  <c r="Q123" i="24" s="1"/>
  <c r="T122" i="24"/>
  <c r="V122" i="24" s="1"/>
  <c r="O122" i="24"/>
  <c r="Q122" i="24" s="1"/>
  <c r="T121" i="24"/>
  <c r="O121" i="24"/>
  <c r="Q121" i="24" s="1"/>
  <c r="Z120" i="24"/>
  <c r="U120" i="24"/>
  <c r="S120" i="24"/>
  <c r="R120" i="24"/>
  <c r="P120" i="24"/>
  <c r="N120" i="24"/>
  <c r="M120" i="24"/>
  <c r="T119" i="24"/>
  <c r="V119" i="24" s="1"/>
  <c r="O119" i="24"/>
  <c r="Q119" i="24" s="1"/>
  <c r="T118" i="24"/>
  <c r="V118" i="24" s="1"/>
  <c r="O118" i="24"/>
  <c r="Q118" i="24" s="1"/>
  <c r="T117" i="24"/>
  <c r="V117" i="24" s="1"/>
  <c r="O117" i="24"/>
  <c r="Q117" i="24" s="1"/>
  <c r="U116" i="24"/>
  <c r="S116" i="24"/>
  <c r="R116" i="24"/>
  <c r="P116" i="24"/>
  <c r="N116" i="24"/>
  <c r="M116" i="24"/>
  <c r="T115" i="24"/>
  <c r="V115" i="24" s="1"/>
  <c r="O115" i="24"/>
  <c r="Q115" i="24" s="1"/>
  <c r="T114" i="24"/>
  <c r="V114" i="24" s="1"/>
  <c r="O114" i="24"/>
  <c r="Q114" i="24" s="1"/>
  <c r="T113" i="24"/>
  <c r="O113" i="24"/>
  <c r="U102" i="24"/>
  <c r="S102" i="24"/>
  <c r="R102" i="24"/>
  <c r="P102" i="24"/>
  <c r="N102" i="24"/>
  <c r="M102" i="24"/>
  <c r="T101" i="24"/>
  <c r="V101" i="24" s="1"/>
  <c r="O101" i="24"/>
  <c r="Q101" i="24" s="1"/>
  <c r="T100" i="24"/>
  <c r="V100" i="24" s="1"/>
  <c r="O100" i="24"/>
  <c r="Q100" i="24" s="1"/>
  <c r="T99" i="24"/>
  <c r="V99" i="24" s="1"/>
  <c r="O99" i="24"/>
  <c r="Q99" i="24" s="1"/>
  <c r="U98" i="24"/>
  <c r="S98" i="24"/>
  <c r="R98" i="24"/>
  <c r="P98" i="24"/>
  <c r="N98" i="24"/>
  <c r="M98" i="24"/>
  <c r="T97" i="24"/>
  <c r="V97" i="24" s="1"/>
  <c r="O97" i="24"/>
  <c r="Q97" i="24" s="1"/>
  <c r="T96" i="24"/>
  <c r="V96" i="24" s="1"/>
  <c r="O96" i="24"/>
  <c r="Q96" i="24" s="1"/>
  <c r="T95" i="24"/>
  <c r="V95" i="24" s="1"/>
  <c r="O95" i="24"/>
  <c r="Z94" i="24"/>
  <c r="U94" i="24"/>
  <c r="S94" i="24"/>
  <c r="R94" i="24"/>
  <c r="P94" i="24"/>
  <c r="N94" i="24"/>
  <c r="M94" i="24"/>
  <c r="T93" i="24"/>
  <c r="V93" i="24" s="1"/>
  <c r="O93" i="24"/>
  <c r="Q93" i="24" s="1"/>
  <c r="T92" i="24"/>
  <c r="V92" i="24" s="1"/>
  <c r="O92" i="24"/>
  <c r="Q92" i="24" s="1"/>
  <c r="T91" i="24"/>
  <c r="O91" i="24"/>
  <c r="Q91" i="24" s="1"/>
  <c r="U90" i="24"/>
  <c r="S90" i="24"/>
  <c r="R90" i="24"/>
  <c r="P90" i="24"/>
  <c r="N90" i="24"/>
  <c r="M90" i="24"/>
  <c r="T89" i="24"/>
  <c r="V89" i="24" s="1"/>
  <c r="O89" i="24"/>
  <c r="Q89" i="24" s="1"/>
  <c r="T88" i="24"/>
  <c r="V88" i="24" s="1"/>
  <c r="O88" i="24"/>
  <c r="Q88" i="24" s="1"/>
  <c r="T87" i="24"/>
  <c r="V87" i="24" s="1"/>
  <c r="O87" i="24"/>
  <c r="Q87" i="24" s="1"/>
  <c r="U75" i="24"/>
  <c r="S75" i="24"/>
  <c r="R75" i="24"/>
  <c r="P75" i="24"/>
  <c r="N75" i="24"/>
  <c r="M75" i="24"/>
  <c r="G75" i="24"/>
  <c r="F75" i="24"/>
  <c r="D75" i="24"/>
  <c r="C75" i="24"/>
  <c r="U74" i="24"/>
  <c r="S74" i="24"/>
  <c r="R74" i="24"/>
  <c r="P74" i="24"/>
  <c r="N74" i="24"/>
  <c r="M74" i="24"/>
  <c r="G74" i="24"/>
  <c r="F74" i="24"/>
  <c r="D74" i="24"/>
  <c r="C74" i="24"/>
  <c r="U73" i="24"/>
  <c r="S73" i="24"/>
  <c r="R73" i="24"/>
  <c r="P73" i="24"/>
  <c r="N73" i="24"/>
  <c r="M73" i="24"/>
  <c r="G73" i="24"/>
  <c r="F73" i="24"/>
  <c r="D73" i="24"/>
  <c r="C73" i="24"/>
  <c r="U71" i="24"/>
  <c r="S71" i="24"/>
  <c r="R71" i="24"/>
  <c r="P71" i="24"/>
  <c r="N71" i="24"/>
  <c r="M71" i="24"/>
  <c r="G71" i="24"/>
  <c r="F71" i="24"/>
  <c r="D71" i="24"/>
  <c r="C71" i="24"/>
  <c r="U70" i="24"/>
  <c r="S70" i="24"/>
  <c r="R70" i="24"/>
  <c r="P70" i="24"/>
  <c r="N70" i="24"/>
  <c r="M70" i="24"/>
  <c r="G70" i="24"/>
  <c r="F70" i="24"/>
  <c r="D70" i="24"/>
  <c r="C70" i="24"/>
  <c r="U69" i="24"/>
  <c r="S69" i="24"/>
  <c r="R69" i="24"/>
  <c r="P69" i="24"/>
  <c r="N69" i="24"/>
  <c r="M69" i="24"/>
  <c r="G69" i="24"/>
  <c r="F69" i="24"/>
  <c r="D69" i="24"/>
  <c r="C69" i="24"/>
  <c r="U67" i="24"/>
  <c r="S67" i="24"/>
  <c r="R67" i="24"/>
  <c r="P67" i="24"/>
  <c r="N67" i="24"/>
  <c r="M67" i="24"/>
  <c r="G67" i="24"/>
  <c r="F67" i="24"/>
  <c r="D67" i="24"/>
  <c r="C67" i="24"/>
  <c r="U66" i="24"/>
  <c r="S66" i="24"/>
  <c r="R66" i="24"/>
  <c r="P66" i="24"/>
  <c r="N66" i="24"/>
  <c r="M66" i="24"/>
  <c r="G66" i="24"/>
  <c r="F66" i="24"/>
  <c r="D66" i="24"/>
  <c r="C66" i="24"/>
  <c r="U65" i="24"/>
  <c r="S65" i="24"/>
  <c r="R65" i="24"/>
  <c r="P65" i="24"/>
  <c r="N65" i="24"/>
  <c r="M65" i="24"/>
  <c r="G65" i="24"/>
  <c r="F65" i="24"/>
  <c r="D65" i="24"/>
  <c r="C65" i="24"/>
  <c r="U63" i="24"/>
  <c r="S63" i="24"/>
  <c r="R63" i="24"/>
  <c r="P63" i="24"/>
  <c r="N63" i="24"/>
  <c r="M63" i="24"/>
  <c r="G63" i="24"/>
  <c r="F63" i="24"/>
  <c r="D63" i="24"/>
  <c r="C63" i="24"/>
  <c r="U62" i="24"/>
  <c r="S62" i="24"/>
  <c r="R62" i="24"/>
  <c r="P62" i="24"/>
  <c r="N62" i="24"/>
  <c r="M62" i="24"/>
  <c r="G62" i="24"/>
  <c r="F62" i="24"/>
  <c r="D62" i="24"/>
  <c r="C62" i="24"/>
  <c r="U61" i="24"/>
  <c r="S61" i="24"/>
  <c r="R61" i="24"/>
  <c r="P61" i="24"/>
  <c r="N61" i="24"/>
  <c r="M61" i="24"/>
  <c r="G61" i="24"/>
  <c r="F61" i="24"/>
  <c r="D61" i="24"/>
  <c r="C61" i="24"/>
  <c r="U50" i="24"/>
  <c r="S50" i="24"/>
  <c r="R50" i="24"/>
  <c r="P50" i="24"/>
  <c r="N50" i="24"/>
  <c r="M50" i="24"/>
  <c r="G50" i="24"/>
  <c r="F50" i="24"/>
  <c r="D50" i="24"/>
  <c r="C50" i="24"/>
  <c r="T49" i="24"/>
  <c r="V49" i="24" s="1"/>
  <c r="O49" i="24"/>
  <c r="Q49" i="24" s="1"/>
  <c r="H49" i="24"/>
  <c r="E49" i="24"/>
  <c r="T48" i="24"/>
  <c r="V48" i="24" s="1"/>
  <c r="O48" i="24"/>
  <c r="Q48" i="24" s="1"/>
  <c r="H48" i="24"/>
  <c r="E48" i="24"/>
  <c r="T47" i="24"/>
  <c r="O47" i="24"/>
  <c r="Q47" i="24" s="1"/>
  <c r="H47" i="24"/>
  <c r="E47" i="24"/>
  <c r="U46" i="24"/>
  <c r="S46" i="24"/>
  <c r="R46" i="24"/>
  <c r="P46" i="24"/>
  <c r="N46" i="24"/>
  <c r="M46" i="24"/>
  <c r="G46" i="24"/>
  <c r="F46" i="24"/>
  <c r="D46" i="24"/>
  <c r="C46" i="24"/>
  <c r="T45" i="24"/>
  <c r="V45" i="24" s="1"/>
  <c r="O45" i="24"/>
  <c r="Q45" i="24" s="1"/>
  <c r="H45" i="24"/>
  <c r="E45" i="24"/>
  <c r="T44" i="24"/>
  <c r="V44" i="24" s="1"/>
  <c r="O44" i="24"/>
  <c r="Q44" i="24" s="1"/>
  <c r="H44" i="24"/>
  <c r="E44" i="24"/>
  <c r="T43" i="24"/>
  <c r="O43" i="24"/>
  <c r="Q43" i="24" s="1"/>
  <c r="H43" i="24"/>
  <c r="E43" i="24"/>
  <c r="U42" i="24"/>
  <c r="S42" i="24"/>
  <c r="R42" i="24"/>
  <c r="P42" i="24"/>
  <c r="N42" i="24"/>
  <c r="M42" i="24"/>
  <c r="G42" i="24"/>
  <c r="F42" i="24"/>
  <c r="D42" i="24"/>
  <c r="C42" i="24"/>
  <c r="T41" i="24"/>
  <c r="V41" i="24" s="1"/>
  <c r="O41" i="24"/>
  <c r="Q41" i="24" s="1"/>
  <c r="H41" i="24"/>
  <c r="E41" i="24"/>
  <c r="T40" i="24"/>
  <c r="O40" i="24"/>
  <c r="Q40" i="24" s="1"/>
  <c r="H40" i="24"/>
  <c r="E40" i="24"/>
  <c r="T39" i="24"/>
  <c r="V39" i="24" s="1"/>
  <c r="O39" i="24"/>
  <c r="Q39" i="24" s="1"/>
  <c r="H39" i="24"/>
  <c r="E39" i="24"/>
  <c r="U38" i="24"/>
  <c r="S38" i="24"/>
  <c r="R38" i="24"/>
  <c r="P38" i="24"/>
  <c r="N38" i="24"/>
  <c r="M38" i="24"/>
  <c r="G38" i="24"/>
  <c r="F38" i="24"/>
  <c r="D38" i="24"/>
  <c r="C38" i="24"/>
  <c r="T37" i="24"/>
  <c r="V37" i="24" s="1"/>
  <c r="O37" i="24"/>
  <c r="Q37" i="24" s="1"/>
  <c r="H37" i="24"/>
  <c r="E37" i="24"/>
  <c r="T36" i="24"/>
  <c r="V36" i="24" s="1"/>
  <c r="O36" i="24"/>
  <c r="Q36" i="24" s="1"/>
  <c r="H36" i="24"/>
  <c r="E36" i="24"/>
  <c r="T35" i="24"/>
  <c r="O35" i="24"/>
  <c r="Q35" i="24" s="1"/>
  <c r="H35" i="24"/>
  <c r="E35" i="24"/>
  <c r="U24" i="24"/>
  <c r="S24" i="24"/>
  <c r="R24" i="24"/>
  <c r="P24" i="24"/>
  <c r="N24" i="24"/>
  <c r="M24" i="24"/>
  <c r="G24" i="24"/>
  <c r="F24" i="24"/>
  <c r="D24" i="24"/>
  <c r="C24" i="24"/>
  <c r="T23" i="24"/>
  <c r="V23" i="24" s="1"/>
  <c r="O23" i="24"/>
  <c r="Q23" i="24" s="1"/>
  <c r="H23" i="24"/>
  <c r="E23" i="24"/>
  <c r="T22" i="24"/>
  <c r="V22" i="24" s="1"/>
  <c r="O22" i="24"/>
  <c r="Q22" i="24" s="1"/>
  <c r="H22" i="24"/>
  <c r="E22" i="24"/>
  <c r="T21" i="24"/>
  <c r="T24" i="24" s="1"/>
  <c r="O21" i="24"/>
  <c r="Q21" i="24" s="1"/>
  <c r="H21" i="24"/>
  <c r="E21" i="24"/>
  <c r="U20" i="24"/>
  <c r="S20" i="24"/>
  <c r="R20" i="24"/>
  <c r="P20" i="24"/>
  <c r="N20" i="24"/>
  <c r="M20" i="24"/>
  <c r="G20" i="24"/>
  <c r="F20" i="24"/>
  <c r="D20" i="24"/>
  <c r="C20" i="24"/>
  <c r="T19" i="24"/>
  <c r="V19" i="24" s="1"/>
  <c r="O19" i="24"/>
  <c r="Q19" i="24" s="1"/>
  <c r="H19" i="24"/>
  <c r="H71" i="24" s="1"/>
  <c r="E19" i="24"/>
  <c r="T18" i="24"/>
  <c r="V18" i="24" s="1"/>
  <c r="O18" i="24"/>
  <c r="Q18" i="24" s="1"/>
  <c r="H18" i="24"/>
  <c r="E18" i="24"/>
  <c r="T17" i="24"/>
  <c r="O17" i="24"/>
  <c r="H17" i="24"/>
  <c r="H69" i="24" s="1"/>
  <c r="E17" i="24"/>
  <c r="U16" i="24"/>
  <c r="S16" i="24"/>
  <c r="R16" i="24"/>
  <c r="P16" i="24"/>
  <c r="N16" i="24"/>
  <c r="M16" i="24"/>
  <c r="G16" i="24"/>
  <c r="F16" i="24"/>
  <c r="D16" i="24"/>
  <c r="C16" i="24"/>
  <c r="T15" i="24"/>
  <c r="V15" i="24" s="1"/>
  <c r="O15" i="24"/>
  <c r="Q15" i="24" s="1"/>
  <c r="H15" i="24"/>
  <c r="E15" i="24"/>
  <c r="T14" i="24"/>
  <c r="V14" i="24" s="1"/>
  <c r="O14" i="24"/>
  <c r="Q14" i="24" s="1"/>
  <c r="H14" i="24"/>
  <c r="E14" i="24"/>
  <c r="T13" i="24"/>
  <c r="O13" i="24"/>
  <c r="Q13" i="24" s="1"/>
  <c r="H13" i="24"/>
  <c r="E13" i="24"/>
  <c r="U12" i="24"/>
  <c r="S12" i="24"/>
  <c r="R12" i="24"/>
  <c r="P12" i="24"/>
  <c r="N12" i="24"/>
  <c r="M12" i="24"/>
  <c r="G12" i="24"/>
  <c r="F12" i="24"/>
  <c r="D12" i="24"/>
  <c r="C12" i="24"/>
  <c r="T11" i="24"/>
  <c r="V11" i="24" s="1"/>
  <c r="O11" i="24"/>
  <c r="Q11" i="24" s="1"/>
  <c r="H11" i="24"/>
  <c r="H63" i="24" s="1"/>
  <c r="E11" i="24"/>
  <c r="T10" i="24"/>
  <c r="V10" i="24" s="1"/>
  <c r="O10" i="24"/>
  <c r="Q10" i="24" s="1"/>
  <c r="H10" i="24"/>
  <c r="E10" i="24"/>
  <c r="T9" i="24"/>
  <c r="V9" i="24" s="1"/>
  <c r="O9" i="24"/>
  <c r="O12" i="24" s="1"/>
  <c r="H9" i="24"/>
  <c r="E9" i="24"/>
  <c r="U208" i="1"/>
  <c r="U212" i="1" s="1"/>
  <c r="S208" i="1"/>
  <c r="S212" i="1" s="1"/>
  <c r="R208" i="1"/>
  <c r="R212" i="1" s="1"/>
  <c r="U208" i="15"/>
  <c r="U212" i="15" s="1"/>
  <c r="S208" i="15"/>
  <c r="S212" i="15" s="1"/>
  <c r="R208" i="15"/>
  <c r="R212" i="15" s="1"/>
  <c r="U180" i="1"/>
  <c r="S180" i="1"/>
  <c r="S184" i="1" s="1"/>
  <c r="R180" i="1"/>
  <c r="R184" i="1" s="1"/>
  <c r="U180" i="15"/>
  <c r="U184" i="15" s="1"/>
  <c r="S180" i="15"/>
  <c r="S184" i="15" s="1"/>
  <c r="R180" i="15"/>
  <c r="R184" i="15" s="1"/>
  <c r="U40" i="1"/>
  <c r="S40" i="1"/>
  <c r="R40" i="1"/>
  <c r="U40" i="15"/>
  <c r="S40" i="15"/>
  <c r="R40" i="15"/>
  <c r="U12" i="1"/>
  <c r="U16" i="1" s="1"/>
  <c r="S12" i="1"/>
  <c r="S16" i="1" s="1"/>
  <c r="R12" i="1"/>
  <c r="R16" i="1" s="1"/>
  <c r="U12" i="15"/>
  <c r="U16" i="15" s="1"/>
  <c r="S12" i="15"/>
  <c r="S16" i="15" s="1"/>
  <c r="R12" i="15"/>
  <c r="R16" i="15" s="1"/>
  <c r="Q50" i="24" l="1"/>
  <c r="S239" i="14"/>
  <c r="U239" i="14"/>
  <c r="R239" i="14"/>
  <c r="V208" i="1"/>
  <c r="V212" i="1" s="1"/>
  <c r="V180" i="1"/>
  <c r="V184" i="1" s="1"/>
  <c r="U184" i="1"/>
  <c r="U44" i="14"/>
  <c r="R44" i="15"/>
  <c r="S44" i="1"/>
  <c r="R44" i="14"/>
  <c r="U44" i="15"/>
  <c r="R44" i="1"/>
  <c r="S44" i="15"/>
  <c r="U44" i="1"/>
  <c r="S44" i="14"/>
  <c r="A56" i="14"/>
  <c r="A56" i="1"/>
  <c r="A56" i="15"/>
  <c r="S180" i="20"/>
  <c r="S184" i="20" s="1"/>
  <c r="U180" i="20"/>
  <c r="U184" i="20" s="1"/>
  <c r="S208" i="20"/>
  <c r="S212" i="20" s="1"/>
  <c r="R208" i="20"/>
  <c r="R212" i="20" s="1"/>
  <c r="U208" i="20"/>
  <c r="U212" i="20" s="1"/>
  <c r="R180" i="20"/>
  <c r="R184" i="20" s="1"/>
  <c r="R68" i="14"/>
  <c r="S68" i="14"/>
  <c r="U68" i="14"/>
  <c r="T66" i="24"/>
  <c r="V66" i="24" s="1"/>
  <c r="Q176" i="24"/>
  <c r="W176" i="24" s="1"/>
  <c r="O67" i="24"/>
  <c r="T141" i="24"/>
  <c r="V141" i="24" s="1"/>
  <c r="E75" i="24"/>
  <c r="O153" i="24"/>
  <c r="Q153" i="24" s="1"/>
  <c r="I23" i="24"/>
  <c r="I40" i="24"/>
  <c r="W45" i="24"/>
  <c r="T62" i="24"/>
  <c r="T140" i="24"/>
  <c r="V140" i="24" s="1"/>
  <c r="T230" i="24"/>
  <c r="V230" i="24" s="1"/>
  <c r="H73" i="24"/>
  <c r="H74" i="24"/>
  <c r="O63" i="24"/>
  <c r="T153" i="24"/>
  <c r="V153" i="24" s="1"/>
  <c r="O149" i="24"/>
  <c r="Q149" i="24" s="1"/>
  <c r="T149" i="24"/>
  <c r="V149" i="24" s="1"/>
  <c r="D76" i="24"/>
  <c r="U76" i="24"/>
  <c r="E67" i="24"/>
  <c r="C25" i="24"/>
  <c r="C26" i="24" s="1"/>
  <c r="I22" i="24"/>
  <c r="Q75" i="24"/>
  <c r="C76" i="24"/>
  <c r="M76" i="24"/>
  <c r="F76" i="24"/>
  <c r="P76" i="24"/>
  <c r="O143" i="24"/>
  <c r="T145" i="24"/>
  <c r="O147" i="24"/>
  <c r="N232" i="24"/>
  <c r="U232" i="24"/>
  <c r="I10" i="24"/>
  <c r="W22" i="24"/>
  <c r="O148" i="24"/>
  <c r="Q148" i="24" s="1"/>
  <c r="S154" i="24"/>
  <c r="G64" i="24"/>
  <c r="N76" i="24"/>
  <c r="W100" i="24"/>
  <c r="T116" i="24"/>
  <c r="R130" i="24"/>
  <c r="I39" i="14"/>
  <c r="W39" i="14"/>
  <c r="W95" i="14"/>
  <c r="V209" i="14"/>
  <c r="G25" i="24"/>
  <c r="G26" i="24" s="1"/>
  <c r="C51" i="24"/>
  <c r="C52" i="24" s="1"/>
  <c r="H12" i="24"/>
  <c r="H62" i="24"/>
  <c r="I11" i="24"/>
  <c r="Q65" i="24"/>
  <c r="Q67" i="24"/>
  <c r="I17" i="24"/>
  <c r="C64" i="24"/>
  <c r="M64" i="24"/>
  <c r="C68" i="24"/>
  <c r="M68" i="24"/>
  <c r="S68" i="24"/>
  <c r="O69" i="24"/>
  <c r="O71" i="24"/>
  <c r="O74" i="24"/>
  <c r="W89" i="24"/>
  <c r="O128" i="24"/>
  <c r="R142" i="24"/>
  <c r="R146" i="24"/>
  <c r="U146" i="24"/>
  <c r="V176" i="24"/>
  <c r="T194" i="24"/>
  <c r="P220" i="24"/>
  <c r="O219" i="24"/>
  <c r="Q219" i="24" s="1"/>
  <c r="W219" i="24" s="1"/>
  <c r="P224" i="24"/>
  <c r="S224" i="24"/>
  <c r="O227" i="24"/>
  <c r="Q227" i="24" s="1"/>
  <c r="W227" i="24" s="1"/>
  <c r="P232" i="24"/>
  <c r="V12" i="24"/>
  <c r="E65" i="24"/>
  <c r="E66" i="24"/>
  <c r="E73" i="24"/>
  <c r="O38" i="24"/>
  <c r="D51" i="24"/>
  <c r="D52" i="24" s="1"/>
  <c r="N51" i="24"/>
  <c r="N52" i="24" s="1"/>
  <c r="I47" i="24"/>
  <c r="I49" i="24"/>
  <c r="W115" i="24"/>
  <c r="T144" i="24"/>
  <c r="V144" i="24" s="1"/>
  <c r="U207" i="24"/>
  <c r="U208" i="24" s="1"/>
  <c r="T223" i="24"/>
  <c r="V223" i="24" s="1"/>
  <c r="R25" i="24"/>
  <c r="R26" i="24" s="1"/>
  <c r="U25" i="24"/>
  <c r="U26" i="24" s="1"/>
  <c r="E50" i="24"/>
  <c r="T94" i="24"/>
  <c r="N130" i="24"/>
  <c r="S129" i="24"/>
  <c r="T124" i="24"/>
  <c r="U142" i="24"/>
  <c r="S146" i="24"/>
  <c r="N220" i="24"/>
  <c r="U220" i="24"/>
  <c r="N228" i="24"/>
  <c r="A26" i="14"/>
  <c r="A22" i="15"/>
  <c r="A22" i="1"/>
  <c r="A22" i="14"/>
  <c r="A66" i="14"/>
  <c r="A69" i="14"/>
  <c r="A76" i="14"/>
  <c r="A79" i="14"/>
  <c r="A81" i="14"/>
  <c r="A40" i="14"/>
  <c r="A26" i="1"/>
  <c r="A65" i="14"/>
  <c r="A67" i="14"/>
  <c r="A70" i="14"/>
  <c r="A75" i="14"/>
  <c r="A77" i="14"/>
  <c r="A12" i="15"/>
  <c r="A40" i="15"/>
  <c r="A12" i="1"/>
  <c r="A40" i="1"/>
  <c r="A12" i="14"/>
  <c r="A26" i="15"/>
  <c r="V210" i="14"/>
  <c r="S12" i="20"/>
  <c r="V182" i="14"/>
  <c r="R12" i="20"/>
  <c r="V126" i="14"/>
  <c r="W122" i="14"/>
  <c r="W94" i="14"/>
  <c r="V98" i="14"/>
  <c r="W66" i="14"/>
  <c r="V42" i="14"/>
  <c r="W70" i="14"/>
  <c r="V14" i="14"/>
  <c r="Q70" i="24"/>
  <c r="V98" i="24"/>
  <c r="W114" i="24"/>
  <c r="I9" i="24"/>
  <c r="H66" i="24"/>
  <c r="H67" i="24"/>
  <c r="I67" i="24" s="1"/>
  <c r="E74" i="24"/>
  <c r="I37" i="24"/>
  <c r="P51" i="24"/>
  <c r="P52" i="24" s="1"/>
  <c r="W49" i="24"/>
  <c r="P64" i="24"/>
  <c r="P68" i="24"/>
  <c r="F72" i="24"/>
  <c r="U72" i="24"/>
  <c r="T70" i="24"/>
  <c r="R103" i="24"/>
  <c r="V113" i="24"/>
  <c r="V116" i="24" s="1"/>
  <c r="S130" i="24"/>
  <c r="N154" i="24"/>
  <c r="U154" i="24"/>
  <c r="S181" i="24"/>
  <c r="S182" i="24" s="1"/>
  <c r="V191" i="24"/>
  <c r="V194" i="24" s="1"/>
  <c r="T222" i="24"/>
  <c r="V222" i="24" s="1"/>
  <c r="O223" i="24"/>
  <c r="Q223" i="24" s="1"/>
  <c r="W223" i="24" s="1"/>
  <c r="O231" i="24"/>
  <c r="Q231" i="24" s="1"/>
  <c r="W231" i="24" s="1"/>
  <c r="T231" i="24"/>
  <c r="V231" i="24" s="1"/>
  <c r="U12" i="20"/>
  <c r="E42" i="24"/>
  <c r="W41" i="24"/>
  <c r="W48" i="24"/>
  <c r="D64" i="24"/>
  <c r="D68" i="24"/>
  <c r="N68" i="24"/>
  <c r="D72" i="24"/>
  <c r="N72" i="24"/>
  <c r="S72" i="24"/>
  <c r="P72" i="24"/>
  <c r="T74" i="24"/>
  <c r="V74" i="24" s="1"/>
  <c r="S104" i="24"/>
  <c r="W126" i="24"/>
  <c r="V128" i="24"/>
  <c r="O139" i="24"/>
  <c r="Q139" i="24" s="1"/>
  <c r="N146" i="24"/>
  <c r="Q194" i="24"/>
  <c r="W194" i="24" s="1"/>
  <c r="O206" i="24"/>
  <c r="P228" i="24"/>
  <c r="S228" i="24"/>
  <c r="O230" i="24"/>
  <c r="Q230" i="24" s="1"/>
  <c r="W230" i="24" s="1"/>
  <c r="Q38" i="24"/>
  <c r="Q46" i="24"/>
  <c r="U68" i="24"/>
  <c r="O75" i="24"/>
  <c r="N103" i="24"/>
  <c r="U103" i="24"/>
  <c r="P130" i="24"/>
  <c r="N129" i="24"/>
  <c r="P129" i="24"/>
  <c r="T139" i="24"/>
  <c r="O176" i="24"/>
  <c r="S207" i="24"/>
  <c r="S208" i="24" s="1"/>
  <c r="O222" i="24"/>
  <c r="Q222" i="24" s="1"/>
  <c r="W222" i="24" s="1"/>
  <c r="W14" i="24"/>
  <c r="U181" i="24"/>
  <c r="U182" i="24" s="1"/>
  <c r="Q124" i="24"/>
  <c r="V90" i="24"/>
  <c r="V206" i="24"/>
  <c r="T12" i="24"/>
  <c r="O46" i="24"/>
  <c r="H16" i="24"/>
  <c r="O16" i="24"/>
  <c r="O20" i="24"/>
  <c r="Q73" i="24"/>
  <c r="W37" i="24"/>
  <c r="H42" i="24"/>
  <c r="H46" i="24"/>
  <c r="S51" i="24"/>
  <c r="S52" i="24" s="1"/>
  <c r="H50" i="24"/>
  <c r="I50" i="24" s="1"/>
  <c r="M51" i="24"/>
  <c r="M52" i="24" s="1"/>
  <c r="O62" i="24"/>
  <c r="S76" i="24"/>
  <c r="T90" i="24"/>
  <c r="R104" i="24"/>
  <c r="P103" i="24"/>
  <c r="O102" i="24"/>
  <c r="W101" i="24"/>
  <c r="U130" i="24"/>
  <c r="W119" i="24"/>
  <c r="N142" i="24"/>
  <c r="T148" i="24"/>
  <c r="V148" i="24" s="1"/>
  <c r="V168" i="24"/>
  <c r="P181" i="24"/>
  <c r="P182" i="24" s="1"/>
  <c r="N181" i="24"/>
  <c r="N182" i="24" s="1"/>
  <c r="V180" i="24"/>
  <c r="M181" i="24"/>
  <c r="M182" i="24" s="1"/>
  <c r="V198" i="24"/>
  <c r="P207" i="24"/>
  <c r="P208" i="24" s="1"/>
  <c r="O218" i="24"/>
  <c r="Q218" i="24" s="1"/>
  <c r="W218" i="24" s="1"/>
  <c r="U228" i="24"/>
  <c r="T226" i="24"/>
  <c r="V226" i="24" s="1"/>
  <c r="T227" i="24"/>
  <c r="V227" i="24" s="1"/>
  <c r="E12" i="24"/>
  <c r="O120" i="24"/>
  <c r="Q206" i="24"/>
  <c r="W206" i="24" s="1"/>
  <c r="T16" i="24"/>
  <c r="D25" i="24"/>
  <c r="D26" i="24" s="1"/>
  <c r="N25" i="24"/>
  <c r="N26" i="24" s="1"/>
  <c r="S25" i="24"/>
  <c r="S26" i="24" s="1"/>
  <c r="H70" i="24"/>
  <c r="H72" i="24" s="1"/>
  <c r="H20" i="24"/>
  <c r="H75" i="24"/>
  <c r="F25" i="24"/>
  <c r="F26" i="24" s="1"/>
  <c r="W36" i="24"/>
  <c r="W39" i="24"/>
  <c r="W44" i="24"/>
  <c r="R51" i="24"/>
  <c r="R52" i="24" s="1"/>
  <c r="F64" i="24"/>
  <c r="O61" i="24"/>
  <c r="G68" i="24"/>
  <c r="O66" i="24"/>
  <c r="M72" i="24"/>
  <c r="M77" i="24" s="1"/>
  <c r="M78" i="24" s="1"/>
  <c r="G76" i="24"/>
  <c r="Q90" i="24"/>
  <c r="O94" i="24"/>
  <c r="Q94" i="24"/>
  <c r="V102" i="24"/>
  <c r="V120" i="24"/>
  <c r="R129" i="24"/>
  <c r="O124" i="24"/>
  <c r="P142" i="24"/>
  <c r="S142" i="24"/>
  <c r="O144" i="24"/>
  <c r="Q144" i="24" s="1"/>
  <c r="O145" i="24"/>
  <c r="Q145" i="24" s="1"/>
  <c r="N150" i="24"/>
  <c r="U150" i="24"/>
  <c r="M154" i="24"/>
  <c r="O168" i="24"/>
  <c r="O172" i="24"/>
  <c r="T180" i="24"/>
  <c r="O198" i="24"/>
  <c r="O202" i="24"/>
  <c r="S220" i="24"/>
  <c r="N224" i="24"/>
  <c r="U224" i="24"/>
  <c r="I13" i="14"/>
  <c r="V125" i="14"/>
  <c r="W118" i="24"/>
  <c r="O180" i="24"/>
  <c r="M25" i="24"/>
  <c r="M26" i="24" s="1"/>
  <c r="I18" i="24"/>
  <c r="V21" i="24"/>
  <c r="V24" i="24" s="1"/>
  <c r="Q74" i="24"/>
  <c r="E24" i="24"/>
  <c r="H38" i="24"/>
  <c r="I39" i="24"/>
  <c r="T42" i="24"/>
  <c r="U51" i="24"/>
  <c r="U52" i="24" s="1"/>
  <c r="G51" i="24"/>
  <c r="G52" i="24" s="1"/>
  <c r="T50" i="24"/>
  <c r="F51" i="24"/>
  <c r="F52" i="24" s="1"/>
  <c r="N64" i="24"/>
  <c r="S64" i="24"/>
  <c r="U64" i="24"/>
  <c r="F68" i="24"/>
  <c r="O65" i="24"/>
  <c r="G72" i="24"/>
  <c r="O70" i="24"/>
  <c r="O90" i="24"/>
  <c r="W88" i="24"/>
  <c r="N104" i="24"/>
  <c r="V91" i="24"/>
  <c r="V94" i="24" s="1"/>
  <c r="M103" i="24"/>
  <c r="S103" i="24"/>
  <c r="V121" i="24"/>
  <c r="V124" i="24" s="1"/>
  <c r="M130" i="24"/>
  <c r="P150" i="24"/>
  <c r="O152" i="24"/>
  <c r="Q152" i="24" s="1"/>
  <c r="P154" i="24"/>
  <c r="T172" i="24"/>
  <c r="T176" i="24"/>
  <c r="R181" i="24"/>
  <c r="R182" i="24" s="1"/>
  <c r="Q178" i="24"/>
  <c r="W178" i="24" s="1"/>
  <c r="O194" i="24"/>
  <c r="T202" i="24"/>
  <c r="T206" i="24"/>
  <c r="T218" i="24"/>
  <c r="V218" i="24" s="1"/>
  <c r="T219" i="24"/>
  <c r="V219" i="24" s="1"/>
  <c r="O226" i="24"/>
  <c r="Q226" i="24" s="1"/>
  <c r="W226" i="24" s="1"/>
  <c r="S232" i="24"/>
  <c r="H65" i="14"/>
  <c r="T233" i="14"/>
  <c r="T235" i="14"/>
  <c r="V235" i="14" s="1"/>
  <c r="V41" i="14"/>
  <c r="T151" i="14"/>
  <c r="T154" i="14"/>
  <c r="W121" i="14"/>
  <c r="T150" i="14"/>
  <c r="U236" i="14"/>
  <c r="U240" i="14" s="1"/>
  <c r="T237" i="14"/>
  <c r="S236" i="14"/>
  <c r="S240" i="14" s="1"/>
  <c r="V180" i="14"/>
  <c r="R236" i="14"/>
  <c r="R240" i="14" s="1"/>
  <c r="V40" i="14"/>
  <c r="V13" i="14"/>
  <c r="V12" i="14"/>
  <c r="I38" i="14"/>
  <c r="W10" i="14"/>
  <c r="I10" i="14"/>
  <c r="I14" i="14"/>
  <c r="I11" i="14"/>
  <c r="I9" i="14"/>
  <c r="W11" i="14"/>
  <c r="V97" i="14"/>
  <c r="T149" i="14"/>
  <c r="T153" i="14"/>
  <c r="V181" i="14"/>
  <c r="V208" i="14"/>
  <c r="W37" i="14"/>
  <c r="I37" i="14"/>
  <c r="T65" i="14"/>
  <c r="T234" i="14"/>
  <c r="Q63" i="24"/>
  <c r="W11" i="24"/>
  <c r="Q62" i="24"/>
  <c r="W10" i="24"/>
  <c r="Q71" i="24"/>
  <c r="W19" i="24"/>
  <c r="E69" i="24"/>
  <c r="E20" i="24"/>
  <c r="O98" i="24"/>
  <c r="Q95" i="24"/>
  <c r="Q102" i="24"/>
  <c r="W99" i="24"/>
  <c r="M142" i="24"/>
  <c r="O140" i="24"/>
  <c r="Q140" i="24" s="1"/>
  <c r="Q143" i="24"/>
  <c r="O217" i="24"/>
  <c r="M220" i="24"/>
  <c r="O221" i="24"/>
  <c r="M224" i="24"/>
  <c r="O225" i="24"/>
  <c r="M228" i="24"/>
  <c r="O229" i="24"/>
  <c r="M232" i="24"/>
  <c r="E61" i="24"/>
  <c r="Q9" i="24"/>
  <c r="E63" i="24"/>
  <c r="I63" i="24" s="1"/>
  <c r="I13" i="24"/>
  <c r="V13" i="24"/>
  <c r="V16" i="24" s="1"/>
  <c r="I14" i="24"/>
  <c r="I15" i="24"/>
  <c r="E16" i="24"/>
  <c r="P25" i="24"/>
  <c r="P26" i="24" s="1"/>
  <c r="Q17" i="24"/>
  <c r="W18" i="24"/>
  <c r="I21" i="24"/>
  <c r="I75" i="24"/>
  <c r="H24" i="24"/>
  <c r="O24" i="24"/>
  <c r="V40" i="24"/>
  <c r="W40" i="24" s="1"/>
  <c r="I41" i="24"/>
  <c r="Q42" i="24"/>
  <c r="I44" i="24"/>
  <c r="V47" i="24"/>
  <c r="V50" i="24" s="1"/>
  <c r="W50" i="24" s="1"/>
  <c r="I48" i="24"/>
  <c r="H61" i="24"/>
  <c r="H65" i="24"/>
  <c r="C72" i="24"/>
  <c r="T71" i="24"/>
  <c r="V71" i="24" s="1"/>
  <c r="O73" i="24"/>
  <c r="U104" i="24"/>
  <c r="W92" i="24"/>
  <c r="U129" i="24"/>
  <c r="W121" i="24"/>
  <c r="W122" i="24"/>
  <c r="Q125" i="24"/>
  <c r="O141" i="24"/>
  <c r="Q141" i="24" s="1"/>
  <c r="T143" i="24"/>
  <c r="M146" i="24"/>
  <c r="S150" i="24"/>
  <c r="Q165" i="24"/>
  <c r="V169" i="24"/>
  <c r="V172" i="24" s="1"/>
  <c r="Q172" i="24"/>
  <c r="Q195" i="24"/>
  <c r="M207" i="24"/>
  <c r="M208" i="24" s="1"/>
  <c r="R207" i="24"/>
  <c r="R208" i="24" s="1"/>
  <c r="V199" i="24"/>
  <c r="V202" i="24" s="1"/>
  <c r="Q202" i="24"/>
  <c r="W202" i="24" s="1"/>
  <c r="R220" i="24"/>
  <c r="R224" i="24"/>
  <c r="R228" i="24"/>
  <c r="R232" i="24"/>
  <c r="E38" i="24"/>
  <c r="I35" i="24"/>
  <c r="T38" i="24"/>
  <c r="V35" i="24"/>
  <c r="V38" i="24" s="1"/>
  <c r="R150" i="24"/>
  <c r="T147" i="24"/>
  <c r="T120" i="24"/>
  <c r="E46" i="24"/>
  <c r="I43" i="24"/>
  <c r="T46" i="24"/>
  <c r="V43" i="24"/>
  <c r="R64" i="24"/>
  <c r="T61" i="24"/>
  <c r="R68" i="24"/>
  <c r="T65" i="24"/>
  <c r="R72" i="24"/>
  <c r="T69" i="24"/>
  <c r="R76" i="24"/>
  <c r="T73" i="24"/>
  <c r="O116" i="24"/>
  <c r="Q113" i="24"/>
  <c r="Q120" i="24"/>
  <c r="W117" i="24"/>
  <c r="R154" i="24"/>
  <c r="T151" i="24"/>
  <c r="I73" i="24"/>
  <c r="W23" i="24"/>
  <c r="Q24" i="24"/>
  <c r="O42" i="24"/>
  <c r="I45" i="24"/>
  <c r="T63" i="24"/>
  <c r="V63" i="24" s="1"/>
  <c r="Q66" i="24"/>
  <c r="T67" i="24"/>
  <c r="V67" i="24" s="1"/>
  <c r="W67" i="24" s="1"/>
  <c r="P77" i="24"/>
  <c r="P78" i="24" s="1"/>
  <c r="T75" i="24"/>
  <c r="V75" i="24" s="1"/>
  <c r="M104" i="24"/>
  <c r="W93" i="24"/>
  <c r="W123" i="24"/>
  <c r="V145" i="24"/>
  <c r="O151" i="24"/>
  <c r="T152" i="24"/>
  <c r="V152" i="24" s="1"/>
  <c r="W179" i="24"/>
  <c r="W193" i="24"/>
  <c r="T20" i="24"/>
  <c r="V17" i="24"/>
  <c r="V20" i="24" s="1"/>
  <c r="E71" i="24"/>
  <c r="I71" i="24" s="1"/>
  <c r="I19" i="24"/>
  <c r="V139" i="24"/>
  <c r="W15" i="24"/>
  <c r="Q16" i="24"/>
  <c r="I36" i="24"/>
  <c r="O50" i="24"/>
  <c r="E62" i="24"/>
  <c r="V62" i="24"/>
  <c r="E70" i="24"/>
  <c r="V70" i="24"/>
  <c r="W70" i="24" s="1"/>
  <c r="W87" i="24"/>
  <c r="P104" i="24"/>
  <c r="T98" i="24"/>
  <c r="W96" i="24"/>
  <c r="W97" i="24"/>
  <c r="T102" i="24"/>
  <c r="M129" i="24"/>
  <c r="T128" i="24"/>
  <c r="W127" i="24"/>
  <c r="P146" i="24"/>
  <c r="M150" i="24"/>
  <c r="T168" i="24"/>
  <c r="W173" i="24"/>
  <c r="T198" i="24"/>
  <c r="N207" i="24"/>
  <c r="N208" i="24" s="1"/>
  <c r="W203" i="24"/>
  <c r="T217" i="24"/>
  <c r="T221" i="24"/>
  <c r="T225" i="24"/>
  <c r="T229" i="24"/>
  <c r="W141" i="24" l="1"/>
  <c r="I20" i="24"/>
  <c r="I38" i="24"/>
  <c r="U155" i="24"/>
  <c r="T142" i="24"/>
  <c r="T239" i="14"/>
  <c r="V99" i="14"/>
  <c r="W99" i="14" s="1"/>
  <c r="V211" i="14"/>
  <c r="V212" i="14"/>
  <c r="W212" i="14" s="1"/>
  <c r="V183" i="14"/>
  <c r="V184" i="14"/>
  <c r="W184" i="14" s="1"/>
  <c r="T155" i="14"/>
  <c r="V100" i="14"/>
  <c r="W100" i="14" s="1"/>
  <c r="V127" i="14"/>
  <c r="W127" i="14" s="1"/>
  <c r="V128" i="14"/>
  <c r="W128" i="14" s="1"/>
  <c r="V15" i="14"/>
  <c r="W15" i="14" s="1"/>
  <c r="R72" i="14"/>
  <c r="S72" i="14"/>
  <c r="U72" i="14"/>
  <c r="V43" i="14"/>
  <c r="W43" i="14" s="1"/>
  <c r="V44" i="14"/>
  <c r="W44" i="14" s="1"/>
  <c r="V16" i="14"/>
  <c r="W16" i="14" s="1"/>
  <c r="T152" i="14"/>
  <c r="T156" i="14" s="1"/>
  <c r="A28" i="1"/>
  <c r="O72" i="24"/>
  <c r="W75" i="24"/>
  <c r="W148" i="24"/>
  <c r="A28" i="14"/>
  <c r="A28" i="15"/>
  <c r="W153" i="24"/>
  <c r="W144" i="24"/>
  <c r="O150" i="24"/>
  <c r="A78" i="14"/>
  <c r="I66" i="24"/>
  <c r="Q147" i="24"/>
  <c r="Q150" i="24" s="1"/>
  <c r="O146" i="24"/>
  <c r="V129" i="24"/>
  <c r="I62" i="24"/>
  <c r="W145" i="24"/>
  <c r="O76" i="24"/>
  <c r="H64" i="24"/>
  <c r="A74" i="14"/>
  <c r="T208" i="20"/>
  <c r="T212" i="20" s="1"/>
  <c r="T180" i="20"/>
  <c r="T184" i="20" s="1"/>
  <c r="A82" i="14"/>
  <c r="V234" i="14"/>
  <c r="W182" i="14"/>
  <c r="T68" i="14"/>
  <c r="O181" i="24"/>
  <c r="O182" i="24" s="1"/>
  <c r="P233" i="24"/>
  <c r="P234" i="24" s="1"/>
  <c r="W69" i="14"/>
  <c r="W152" i="24"/>
  <c r="I42" i="24"/>
  <c r="E68" i="24"/>
  <c r="W67" i="14"/>
  <c r="W102" i="24"/>
  <c r="W94" i="24"/>
  <c r="I12" i="24"/>
  <c r="E51" i="24"/>
  <c r="W24" i="24"/>
  <c r="W91" i="24"/>
  <c r="C77" i="24"/>
  <c r="C78" i="24" s="1"/>
  <c r="W21" i="24"/>
  <c r="O130" i="24"/>
  <c r="T130" i="24"/>
  <c r="N233" i="24"/>
  <c r="N234" i="24" s="1"/>
  <c r="H76" i="24"/>
  <c r="I74" i="24"/>
  <c r="V181" i="24"/>
  <c r="H68" i="24"/>
  <c r="W210" i="14"/>
  <c r="W42" i="14"/>
  <c r="V233" i="14"/>
  <c r="O68" i="24"/>
  <c r="W90" i="24"/>
  <c r="N77" i="24"/>
  <c r="N78" i="24" s="1"/>
  <c r="W149" i="24"/>
  <c r="V104" i="24"/>
  <c r="U77" i="24"/>
  <c r="U78" i="24" s="1"/>
  <c r="S77" i="24"/>
  <c r="S78" i="24" s="1"/>
  <c r="V103" i="24"/>
  <c r="V207" i="24"/>
  <c r="V208" i="24" s="1"/>
  <c r="E76" i="24"/>
  <c r="I76" i="24" s="1"/>
  <c r="P155" i="24"/>
  <c r="U156" i="24"/>
  <c r="W38" i="24"/>
  <c r="S156" i="24"/>
  <c r="D77" i="24"/>
  <c r="D78" i="24" s="1"/>
  <c r="I24" i="24"/>
  <c r="W74" i="24"/>
  <c r="V237" i="14"/>
  <c r="V239" i="14" s="1"/>
  <c r="R156" i="24"/>
  <c r="W124" i="24"/>
  <c r="U233" i="24"/>
  <c r="U234" i="24" s="1"/>
  <c r="V130" i="24"/>
  <c r="I67" i="14"/>
  <c r="W98" i="14"/>
  <c r="W206" i="14"/>
  <c r="W14" i="14"/>
  <c r="V151" i="14"/>
  <c r="W181" i="14"/>
  <c r="A68" i="14"/>
  <c r="V154" i="14"/>
  <c r="W178" i="14"/>
  <c r="V150" i="14"/>
  <c r="W41" i="14"/>
  <c r="W38" i="14"/>
  <c r="W126" i="14"/>
  <c r="N155" i="24"/>
  <c r="G77" i="24"/>
  <c r="G78" i="24" s="1"/>
  <c r="V142" i="24"/>
  <c r="S233" i="24"/>
  <c r="S234" i="24" s="1"/>
  <c r="T181" i="24"/>
  <c r="T182" i="24" s="1"/>
  <c r="F77" i="24"/>
  <c r="F78" i="24" s="1"/>
  <c r="O207" i="24"/>
  <c r="O208" i="24" s="1"/>
  <c r="W62" i="24"/>
  <c r="O25" i="24"/>
  <c r="O26" i="24" s="1"/>
  <c r="W125" i="14"/>
  <c r="T25" i="24"/>
  <c r="T26" i="24" s="1"/>
  <c r="I46" i="24"/>
  <c r="R155" i="24"/>
  <c r="Q76" i="24"/>
  <c r="H77" i="24"/>
  <c r="W35" i="24"/>
  <c r="V25" i="24"/>
  <c r="V26" i="24" s="1"/>
  <c r="O104" i="24"/>
  <c r="O129" i="24"/>
  <c r="N156" i="24"/>
  <c r="Q180" i="24"/>
  <c r="W180" i="24" s="1"/>
  <c r="W13" i="14"/>
  <c r="T207" i="24"/>
  <c r="T208" i="24" s="1"/>
  <c r="V182" i="24"/>
  <c r="W140" i="24"/>
  <c r="W47" i="24"/>
  <c r="R233" i="24"/>
  <c r="R234" i="24" s="1"/>
  <c r="T103" i="24"/>
  <c r="I70" i="24"/>
  <c r="T51" i="24"/>
  <c r="T52" i="24" s="1"/>
  <c r="S155" i="24"/>
  <c r="H25" i="24"/>
  <c r="H26" i="24" s="1"/>
  <c r="O64" i="24"/>
  <c r="H51" i="24"/>
  <c r="H52" i="24" s="1"/>
  <c r="W208" i="14"/>
  <c r="I66" i="14"/>
  <c r="I12" i="14"/>
  <c r="W12" i="14"/>
  <c r="W235" i="14"/>
  <c r="W9" i="14"/>
  <c r="W209" i="14"/>
  <c r="V149" i="14"/>
  <c r="V65" i="14"/>
  <c r="W93" i="14"/>
  <c r="T236" i="14"/>
  <c r="T240" i="14" s="1"/>
  <c r="W97" i="14"/>
  <c r="V153" i="14"/>
  <c r="I65" i="14"/>
  <c r="W180" i="14"/>
  <c r="W177" i="14"/>
  <c r="W113" i="24"/>
  <c r="Q116" i="24"/>
  <c r="W16" i="24"/>
  <c r="Q61" i="24"/>
  <c r="Q12" i="24"/>
  <c r="W12" i="24" s="1"/>
  <c r="W9" i="24"/>
  <c r="Q98" i="24"/>
  <c r="W95" i="24"/>
  <c r="V225" i="24"/>
  <c r="V228" i="24" s="1"/>
  <c r="T228" i="24"/>
  <c r="T76" i="24"/>
  <c r="V73" i="24"/>
  <c r="V46" i="24"/>
  <c r="W46" i="24" s="1"/>
  <c r="W43" i="24"/>
  <c r="E52" i="24"/>
  <c r="W172" i="24"/>
  <c r="O232" i="24"/>
  <c r="Q229" i="24"/>
  <c r="O224" i="24"/>
  <c r="Q221" i="24"/>
  <c r="I69" i="24"/>
  <c r="E72" i="24"/>
  <c r="V229" i="24"/>
  <c r="V232" i="24" s="1"/>
  <c r="T232" i="24"/>
  <c r="O154" i="24"/>
  <c r="Q151" i="24"/>
  <c r="Q198" i="24"/>
  <c r="W195" i="24"/>
  <c r="Q128" i="24"/>
  <c r="W128" i="24" s="1"/>
  <c r="W125" i="24"/>
  <c r="Q51" i="24"/>
  <c r="E25" i="24"/>
  <c r="I16" i="24"/>
  <c r="Q146" i="24"/>
  <c r="O142" i="24"/>
  <c r="W66" i="24"/>
  <c r="I65" i="24"/>
  <c r="O51" i="24"/>
  <c r="O52" i="24" s="1"/>
  <c r="T129" i="24"/>
  <c r="T104" i="24"/>
  <c r="M155" i="24"/>
  <c r="P156" i="24"/>
  <c r="V42" i="24"/>
  <c r="W42" i="24" s="1"/>
  <c r="W13" i="24"/>
  <c r="O103" i="24"/>
  <c r="X103" i="24" s="1"/>
  <c r="M233" i="24"/>
  <c r="M234" i="24" s="1"/>
  <c r="W63" i="24"/>
  <c r="Q168" i="24"/>
  <c r="W168" i="24" s="1"/>
  <c r="W165" i="24"/>
  <c r="I61" i="24"/>
  <c r="E64" i="24"/>
  <c r="O228" i="24"/>
  <c r="Q225" i="24"/>
  <c r="O220" i="24"/>
  <c r="Q217" i="24"/>
  <c r="M156" i="24"/>
  <c r="Q68" i="24"/>
  <c r="Q142" i="24"/>
  <c r="W139" i="24"/>
  <c r="T64" i="24"/>
  <c r="V61" i="24"/>
  <c r="V64" i="24" s="1"/>
  <c r="V221" i="24"/>
  <c r="V224" i="24" s="1"/>
  <c r="T224" i="24"/>
  <c r="W120" i="24"/>
  <c r="T146" i="24"/>
  <c r="V143" i="24"/>
  <c r="V146" i="24" s="1"/>
  <c r="V217" i="24"/>
  <c r="V220" i="24" s="1"/>
  <c r="T220" i="24"/>
  <c r="V151" i="24"/>
  <c r="V154" i="24" s="1"/>
  <c r="T154" i="24"/>
  <c r="V69" i="24"/>
  <c r="V72" i="24" s="1"/>
  <c r="T72" i="24"/>
  <c r="V147" i="24"/>
  <c r="V150" i="24" s="1"/>
  <c r="T150" i="24"/>
  <c r="Q69" i="24"/>
  <c r="W17" i="24"/>
  <c r="Q20" i="24"/>
  <c r="W20" i="24" s="1"/>
  <c r="T68" i="24"/>
  <c r="V65" i="24"/>
  <c r="R77" i="24"/>
  <c r="R78" i="24" s="1"/>
  <c r="W71" i="24"/>
  <c r="O77" i="24" l="1"/>
  <c r="O155" i="24"/>
  <c r="V155" i="14"/>
  <c r="W155" i="14" s="1"/>
  <c r="T72" i="14"/>
  <c r="V152" i="14"/>
  <c r="V156" i="14" s="1"/>
  <c r="W156" i="14" s="1"/>
  <c r="I64" i="24"/>
  <c r="H78" i="24"/>
  <c r="A83" i="14"/>
  <c r="A84" i="14"/>
  <c r="I68" i="24"/>
  <c r="V180" i="20"/>
  <c r="V184" i="20" s="1"/>
  <c r="V208" i="20"/>
  <c r="V212" i="20" s="1"/>
  <c r="W212" i="20" s="1"/>
  <c r="W234" i="14"/>
  <c r="V236" i="14"/>
  <c r="V240" i="14" s="1"/>
  <c r="W240" i="14" s="1"/>
  <c r="W150" i="14"/>
  <c r="V68" i="14"/>
  <c r="V72" i="14" s="1"/>
  <c r="W72" i="14" s="1"/>
  <c r="X130" i="24"/>
  <c r="X104" i="24"/>
  <c r="Y130" i="24"/>
  <c r="W233" i="14"/>
  <c r="I52" i="24"/>
  <c r="W151" i="14"/>
  <c r="Q181" i="24"/>
  <c r="W181" i="24" s="1"/>
  <c r="X129" i="24"/>
  <c r="Y104" i="24"/>
  <c r="O78" i="24"/>
  <c r="O156" i="24"/>
  <c r="W237" i="14"/>
  <c r="W40" i="14"/>
  <c r="Y103" i="24"/>
  <c r="Z103" i="24" s="1"/>
  <c r="Y129" i="24"/>
  <c r="W124" i="14"/>
  <c r="W154" i="14"/>
  <c r="T77" i="24"/>
  <c r="T78" i="24" s="1"/>
  <c r="T155" i="24"/>
  <c r="V51" i="24"/>
  <c r="V52" i="24" s="1"/>
  <c r="W143" i="24"/>
  <c r="V233" i="24"/>
  <c r="V234" i="24" s="1"/>
  <c r="I51" i="24"/>
  <c r="W153" i="14"/>
  <c r="W149" i="14"/>
  <c r="W96" i="14"/>
  <c r="W65" i="14"/>
  <c r="W221" i="24"/>
  <c r="Q224" i="24"/>
  <c r="I25" i="24"/>
  <c r="E26" i="24"/>
  <c r="I26" i="24" s="1"/>
  <c r="W116" i="24"/>
  <c r="Q130" i="24"/>
  <c r="W130" i="24" s="1"/>
  <c r="V68" i="24"/>
  <c r="W65" i="24"/>
  <c r="Q72" i="24"/>
  <c r="W72" i="24" s="1"/>
  <c r="W69" i="24"/>
  <c r="W217" i="24"/>
  <c r="Q220" i="24"/>
  <c r="W220" i="24" s="1"/>
  <c r="W151" i="24"/>
  <c r="Q154" i="24"/>
  <c r="W154" i="24" s="1"/>
  <c r="I72" i="24"/>
  <c r="E77" i="24"/>
  <c r="W229" i="24"/>
  <c r="Q232" i="24"/>
  <c r="W232" i="24" s="1"/>
  <c r="V76" i="24"/>
  <c r="W76" i="24" s="1"/>
  <c r="W73" i="24"/>
  <c r="W146" i="24"/>
  <c r="Q155" i="24"/>
  <c r="Q52" i="24"/>
  <c r="Q207" i="24"/>
  <c r="W198" i="24"/>
  <c r="W98" i="24"/>
  <c r="Q104" i="24"/>
  <c r="W104" i="24" s="1"/>
  <c r="Q103" i="24"/>
  <c r="W103" i="24" s="1"/>
  <c r="W150" i="24"/>
  <c r="V155" i="24"/>
  <c r="T233" i="24"/>
  <c r="T234" i="24" s="1"/>
  <c r="V156" i="24"/>
  <c r="Q129" i="24"/>
  <c r="W129" i="24" s="1"/>
  <c r="T156" i="24"/>
  <c r="O233" i="24"/>
  <c r="O234" i="24" s="1"/>
  <c r="W147" i="24"/>
  <c r="Q25" i="24"/>
  <c r="W142" i="24"/>
  <c r="W225" i="24"/>
  <c r="Q228" i="24"/>
  <c r="W228" i="24" s="1"/>
  <c r="W61" i="24"/>
  <c r="Q64" i="24"/>
  <c r="W64" i="24" s="1"/>
  <c r="Z130" i="24" l="1"/>
  <c r="W236" i="14"/>
  <c r="W68" i="14"/>
  <c r="Z104" i="24"/>
  <c r="X156" i="24"/>
  <c r="Q182" i="24"/>
  <c r="W182" i="24" s="1"/>
  <c r="W51" i="24"/>
  <c r="Z129" i="24"/>
  <c r="Y155" i="24"/>
  <c r="W155" i="24"/>
  <c r="Q77" i="24"/>
  <c r="Q78" i="24" s="1"/>
  <c r="V77" i="24"/>
  <c r="V78" i="24" s="1"/>
  <c r="W52" i="24"/>
  <c r="Y156" i="24"/>
  <c r="Z156" i="24" s="1"/>
  <c r="W152" i="14"/>
  <c r="Q208" i="24"/>
  <c r="W208" i="24" s="1"/>
  <c r="W207" i="24"/>
  <c r="W224" i="24"/>
  <c r="Q233" i="24"/>
  <c r="W25" i="24"/>
  <c r="Q26" i="24"/>
  <c r="W26" i="24" s="1"/>
  <c r="I77" i="24"/>
  <c r="E78" i="24"/>
  <c r="I78" i="24" s="1"/>
  <c r="W68" i="24"/>
  <c r="Q156" i="24"/>
  <c r="W156" i="24" s="1"/>
  <c r="X155" i="24"/>
  <c r="W77" i="24" l="1"/>
  <c r="W78" i="24"/>
  <c r="Z155" i="24"/>
  <c r="W233" i="24"/>
  <c r="Q234" i="24"/>
  <c r="W234" i="24" s="1"/>
  <c r="A76" i="1" l="1"/>
  <c r="S151" i="19"/>
  <c r="R234" i="19"/>
  <c r="R151" i="19"/>
  <c r="S235" i="19"/>
  <c r="S150" i="19"/>
  <c r="R235" i="19"/>
  <c r="R150" i="19"/>
  <c r="S234" i="19"/>
  <c r="S180" i="19"/>
  <c r="R180" i="19"/>
  <c r="S208" i="19"/>
  <c r="R208" i="19"/>
  <c r="U14" i="20"/>
  <c r="T235" i="19" l="1"/>
  <c r="T151" i="19"/>
  <c r="T234" i="19"/>
  <c r="S236" i="19"/>
  <c r="R236" i="19"/>
  <c r="T150" i="19"/>
  <c r="U12" i="19"/>
  <c r="U16" i="19" s="1"/>
  <c r="S14" i="20"/>
  <c r="S14" i="19" s="1"/>
  <c r="R14" i="20"/>
  <c r="R14" i="19" s="1"/>
  <c r="G14" i="20"/>
  <c r="F14" i="20"/>
  <c r="F14" i="19" l="1"/>
  <c r="F70" i="20"/>
  <c r="H14" i="20"/>
  <c r="H70" i="20" s="1"/>
  <c r="I70" i="20" s="1"/>
  <c r="G14" i="19"/>
  <c r="G70" i="19" s="1"/>
  <c r="G70" i="20"/>
  <c r="T14" i="19"/>
  <c r="V14" i="19" s="1"/>
  <c r="W14" i="19" s="1"/>
  <c r="A14" i="20"/>
  <c r="T236" i="19"/>
  <c r="S12" i="19"/>
  <c r="R12" i="19"/>
  <c r="T14" i="20"/>
  <c r="F70" i="19" l="1"/>
  <c r="H14" i="19"/>
  <c r="A14" i="19"/>
  <c r="V14" i="20"/>
  <c r="V9" i="19"/>
  <c r="T12" i="19"/>
  <c r="H70" i="19" l="1"/>
  <c r="I70" i="19" s="1"/>
  <c r="I14" i="19"/>
  <c r="V12" i="19"/>
  <c r="W14" i="20" l="1"/>
  <c r="I14" i="20"/>
  <c r="A38" i="19" l="1"/>
  <c r="A39" i="19"/>
  <c r="A37" i="19" l="1"/>
  <c r="A40" i="20"/>
  <c r="A12" i="19"/>
  <c r="A12" i="20"/>
  <c r="A40" i="19" l="1"/>
  <c r="U67" i="1"/>
  <c r="U66" i="1"/>
  <c r="U65" i="1"/>
  <c r="U67" i="15"/>
  <c r="U66" i="15"/>
  <c r="U65" i="15"/>
  <c r="U65" i="19" l="1"/>
  <c r="U66" i="19"/>
  <c r="U67" i="19"/>
  <c r="U68" i="1"/>
  <c r="U68" i="15"/>
  <c r="U68" i="19" l="1"/>
  <c r="S98" i="20" l="1"/>
  <c r="S98" i="19" s="1"/>
  <c r="S97" i="20"/>
  <c r="U235" i="1"/>
  <c r="S235" i="1"/>
  <c r="R235" i="1"/>
  <c r="U234" i="1"/>
  <c r="S234" i="1"/>
  <c r="R234" i="1"/>
  <c r="U233" i="1"/>
  <c r="S233" i="1"/>
  <c r="R233" i="1"/>
  <c r="U237" i="1"/>
  <c r="S237" i="1"/>
  <c r="R237" i="1"/>
  <c r="W207" i="1"/>
  <c r="W206" i="1"/>
  <c r="W179" i="1"/>
  <c r="W178" i="1"/>
  <c r="W123" i="1"/>
  <c r="S67" i="1"/>
  <c r="R67" i="1"/>
  <c r="S66" i="1"/>
  <c r="R66" i="1"/>
  <c r="S65" i="1"/>
  <c r="R65" i="1"/>
  <c r="U70" i="1"/>
  <c r="S70" i="1"/>
  <c r="R70" i="1"/>
  <c r="U69" i="1"/>
  <c r="S69" i="1"/>
  <c r="H9" i="1"/>
  <c r="U239" i="1" l="1"/>
  <c r="R239" i="1"/>
  <c r="S239" i="1"/>
  <c r="S99" i="20"/>
  <c r="S100" i="20"/>
  <c r="S71" i="1"/>
  <c r="U71" i="1"/>
  <c r="U72" i="1"/>
  <c r="S97" i="19"/>
  <c r="A70" i="1"/>
  <c r="A75" i="1"/>
  <c r="A67" i="1"/>
  <c r="A81" i="1"/>
  <c r="A79" i="1"/>
  <c r="A66" i="1"/>
  <c r="A77" i="1"/>
  <c r="A65" i="1"/>
  <c r="S68" i="1"/>
  <c r="S72" i="1" s="1"/>
  <c r="V126" i="1"/>
  <c r="V98" i="1"/>
  <c r="V42" i="1"/>
  <c r="W42" i="1" s="1"/>
  <c r="V14" i="1"/>
  <c r="U236" i="1"/>
  <c r="U240" i="1" s="1"/>
  <c r="R236" i="1"/>
  <c r="R240" i="1" s="1"/>
  <c r="S236" i="1"/>
  <c r="S240" i="1" s="1"/>
  <c r="V40" i="1"/>
  <c r="R68" i="1"/>
  <c r="V12" i="1"/>
  <c r="V125" i="1"/>
  <c r="V97" i="1"/>
  <c r="V41" i="1"/>
  <c r="V13" i="1"/>
  <c r="W122" i="1"/>
  <c r="W95" i="1"/>
  <c r="W10" i="1"/>
  <c r="W234" i="1"/>
  <c r="W235" i="1"/>
  <c r="T67" i="1"/>
  <c r="T154" i="1"/>
  <c r="T149" i="1"/>
  <c r="I14" i="1"/>
  <c r="W126" i="1"/>
  <c r="W210" i="1"/>
  <c r="T235" i="1"/>
  <c r="V235" i="1" s="1"/>
  <c r="T66" i="1"/>
  <c r="T237" i="1"/>
  <c r="T239" i="1" s="1"/>
  <c r="T234" i="1"/>
  <c r="V234" i="1" s="1"/>
  <c r="H65" i="1"/>
  <c r="T153" i="1"/>
  <c r="I10" i="1"/>
  <c r="R69" i="1"/>
  <c r="I11" i="1"/>
  <c r="T233" i="1"/>
  <c r="I9" i="1"/>
  <c r="W182" i="1"/>
  <c r="T65" i="1"/>
  <c r="T70" i="1"/>
  <c r="T150" i="1"/>
  <c r="T151" i="1"/>
  <c r="T155" i="1" l="1"/>
  <c r="V127" i="1"/>
  <c r="V128" i="1"/>
  <c r="V99" i="1"/>
  <c r="W99" i="1" s="1"/>
  <c r="V100" i="1"/>
  <c r="W100" i="1" s="1"/>
  <c r="S99" i="19"/>
  <c r="S100" i="19"/>
  <c r="R71" i="1"/>
  <c r="R72" i="1"/>
  <c r="V15" i="1"/>
  <c r="W15" i="1" s="1"/>
  <c r="V44" i="1"/>
  <c r="W44" i="1" s="1"/>
  <c r="V43" i="1"/>
  <c r="W43" i="1" s="1"/>
  <c r="V16" i="1"/>
  <c r="W16" i="1" s="1"/>
  <c r="T152" i="1"/>
  <c r="T156" i="1" s="1"/>
  <c r="V237" i="1"/>
  <c r="V239" i="1" s="1"/>
  <c r="A83" i="1"/>
  <c r="A78" i="1"/>
  <c r="A74" i="1"/>
  <c r="A82" i="1"/>
  <c r="W98" i="1"/>
  <c r="W14" i="1"/>
  <c r="V67" i="1"/>
  <c r="W67" i="1" s="1"/>
  <c r="A68" i="1"/>
  <c r="A69" i="1"/>
  <c r="V151" i="1"/>
  <c r="V154" i="1"/>
  <c r="V70" i="1"/>
  <c r="V150" i="1"/>
  <c r="V66" i="1"/>
  <c r="V233" i="1"/>
  <c r="T236" i="1"/>
  <c r="T240" i="1" s="1"/>
  <c r="V149" i="1"/>
  <c r="V65" i="1"/>
  <c r="T68" i="1"/>
  <c r="W13" i="1"/>
  <c r="V153" i="1"/>
  <c r="V155" i="1" s="1"/>
  <c r="W155" i="1" s="1"/>
  <c r="W97" i="1"/>
  <c r="W41" i="1"/>
  <c r="I12" i="1"/>
  <c r="I13" i="1"/>
  <c r="W94" i="1"/>
  <c r="W124" i="1"/>
  <c r="W205" i="1"/>
  <c r="W9" i="1"/>
  <c r="W180" i="1"/>
  <c r="W11" i="1"/>
  <c r="W208" i="1"/>
  <c r="I66" i="1"/>
  <c r="W93" i="1"/>
  <c r="I67" i="1"/>
  <c r="W181" i="1"/>
  <c r="I65" i="1"/>
  <c r="W209" i="1"/>
  <c r="W177" i="1"/>
  <c r="W121" i="1"/>
  <c r="W125" i="1"/>
  <c r="T69" i="1"/>
  <c r="T71" i="1" l="1"/>
  <c r="T72" i="1"/>
  <c r="V152" i="1"/>
  <c r="V156" i="1" s="1"/>
  <c r="W156" i="1" s="1"/>
  <c r="V236" i="1"/>
  <c r="V240" i="1" s="1"/>
  <c r="A84" i="1"/>
  <c r="W66" i="1"/>
  <c r="W70" i="1"/>
  <c r="W151" i="1"/>
  <c r="W154" i="1"/>
  <c r="V68" i="1"/>
  <c r="V69" i="1"/>
  <c r="V71" i="1" s="1"/>
  <c r="W71" i="1" s="1"/>
  <c r="W96" i="1"/>
  <c r="W12" i="1"/>
  <c r="W150" i="1"/>
  <c r="W233" i="1"/>
  <c r="W40" i="1"/>
  <c r="W236" i="1"/>
  <c r="W149" i="1"/>
  <c r="W237" i="1"/>
  <c r="W65" i="1"/>
  <c r="W153" i="1"/>
  <c r="V72" i="1" l="1"/>
  <c r="W72" i="1" s="1"/>
  <c r="W68" i="1"/>
  <c r="W152" i="1"/>
  <c r="W69" i="1"/>
  <c r="U182" i="19" l="1"/>
  <c r="U238" i="19" s="1"/>
  <c r="S182" i="19"/>
  <c r="S238" i="19" s="1"/>
  <c r="R182" i="19"/>
  <c r="U126" i="20"/>
  <c r="U125" i="20"/>
  <c r="S126" i="20"/>
  <c r="R126" i="20"/>
  <c r="S125" i="20"/>
  <c r="R125" i="20"/>
  <c r="U98" i="20"/>
  <c r="U98" i="19" s="1"/>
  <c r="U97" i="20"/>
  <c r="R98" i="20"/>
  <c r="R98" i="19" s="1"/>
  <c r="T98" i="19" s="1"/>
  <c r="R97" i="20"/>
  <c r="U13" i="20"/>
  <c r="S13" i="20"/>
  <c r="R13" i="20"/>
  <c r="G13" i="20"/>
  <c r="F13" i="20"/>
  <c r="S127" i="20" l="1"/>
  <c r="S128" i="20"/>
  <c r="R99" i="20"/>
  <c r="R100" i="20"/>
  <c r="U127" i="20"/>
  <c r="U128" i="20"/>
  <c r="U99" i="20"/>
  <c r="U100" i="20"/>
  <c r="R127" i="20"/>
  <c r="R128" i="20"/>
  <c r="S15" i="20"/>
  <c r="S16" i="20"/>
  <c r="F15" i="20"/>
  <c r="F16" i="20"/>
  <c r="G15" i="20"/>
  <c r="G16" i="20"/>
  <c r="R15" i="20"/>
  <c r="R16" i="20"/>
  <c r="U15" i="20"/>
  <c r="U16" i="20"/>
  <c r="G69" i="20"/>
  <c r="H13" i="20"/>
  <c r="F69" i="20"/>
  <c r="U126" i="19"/>
  <c r="S126" i="19"/>
  <c r="R126" i="19"/>
  <c r="T182" i="19"/>
  <c r="R238" i="19"/>
  <c r="U209" i="19"/>
  <c r="U211" i="19" s="1"/>
  <c r="U181" i="19"/>
  <c r="U183" i="19" s="1"/>
  <c r="R209" i="19"/>
  <c r="S209" i="19"/>
  <c r="R181" i="19"/>
  <c r="S181" i="19"/>
  <c r="S125" i="19"/>
  <c r="R97" i="19"/>
  <c r="U125" i="19"/>
  <c r="U97" i="19"/>
  <c r="R125" i="19"/>
  <c r="V98" i="19"/>
  <c r="W98" i="19" s="1"/>
  <c r="R13" i="19"/>
  <c r="S13" i="19"/>
  <c r="F13" i="19"/>
  <c r="G13" i="19"/>
  <c r="W42" i="19"/>
  <c r="A19" i="20"/>
  <c r="A21" i="20"/>
  <c r="A42" i="20"/>
  <c r="A49" i="20"/>
  <c r="A20" i="20"/>
  <c r="A25" i="20"/>
  <c r="A41" i="20"/>
  <c r="A51" i="20"/>
  <c r="A53" i="20"/>
  <c r="A23" i="20"/>
  <c r="A13" i="20"/>
  <c r="A48" i="20"/>
  <c r="V93" i="19"/>
  <c r="V96" i="19" s="1"/>
  <c r="U70" i="20"/>
  <c r="R70" i="20"/>
  <c r="S70" i="20"/>
  <c r="U67" i="20"/>
  <c r="U65" i="20"/>
  <c r="U66" i="20"/>
  <c r="U238" i="20"/>
  <c r="S238" i="20"/>
  <c r="R238" i="20"/>
  <c r="U237" i="20"/>
  <c r="S237" i="20"/>
  <c r="R237" i="20"/>
  <c r="U235" i="20"/>
  <c r="S235" i="20"/>
  <c r="R235" i="20"/>
  <c r="U234" i="20"/>
  <c r="S234" i="20"/>
  <c r="R234" i="20"/>
  <c r="U233" i="20"/>
  <c r="S233" i="20"/>
  <c r="R233" i="20"/>
  <c r="U154" i="20"/>
  <c r="S154" i="20"/>
  <c r="R154" i="20"/>
  <c r="U153" i="20"/>
  <c r="S153" i="20"/>
  <c r="R153" i="20"/>
  <c r="U151" i="20"/>
  <c r="S151" i="20"/>
  <c r="R151" i="20"/>
  <c r="U150" i="20"/>
  <c r="S150" i="20"/>
  <c r="R150" i="20"/>
  <c r="U149" i="20"/>
  <c r="S149" i="20"/>
  <c r="R149" i="20"/>
  <c r="T126" i="20"/>
  <c r="T125" i="20"/>
  <c r="T98" i="20"/>
  <c r="T97" i="20"/>
  <c r="U69" i="20"/>
  <c r="S69" i="20"/>
  <c r="R69" i="20"/>
  <c r="S67" i="20"/>
  <c r="R67" i="20"/>
  <c r="S66" i="20"/>
  <c r="R66" i="20"/>
  <c r="S65" i="20"/>
  <c r="R65" i="20"/>
  <c r="G65" i="20"/>
  <c r="F65" i="20"/>
  <c r="T13" i="20"/>
  <c r="T15" i="20" s="1"/>
  <c r="U237" i="15"/>
  <c r="S237" i="15"/>
  <c r="R237" i="15"/>
  <c r="U235" i="15"/>
  <c r="S235" i="15"/>
  <c r="R235" i="15"/>
  <c r="U234" i="15"/>
  <c r="S234" i="15"/>
  <c r="R234" i="15"/>
  <c r="U233" i="15"/>
  <c r="S233" i="15"/>
  <c r="R233" i="15"/>
  <c r="W181" i="15"/>
  <c r="W179" i="15"/>
  <c r="W178" i="15"/>
  <c r="S211" i="19" l="1"/>
  <c r="S212" i="19"/>
  <c r="R211" i="19"/>
  <c r="R212" i="19"/>
  <c r="S239" i="15"/>
  <c r="U239" i="15"/>
  <c r="R239" i="15"/>
  <c r="U239" i="20"/>
  <c r="S239" i="20"/>
  <c r="T238" i="19"/>
  <c r="R239" i="20"/>
  <c r="S155" i="20"/>
  <c r="S183" i="19"/>
  <c r="S184" i="19"/>
  <c r="R183" i="19"/>
  <c r="R184" i="19"/>
  <c r="U155" i="20"/>
  <c r="R155" i="20"/>
  <c r="U127" i="19"/>
  <c r="U128" i="19"/>
  <c r="R99" i="19"/>
  <c r="R100" i="19"/>
  <c r="R127" i="19"/>
  <c r="R128" i="19"/>
  <c r="S127" i="19"/>
  <c r="S128" i="19"/>
  <c r="T99" i="20"/>
  <c r="T100" i="20"/>
  <c r="T127" i="20"/>
  <c r="T128" i="20"/>
  <c r="U99" i="19"/>
  <c r="U100" i="19"/>
  <c r="U71" i="20"/>
  <c r="S71" i="20"/>
  <c r="F71" i="20"/>
  <c r="F72" i="20"/>
  <c r="R71" i="20"/>
  <c r="G71" i="20"/>
  <c r="G72" i="20"/>
  <c r="A15" i="20"/>
  <c r="G15" i="19"/>
  <c r="G16" i="19"/>
  <c r="F15" i="19"/>
  <c r="F16" i="19"/>
  <c r="R15" i="19"/>
  <c r="R16" i="19"/>
  <c r="H15" i="20"/>
  <c r="I15" i="20" s="1"/>
  <c r="H16" i="20"/>
  <c r="I16" i="20" s="1"/>
  <c r="A16" i="20"/>
  <c r="S15" i="19"/>
  <c r="S16" i="19"/>
  <c r="S152" i="20"/>
  <c r="S156" i="20" s="1"/>
  <c r="R152" i="20"/>
  <c r="R156" i="20" s="1"/>
  <c r="U152" i="20"/>
  <c r="U156" i="20" s="1"/>
  <c r="H69" i="20"/>
  <c r="G69" i="19"/>
  <c r="F69" i="19"/>
  <c r="H13" i="19"/>
  <c r="A55" i="20"/>
  <c r="A50" i="20"/>
  <c r="T126" i="19"/>
  <c r="V126" i="19" s="1"/>
  <c r="A46" i="20"/>
  <c r="V238" i="19"/>
  <c r="V182" i="19"/>
  <c r="W182" i="19" s="1"/>
  <c r="A18" i="20"/>
  <c r="T238" i="20"/>
  <c r="T209" i="19"/>
  <c r="T211" i="19" s="1"/>
  <c r="T181" i="19"/>
  <c r="A54" i="20"/>
  <c r="T125" i="19"/>
  <c r="T97" i="19"/>
  <c r="T13" i="19"/>
  <c r="S153" i="19"/>
  <c r="A41" i="19"/>
  <c r="A48" i="19"/>
  <c r="U235" i="19"/>
  <c r="U151" i="19"/>
  <c r="V123" i="20"/>
  <c r="V11" i="20"/>
  <c r="U234" i="19"/>
  <c r="A49" i="19"/>
  <c r="A23" i="19"/>
  <c r="A67" i="20"/>
  <c r="A42" i="19"/>
  <c r="A20" i="19"/>
  <c r="A21" i="19"/>
  <c r="A51" i="19"/>
  <c r="A25" i="19"/>
  <c r="A22" i="20"/>
  <c r="A69" i="20"/>
  <c r="A75" i="20"/>
  <c r="A77" i="20"/>
  <c r="U154" i="19"/>
  <c r="U208" i="19"/>
  <c r="U212" i="19" s="1"/>
  <c r="A67" i="19"/>
  <c r="A65" i="20"/>
  <c r="U180" i="19"/>
  <c r="U184" i="19" s="1"/>
  <c r="A19" i="19"/>
  <c r="A26" i="20"/>
  <c r="A13" i="19"/>
  <c r="A70" i="20"/>
  <c r="V95" i="20"/>
  <c r="A53" i="19"/>
  <c r="A66" i="20"/>
  <c r="A76" i="20"/>
  <c r="A79" i="20"/>
  <c r="A81" i="20"/>
  <c r="V126" i="20"/>
  <c r="V206" i="20"/>
  <c r="V182" i="15"/>
  <c r="V178" i="20"/>
  <c r="S154" i="19"/>
  <c r="V122" i="20"/>
  <c r="R154" i="19"/>
  <c r="V94" i="20"/>
  <c r="V10" i="20"/>
  <c r="U150" i="19"/>
  <c r="T237" i="20"/>
  <c r="S237" i="19"/>
  <c r="R237" i="19"/>
  <c r="R240" i="19" s="1"/>
  <c r="U237" i="19"/>
  <c r="U239" i="19" s="1"/>
  <c r="R153" i="19"/>
  <c r="U153" i="19"/>
  <c r="R236" i="15"/>
  <c r="R240" i="15" s="1"/>
  <c r="S236" i="15"/>
  <c r="S240" i="15" s="1"/>
  <c r="S68" i="20"/>
  <c r="S72" i="20" s="1"/>
  <c r="R68" i="20"/>
  <c r="R72" i="20" s="1"/>
  <c r="R236" i="20"/>
  <c r="R240" i="20" s="1"/>
  <c r="V205" i="20"/>
  <c r="S236" i="20"/>
  <c r="S240" i="20" s="1"/>
  <c r="V177" i="20"/>
  <c r="U68" i="20"/>
  <c r="U72" i="20" s="1"/>
  <c r="U236" i="15"/>
  <c r="U240" i="15" s="1"/>
  <c r="V208" i="15"/>
  <c r="U236" i="20"/>
  <c r="U240" i="20" s="1"/>
  <c r="V180" i="15"/>
  <c r="V9" i="20"/>
  <c r="T12" i="20"/>
  <c r="T16" i="20" s="1"/>
  <c r="V93" i="20"/>
  <c r="V121" i="20"/>
  <c r="V205" i="19"/>
  <c r="T208" i="19"/>
  <c r="V121" i="19"/>
  <c r="V124" i="19" s="1"/>
  <c r="V177" i="19"/>
  <c r="V98" i="20"/>
  <c r="V181" i="15"/>
  <c r="V183" i="15" s="1"/>
  <c r="V125" i="20"/>
  <c r="V97" i="20"/>
  <c r="V13" i="20"/>
  <c r="V15" i="20" s="1"/>
  <c r="W15" i="20" s="1"/>
  <c r="V209" i="15"/>
  <c r="V210" i="15"/>
  <c r="T70" i="20"/>
  <c r="W207" i="15"/>
  <c r="H37" i="19"/>
  <c r="S233" i="19"/>
  <c r="R149" i="19"/>
  <c r="S149" i="19"/>
  <c r="U149" i="19"/>
  <c r="U233" i="19"/>
  <c r="R233" i="19"/>
  <c r="G65" i="19"/>
  <c r="F65" i="19"/>
  <c r="T66" i="20"/>
  <c r="T235" i="15"/>
  <c r="V235" i="15" s="1"/>
  <c r="H65" i="20"/>
  <c r="T150" i="20"/>
  <c r="T153" i="20"/>
  <c r="T237" i="15"/>
  <c r="I39" i="20"/>
  <c r="T69" i="20"/>
  <c r="T154" i="20"/>
  <c r="T235" i="20"/>
  <c r="T234" i="20"/>
  <c r="T151" i="20"/>
  <c r="T149" i="20"/>
  <c r="T67" i="20"/>
  <c r="T65" i="20"/>
  <c r="I38" i="20"/>
  <c r="I37" i="20"/>
  <c r="I11" i="20"/>
  <c r="I9" i="20"/>
  <c r="I10" i="20"/>
  <c r="T233" i="20"/>
  <c r="I13" i="20"/>
  <c r="W182" i="15"/>
  <c r="W206" i="15"/>
  <c r="T233" i="15"/>
  <c r="T234" i="15"/>
  <c r="T212" i="19" l="1"/>
  <c r="R239" i="19"/>
  <c r="S239" i="19"/>
  <c r="S240" i="19"/>
  <c r="T239" i="15"/>
  <c r="V212" i="15"/>
  <c r="W212" i="15" s="1"/>
  <c r="V211" i="15"/>
  <c r="T240" i="20"/>
  <c r="T239" i="20"/>
  <c r="T183" i="19"/>
  <c r="T184" i="19"/>
  <c r="V184" i="15"/>
  <c r="U155" i="19"/>
  <c r="U156" i="19"/>
  <c r="S155" i="19"/>
  <c r="S156" i="19"/>
  <c r="T155" i="20"/>
  <c r="V99" i="20"/>
  <c r="W99" i="20" s="1"/>
  <c r="R155" i="19"/>
  <c r="R156" i="19"/>
  <c r="V127" i="20"/>
  <c r="W127" i="20" s="1"/>
  <c r="T99" i="19"/>
  <c r="T100" i="19"/>
  <c r="T127" i="19"/>
  <c r="T128" i="19"/>
  <c r="V152" i="19"/>
  <c r="T71" i="20"/>
  <c r="A72" i="20"/>
  <c r="G71" i="19"/>
  <c r="G72" i="19"/>
  <c r="F71" i="19"/>
  <c r="F72" i="19"/>
  <c r="H71" i="20"/>
  <c r="I71" i="20" s="1"/>
  <c r="H72" i="20"/>
  <c r="I72" i="20" s="1"/>
  <c r="A71" i="20"/>
  <c r="A15" i="19"/>
  <c r="I69" i="20"/>
  <c r="A16" i="19"/>
  <c r="T15" i="19"/>
  <c r="T16" i="19"/>
  <c r="H15" i="19"/>
  <c r="I15" i="19" s="1"/>
  <c r="H16" i="19"/>
  <c r="I16" i="19" s="1"/>
  <c r="V124" i="20"/>
  <c r="V128" i="20" s="1"/>
  <c r="W128" i="20" s="1"/>
  <c r="T152" i="20"/>
  <c r="T156" i="20" s="1"/>
  <c r="V96" i="20"/>
  <c r="V100" i="20" s="1"/>
  <c r="W100" i="20" s="1"/>
  <c r="H69" i="19"/>
  <c r="A83" i="20"/>
  <c r="A56" i="20"/>
  <c r="A50" i="19"/>
  <c r="A78" i="20"/>
  <c r="A28" i="20"/>
  <c r="A74" i="20"/>
  <c r="A27" i="20"/>
  <c r="A46" i="19"/>
  <c r="W126" i="19"/>
  <c r="V238" i="20"/>
  <c r="A18" i="19"/>
  <c r="W210" i="19"/>
  <c r="V209" i="19"/>
  <c r="V211" i="19" s="1"/>
  <c r="W211" i="19" s="1"/>
  <c r="V181" i="19"/>
  <c r="V183" i="19" s="1"/>
  <c r="W183" i="19" s="1"/>
  <c r="V125" i="19"/>
  <c r="V127" i="19" s="1"/>
  <c r="W127" i="19" s="1"/>
  <c r="W41" i="19"/>
  <c r="A54" i="19"/>
  <c r="A82" i="20"/>
  <c r="V97" i="19"/>
  <c r="V13" i="19"/>
  <c r="I13" i="19"/>
  <c r="W210" i="20"/>
  <c r="W182" i="20"/>
  <c r="V234" i="19"/>
  <c r="V234" i="15"/>
  <c r="V150" i="19"/>
  <c r="V235" i="19"/>
  <c r="W11" i="20"/>
  <c r="W179" i="20"/>
  <c r="W207" i="20"/>
  <c r="A81" i="19"/>
  <c r="W123" i="20"/>
  <c r="V235" i="20"/>
  <c r="A75" i="19"/>
  <c r="V151" i="19"/>
  <c r="V67" i="20"/>
  <c r="W206" i="20"/>
  <c r="W95" i="20"/>
  <c r="W126" i="20"/>
  <c r="A26" i="19"/>
  <c r="U236" i="19"/>
  <c r="U240" i="19" s="1"/>
  <c r="A70" i="19"/>
  <c r="A65" i="19"/>
  <c r="A66" i="19"/>
  <c r="V208" i="19"/>
  <c r="V212" i="19" s="1"/>
  <c r="W212" i="19" s="1"/>
  <c r="A79" i="19"/>
  <c r="A76" i="19"/>
  <c r="W209" i="15"/>
  <c r="A77" i="19"/>
  <c r="V180" i="19"/>
  <c r="A22" i="19"/>
  <c r="V151" i="20"/>
  <c r="A69" i="19"/>
  <c r="A68" i="20"/>
  <c r="T153" i="19"/>
  <c r="W98" i="20"/>
  <c r="V154" i="20"/>
  <c r="V70" i="20"/>
  <c r="V234" i="20"/>
  <c r="W210" i="15"/>
  <c r="W178" i="20"/>
  <c r="T154" i="19"/>
  <c r="V150" i="20"/>
  <c r="W38" i="20"/>
  <c r="W94" i="20"/>
  <c r="V66" i="20"/>
  <c r="T237" i="19"/>
  <c r="T239" i="19" s="1"/>
  <c r="V12" i="20"/>
  <c r="V16" i="20" s="1"/>
  <c r="W16" i="20" s="1"/>
  <c r="W10" i="20"/>
  <c r="V233" i="20"/>
  <c r="T236" i="20"/>
  <c r="V65" i="20"/>
  <c r="T68" i="20"/>
  <c r="T72" i="20" s="1"/>
  <c r="V233" i="15"/>
  <c r="T236" i="15"/>
  <c r="T240" i="15" s="1"/>
  <c r="V149" i="20"/>
  <c r="I37" i="19"/>
  <c r="W42" i="20"/>
  <c r="V153" i="20"/>
  <c r="V237" i="20"/>
  <c r="V69" i="20"/>
  <c r="V237" i="15"/>
  <c r="V239" i="15" s="1"/>
  <c r="W125" i="20"/>
  <c r="I12" i="20"/>
  <c r="W177" i="20"/>
  <c r="T233" i="19"/>
  <c r="W39" i="20"/>
  <c r="W180" i="15"/>
  <c r="W235" i="15"/>
  <c r="T149" i="19"/>
  <c r="W122" i="20"/>
  <c r="I66" i="20"/>
  <c r="I67" i="20"/>
  <c r="W205" i="15"/>
  <c r="W93" i="20"/>
  <c r="I9" i="19"/>
  <c r="H65" i="19"/>
  <c r="I65" i="20"/>
  <c r="W205" i="20"/>
  <c r="W209" i="20"/>
  <c r="W181" i="20"/>
  <c r="W37" i="20"/>
  <c r="I67" i="19"/>
  <c r="W121" i="20"/>
  <c r="W97" i="20"/>
  <c r="W41" i="20"/>
  <c r="W9" i="20"/>
  <c r="W13" i="20"/>
  <c r="W177" i="15"/>
  <c r="T240" i="19" l="1"/>
  <c r="W238" i="20"/>
  <c r="V239" i="20"/>
  <c r="W239" i="20" s="1"/>
  <c r="V155" i="20"/>
  <c r="W155" i="20" s="1"/>
  <c r="V184" i="19"/>
  <c r="W184" i="19" s="1"/>
  <c r="T155" i="19"/>
  <c r="T156" i="19"/>
  <c r="V128" i="19"/>
  <c r="W128" i="19" s="1"/>
  <c r="V99" i="19"/>
  <c r="W99" i="19" s="1"/>
  <c r="V100" i="19"/>
  <c r="W100" i="19" s="1"/>
  <c r="V71" i="20"/>
  <c r="W71" i="20" s="1"/>
  <c r="A71" i="19"/>
  <c r="H71" i="19"/>
  <c r="I71" i="19" s="1"/>
  <c r="H72" i="19"/>
  <c r="I72" i="19" s="1"/>
  <c r="A72" i="19"/>
  <c r="I69" i="19"/>
  <c r="V152" i="20"/>
  <c r="V156" i="20" s="1"/>
  <c r="W156" i="20" s="1"/>
  <c r="V15" i="19"/>
  <c r="W15" i="19" s="1"/>
  <c r="V16" i="19"/>
  <c r="W16" i="19" s="1"/>
  <c r="W125" i="19"/>
  <c r="A84" i="20"/>
  <c r="A55" i="19"/>
  <c r="A56" i="19"/>
  <c r="A78" i="19"/>
  <c r="A27" i="19"/>
  <c r="A28" i="19"/>
  <c r="A74" i="19"/>
  <c r="W238" i="19"/>
  <c r="W209" i="19"/>
  <c r="W181" i="19"/>
  <c r="A82" i="19"/>
  <c r="W97" i="19"/>
  <c r="W13" i="19"/>
  <c r="W234" i="15"/>
  <c r="V153" i="19"/>
  <c r="V236" i="15"/>
  <c r="V240" i="15" s="1"/>
  <c r="W240" i="15" s="1"/>
  <c r="W235" i="20"/>
  <c r="W67" i="20"/>
  <c r="V236" i="19"/>
  <c r="W235" i="19"/>
  <c r="W151" i="19"/>
  <c r="W150" i="20"/>
  <c r="W154" i="20"/>
  <c r="W151" i="20"/>
  <c r="V236" i="20"/>
  <c r="V240" i="20" s="1"/>
  <c r="W240" i="20" s="1"/>
  <c r="W234" i="20"/>
  <c r="A68" i="19"/>
  <c r="V154" i="19"/>
  <c r="W234" i="19"/>
  <c r="W150" i="19"/>
  <c r="V237" i="19"/>
  <c r="V239" i="19" s="1"/>
  <c r="W239" i="19" s="1"/>
  <c r="I66" i="19"/>
  <c r="V68" i="20"/>
  <c r="V72" i="20" s="1"/>
  <c r="W72" i="20" s="1"/>
  <c r="W37" i="19"/>
  <c r="V149" i="19"/>
  <c r="V233" i="19"/>
  <c r="W153" i="20"/>
  <c r="W69" i="20"/>
  <c r="W40" i="20"/>
  <c r="W12" i="20"/>
  <c r="W121" i="19"/>
  <c r="W177" i="19"/>
  <c r="W96" i="20"/>
  <c r="W233" i="15"/>
  <c r="W208" i="20"/>
  <c r="W180" i="20"/>
  <c r="I12" i="19"/>
  <c r="W124" i="20"/>
  <c r="W208" i="15"/>
  <c r="W233" i="20"/>
  <c r="W205" i="19"/>
  <c r="W93" i="19"/>
  <c r="W208" i="19"/>
  <c r="W180" i="19"/>
  <c r="W66" i="20"/>
  <c r="I65" i="19"/>
  <c r="W9" i="19"/>
  <c r="W149" i="20"/>
  <c r="W237" i="20"/>
  <c r="W65" i="20"/>
  <c r="W237" i="15"/>
  <c r="V240" i="19" l="1"/>
  <c r="W240" i="19" s="1"/>
  <c r="V155" i="19"/>
  <c r="W155" i="19" s="1"/>
  <c r="V156" i="19"/>
  <c r="W156" i="19" s="1"/>
  <c r="A83" i="19"/>
  <c r="A84" i="19"/>
  <c r="W152" i="19"/>
  <c r="W40" i="19"/>
  <c r="W153" i="19"/>
  <c r="W154" i="19"/>
  <c r="W237" i="19"/>
  <c r="W236" i="19"/>
  <c r="W96" i="19"/>
  <c r="W124" i="19"/>
  <c r="W70" i="20"/>
  <c r="W152" i="20"/>
  <c r="W236" i="15"/>
  <c r="W149" i="19"/>
  <c r="W236" i="20"/>
  <c r="W68" i="20"/>
  <c r="W233" i="19"/>
  <c r="W12" i="19"/>
  <c r="S70" i="15" l="1"/>
  <c r="R70" i="15"/>
  <c r="S69" i="15"/>
  <c r="R69" i="15"/>
  <c r="S67" i="15"/>
  <c r="R67" i="15"/>
  <c r="S66" i="15"/>
  <c r="R66" i="15"/>
  <c r="S65" i="15"/>
  <c r="R65" i="15"/>
  <c r="R71" i="15" l="1"/>
  <c r="S71" i="15"/>
  <c r="R65" i="19"/>
  <c r="R70" i="19"/>
  <c r="R67" i="19"/>
  <c r="S65" i="19"/>
  <c r="S67" i="19"/>
  <c r="S70" i="19"/>
  <c r="R66" i="19"/>
  <c r="R69" i="19"/>
  <c r="S66" i="19"/>
  <c r="S69" i="19"/>
  <c r="R68" i="15"/>
  <c r="R72" i="15" s="1"/>
  <c r="S68" i="15"/>
  <c r="S72" i="15" s="1"/>
  <c r="R71" i="19" l="1"/>
  <c r="S71" i="19"/>
  <c r="T70" i="19"/>
  <c r="T67" i="19"/>
  <c r="V67" i="19" s="1"/>
  <c r="W67" i="19" s="1"/>
  <c r="R68" i="19"/>
  <c r="R72" i="19" s="1"/>
  <c r="S68" i="19"/>
  <c r="S72" i="19" s="1"/>
  <c r="T69" i="19"/>
  <c r="T66" i="19"/>
  <c r="T65" i="19"/>
  <c r="U70" i="15"/>
  <c r="U69" i="15"/>
  <c r="T71" i="19" l="1"/>
  <c r="U71" i="15"/>
  <c r="U72" i="15"/>
  <c r="V66" i="19"/>
  <c r="U69" i="19"/>
  <c r="U70" i="19"/>
  <c r="V70" i="19" s="1"/>
  <c r="W70" i="19" s="1"/>
  <c r="V65" i="19"/>
  <c r="T68" i="19"/>
  <c r="T72" i="19" s="1"/>
  <c r="V13" i="15"/>
  <c r="U71" i="19" l="1"/>
  <c r="U72" i="19"/>
  <c r="V68" i="19"/>
  <c r="W66" i="19"/>
  <c r="V69" i="19"/>
  <c r="W65" i="19"/>
  <c r="V71" i="19" l="1"/>
  <c r="W71" i="19" s="1"/>
  <c r="V72" i="19"/>
  <c r="W72" i="19" s="1"/>
  <c r="W69" i="19"/>
  <c r="W68" i="19"/>
  <c r="V123" i="15"/>
  <c r="W98" i="15"/>
  <c r="V95" i="15"/>
  <c r="W95" i="15"/>
  <c r="V94" i="15"/>
  <c r="T70" i="15"/>
  <c r="T69" i="15"/>
  <c r="T71" i="15" l="1"/>
  <c r="V70" i="15"/>
  <c r="A70" i="15"/>
  <c r="A77" i="15"/>
  <c r="A79" i="15"/>
  <c r="A69" i="15"/>
  <c r="A75" i="15"/>
  <c r="A76" i="15"/>
  <c r="A81" i="15"/>
  <c r="V126" i="15"/>
  <c r="V98" i="15"/>
  <c r="V42" i="15"/>
  <c r="V121" i="15"/>
  <c r="V93" i="15"/>
  <c r="V96" i="15" s="1"/>
  <c r="V97" i="15"/>
  <c r="V69" i="15"/>
  <c r="V41" i="15"/>
  <c r="V14" i="15"/>
  <c r="V125" i="15"/>
  <c r="V122" i="15"/>
  <c r="W94" i="15"/>
  <c r="W123" i="15"/>
  <c r="T149" i="15"/>
  <c r="H37" i="15"/>
  <c r="T66" i="15"/>
  <c r="T151" i="15"/>
  <c r="T65" i="15"/>
  <c r="T153" i="15"/>
  <c r="T67" i="15"/>
  <c r="H9" i="15"/>
  <c r="I14" i="15"/>
  <c r="H39" i="15"/>
  <c r="H67" i="15" s="1"/>
  <c r="H38" i="15"/>
  <c r="H66" i="15" s="1"/>
  <c r="T150" i="15"/>
  <c r="T154" i="15"/>
  <c r="T152" i="15" l="1"/>
  <c r="T156" i="15"/>
  <c r="T155" i="15"/>
  <c r="V127" i="15"/>
  <c r="W127" i="15" s="1"/>
  <c r="V99" i="15"/>
  <c r="V100" i="15"/>
  <c r="V71" i="15"/>
  <c r="W71" i="15" s="1"/>
  <c r="V43" i="15"/>
  <c r="W43" i="15" s="1"/>
  <c r="V15" i="15"/>
  <c r="W15" i="15" s="1"/>
  <c r="V124" i="15"/>
  <c r="V128" i="15" s="1"/>
  <c r="W128" i="15" s="1"/>
  <c r="A78" i="15"/>
  <c r="A74" i="15"/>
  <c r="A82" i="15"/>
  <c r="W126" i="15"/>
  <c r="V67" i="15"/>
  <c r="W67" i="15" s="1"/>
  <c r="A65" i="15"/>
  <c r="A67" i="15"/>
  <c r="V154" i="15"/>
  <c r="V151" i="15"/>
  <c r="A66" i="15"/>
  <c r="V150" i="15"/>
  <c r="V66" i="15"/>
  <c r="I10" i="15"/>
  <c r="V149" i="15"/>
  <c r="V40" i="15"/>
  <c r="V44" i="15" s="1"/>
  <c r="W44" i="15" s="1"/>
  <c r="V12" i="15"/>
  <c r="V16" i="15" s="1"/>
  <c r="W16" i="15" s="1"/>
  <c r="V65" i="15"/>
  <c r="T68" i="15"/>
  <c r="V153" i="15"/>
  <c r="V155" i="15" s="1"/>
  <c r="W155" i="15" s="1"/>
  <c r="I13" i="15"/>
  <c r="W122" i="15"/>
  <c r="I39" i="15"/>
  <c r="I11" i="15"/>
  <c r="W10" i="15"/>
  <c r="W93" i="15"/>
  <c r="I38" i="15"/>
  <c r="I37" i="15"/>
  <c r="I9" i="15"/>
  <c r="W121" i="15"/>
  <c r="W14" i="15"/>
  <c r="W125" i="15"/>
  <c r="W97" i="15"/>
  <c r="H65" i="15"/>
  <c r="T72" i="15" l="1"/>
  <c r="V152" i="15"/>
  <c r="V156" i="15" s="1"/>
  <c r="W156" i="15" s="1"/>
  <c r="A83" i="15"/>
  <c r="W66" i="15"/>
  <c r="W154" i="15"/>
  <c r="A68" i="15"/>
  <c r="V68" i="15"/>
  <c r="V72" i="15" s="1"/>
  <c r="W72" i="15" s="1"/>
  <c r="I66" i="15"/>
  <c r="W96" i="15"/>
  <c r="W124" i="15"/>
  <c r="W150" i="15"/>
  <c r="I12" i="15"/>
  <c r="W151" i="15"/>
  <c r="W39" i="15"/>
  <c r="W11" i="15"/>
  <c r="I67" i="15"/>
  <c r="W153" i="15"/>
  <c r="W38" i="15"/>
  <c r="I65" i="15"/>
  <c r="W9" i="15"/>
  <c r="W37" i="15"/>
  <c r="W65" i="15"/>
  <c r="W149" i="15"/>
  <c r="W13" i="15"/>
  <c r="A84" i="15" l="1"/>
  <c r="W68" i="15"/>
  <c r="W40" i="15"/>
  <c r="W152" i="15"/>
  <c r="W12" i="15"/>
  <c r="W42" i="15" l="1"/>
  <c r="W70" i="15" l="1"/>
  <c r="W41" i="15"/>
  <c r="W69" i="15"/>
</calcChain>
</file>

<file path=xl/sharedStrings.xml><?xml version="1.0" encoding="utf-8"?>
<sst xmlns="http://schemas.openxmlformats.org/spreadsheetml/2006/main" count="4092" uniqueCount="69">
  <si>
    <t>Table 1</t>
  </si>
  <si>
    <t>Table 4</t>
  </si>
  <si>
    <t>(%)</t>
  </si>
  <si>
    <t>MONTH</t>
  </si>
  <si>
    <t>Change</t>
  </si>
  <si>
    <t>Arrival</t>
  </si>
  <si>
    <t>Departure</t>
  </si>
  <si>
    <t>Total</t>
  </si>
  <si>
    <t>DisEmb.</t>
  </si>
  <si>
    <t>Emb.</t>
  </si>
  <si>
    <t>OCT.</t>
  </si>
  <si>
    <t>NOV.</t>
  </si>
  <si>
    <t>DEC.</t>
  </si>
  <si>
    <t>JAN.</t>
  </si>
  <si>
    <t>FEB.</t>
  </si>
  <si>
    <t>MAR.</t>
  </si>
  <si>
    <t>APR.</t>
  </si>
  <si>
    <t>MAY</t>
  </si>
  <si>
    <t>JUN.</t>
  </si>
  <si>
    <t>APR.- JUN.</t>
  </si>
  <si>
    <t xml:space="preserve">JUL. </t>
  </si>
  <si>
    <t>JUL.</t>
  </si>
  <si>
    <t>AUG.</t>
  </si>
  <si>
    <t>SEP.</t>
  </si>
  <si>
    <t>JUL. - SEP.</t>
  </si>
  <si>
    <t>Table 2</t>
  </si>
  <si>
    <t>Table 5</t>
  </si>
  <si>
    <t>Table 3</t>
  </si>
  <si>
    <t>Table 6</t>
  </si>
  <si>
    <t xml:space="preserve"> </t>
  </si>
  <si>
    <t xml:space="preserve"> LCC TOTAL AIRCRAFT MOVEMENT</t>
  </si>
  <si>
    <t>Disemb.+Emb.</t>
  </si>
  <si>
    <t>Transit</t>
  </si>
  <si>
    <t>Table 7</t>
  </si>
  <si>
    <t>Unit : Tonne</t>
  </si>
  <si>
    <t>Inbound</t>
  </si>
  <si>
    <t>Outbound</t>
  </si>
  <si>
    <t>In.+Out.</t>
  </si>
  <si>
    <t>OCT.-DEC.</t>
  </si>
  <si>
    <t>APR. - JUN.</t>
  </si>
  <si>
    <t>JUL.- SEP.</t>
  </si>
  <si>
    <t>Table 8</t>
  </si>
  <si>
    <t>Table 9</t>
  </si>
  <si>
    <t>LCC INTERNATIONAL FREIGHT</t>
  </si>
  <si>
    <t>LCC DOMESTIC FREIGHT</t>
  </si>
  <si>
    <t>LCC TOTAL FREIGHT</t>
  </si>
  <si>
    <t>LCC INTERNATIONAL AIRCRAFT MOVEMENT</t>
  </si>
  <si>
    <t>LCC DOMESTIC AIRCRAFT MOVEMENT</t>
  </si>
  <si>
    <t>LCC INTERNATIONAL PASSENGER</t>
  </si>
  <si>
    <t>LCC DOMESTIC PASSENGER</t>
  </si>
  <si>
    <t>LCC TOTAL PASSENGER</t>
  </si>
  <si>
    <t>LCC INTERNATIONAL MAIL</t>
  </si>
  <si>
    <t>LCC DOMESTIC MAIL</t>
  </si>
  <si>
    <t>LCC TOTAL MAIL</t>
  </si>
  <si>
    <t>Table 10</t>
  </si>
  <si>
    <t>Table 11</t>
  </si>
  <si>
    <t>Table 12</t>
  </si>
  <si>
    <t>OCT.- DEC.</t>
  </si>
  <si>
    <t>FY 2013</t>
  </si>
  <si>
    <t>FY 2014</t>
  </si>
  <si>
    <t>Source : Air Transport Information and Slot Coordination Division, AOT.</t>
  </si>
  <si>
    <t>JAN.- MAR.</t>
  </si>
  <si>
    <t>JAN.- SEP.</t>
  </si>
  <si>
    <t>TOTAL</t>
  </si>
  <si>
    <t>FY 2018</t>
  </si>
  <si>
    <t>FY 2019</t>
  </si>
  <si>
    <t>JAN.- FEB.</t>
  </si>
  <si>
    <t>OCT.- FEB.</t>
  </si>
  <si>
    <t>OCT.-FEB.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</si>
</sst>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_)"/>
    <numFmt numFmtId="188" formatCode="#,##0.00_ ;\-#,##0.00\ "/>
    <numFmt numFmtId="189" formatCode="_-* #,##0_-;\-* #,##0_-;_-* &quot;-&quot;??_-;_-@_-"/>
  </numFmts>
  <fonts count="36" x14ac:knownFonts="1">
    <font>
      <sz val="16"/>
      <color theme="1"/>
      <name val="Angsana New"/>
      <family val="2"/>
      <charset val="222"/>
    </font>
    <font>
      <sz val="16"/>
      <color theme="1"/>
      <name val="Angsana New"/>
      <family val="2"/>
      <charset val="222"/>
    </font>
    <font>
      <sz val="16"/>
      <color theme="0"/>
      <name val="Angsana New"/>
      <family val="2"/>
      <charset val="222"/>
    </font>
    <font>
      <sz val="10"/>
      <name val="Times New Roman"/>
      <family val="1"/>
      <charset val="22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color theme="6" tint="-0.499984740745262"/>
      <name val="Arial"/>
      <family val="2"/>
    </font>
    <font>
      <b/>
      <sz val="10"/>
      <color theme="6" tint="-0.499984740745262"/>
      <name val="Arial"/>
      <family val="2"/>
    </font>
    <font>
      <b/>
      <u/>
      <sz val="10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b/>
      <u/>
      <sz val="10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8"/>
      <color theme="6" tint="-0.499984740745262"/>
      <name val="Arial"/>
      <family val="2"/>
    </font>
    <font>
      <sz val="8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sz val="10"/>
      <color theme="5" tint="-0.499984740745262"/>
      <name val="Arial"/>
      <family val="2"/>
    </font>
    <font>
      <b/>
      <sz val="8"/>
      <color theme="5" tint="-0.499984740745262"/>
      <name val="Arial"/>
      <family val="2"/>
    </font>
    <font>
      <sz val="8"/>
      <color theme="5" tint="-0.499984740745262"/>
      <name val="Arial"/>
      <family val="2"/>
    </font>
    <font>
      <sz val="10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sz val="10"/>
      <color indexed="21" tint="-0.499984740745262"/>
      <name val="Arial"/>
      <family val="2"/>
    </font>
    <font>
      <b/>
      <sz val="10"/>
      <color indexed="21"/>
      <name val="Arial"/>
      <family val="2"/>
    </font>
    <font>
      <b/>
      <sz val="10"/>
      <color indexed="57" tint="-0.499984740745262"/>
      <name val="Arial"/>
      <family val="2"/>
    </font>
    <font>
      <b/>
      <sz val="10"/>
      <color indexed="57"/>
      <name val="Arial"/>
      <family val="2"/>
    </font>
    <font>
      <b/>
      <sz val="10"/>
      <color indexed="16" tint="-0.499984740745262"/>
      <name val="Arial"/>
      <family val="2"/>
    </font>
    <font>
      <b/>
      <sz val="10"/>
      <color indexed="16"/>
      <name val="Arial"/>
      <family val="2"/>
    </font>
    <font>
      <b/>
      <u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10"/>
      <color theme="3"/>
      <name val="Arial"/>
      <family val="2"/>
    </font>
    <font>
      <sz val="10"/>
      <color rgb="FFFF0000"/>
      <name val="Times New Roman"/>
      <family val="1"/>
      <charset val="222"/>
    </font>
    <font>
      <b/>
      <sz val="10"/>
      <color rgb="FF008080"/>
      <name val="Arial"/>
      <family val="2"/>
    </font>
    <font>
      <b/>
      <sz val="10"/>
      <color rgb="FF33996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6">
    <xf numFmtId="0" fontId="0" fillId="0" borderId="0" xfId="0"/>
    <xf numFmtId="0" fontId="3" fillId="0" borderId="0" xfId="0" applyFont="1"/>
    <xf numFmtId="43" fontId="3" fillId="0" borderId="0" xfId="1" applyFont="1"/>
    <xf numFmtId="0" fontId="4" fillId="0" borderId="0" xfId="0" applyFont="1"/>
    <xf numFmtId="0" fontId="5" fillId="0" borderId="0" xfId="0" applyFont="1"/>
    <xf numFmtId="43" fontId="4" fillId="0" borderId="0" xfId="1" applyFont="1"/>
    <xf numFmtId="187" fontId="4" fillId="0" borderId="0" xfId="0" applyNumberFormat="1" applyFont="1"/>
    <xf numFmtId="189" fontId="4" fillId="0" borderId="0" xfId="0" applyNumberFormat="1" applyFont="1"/>
    <xf numFmtId="10" fontId="4" fillId="0" borderId="0" xfId="2" applyNumberFormat="1" applyFont="1"/>
    <xf numFmtId="37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7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8" xfId="0" applyFont="1" applyBorder="1"/>
    <xf numFmtId="0" fontId="8" fillId="0" borderId="0" xfId="0" applyFont="1"/>
    <xf numFmtId="0" fontId="8" fillId="6" borderId="14" xfId="4" applyFont="1" applyFill="1" applyBorder="1"/>
    <xf numFmtId="0" fontId="8" fillId="10" borderId="15" xfId="4" applyFont="1" applyFill="1" applyBorder="1"/>
    <xf numFmtId="0" fontId="8" fillId="6" borderId="7" xfId="4" applyFont="1" applyFill="1" applyBorder="1"/>
    <xf numFmtId="0" fontId="8" fillId="0" borderId="30" xfId="0" applyFont="1" applyBorder="1"/>
    <xf numFmtId="0" fontId="8" fillId="6" borderId="15" xfId="4" applyFont="1" applyFill="1" applyBorder="1"/>
    <xf numFmtId="43" fontId="8" fillId="0" borderId="15" xfId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8" fillId="6" borderId="16" xfId="4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43" fontId="8" fillId="0" borderId="6" xfId="1" applyFont="1" applyBorder="1"/>
    <xf numFmtId="0" fontId="14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6" borderId="14" xfId="4" applyFont="1" applyFill="1" applyBorder="1" applyAlignment="1">
      <alignment horizontal="center"/>
    </xf>
    <xf numFmtId="0" fontId="15" fillId="10" borderId="15" xfId="4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5" fillId="6" borderId="15" xfId="4" applyFont="1" applyFill="1" applyBorder="1" applyAlignment="1">
      <alignment horizontal="center"/>
    </xf>
    <xf numFmtId="43" fontId="15" fillId="0" borderId="3" xfId="1" applyFont="1" applyBorder="1"/>
    <xf numFmtId="189" fontId="15" fillId="0" borderId="19" xfId="1" applyNumberFormat="1" applyFont="1" applyBorder="1"/>
    <xf numFmtId="189" fontId="15" fillId="0" borderId="0" xfId="1" applyNumberFormat="1" applyFont="1"/>
    <xf numFmtId="189" fontId="15" fillId="10" borderId="15" xfId="4" applyNumberFormat="1" applyFont="1" applyFill="1" applyBorder="1"/>
    <xf numFmtId="189" fontId="15" fillId="0" borderId="30" xfId="1" applyNumberFormat="1" applyFont="1" applyBorder="1"/>
    <xf numFmtId="188" fontId="15" fillId="0" borderId="15" xfId="1" applyNumberFormat="1" applyFont="1" applyBorder="1"/>
    <xf numFmtId="0" fontId="8" fillId="7" borderId="21" xfId="3" applyFont="1" applyFill="1" applyBorder="1" applyAlignment="1">
      <alignment horizontal="center"/>
    </xf>
    <xf numFmtId="189" fontId="15" fillId="7" borderId="22" xfId="3" applyNumberFormat="1" applyFont="1" applyFill="1" applyBorder="1"/>
    <xf numFmtId="189" fontId="15" fillId="7" borderId="12" xfId="3" applyNumberFormat="1" applyFont="1" applyFill="1" applyBorder="1"/>
    <xf numFmtId="189" fontId="15" fillId="7" borderId="13" xfId="3" applyNumberFormat="1" applyFont="1" applyFill="1" applyBorder="1"/>
    <xf numFmtId="189" fontId="15" fillId="7" borderId="23" xfId="3" applyNumberFormat="1" applyFont="1" applyFill="1" applyBorder="1"/>
    <xf numFmtId="188" fontId="15" fillId="7" borderId="13" xfId="3" applyNumberFormat="1" applyFont="1" applyFill="1" applyBorder="1"/>
    <xf numFmtId="37" fontId="8" fillId="7" borderId="25" xfId="3" applyNumberFormat="1" applyFont="1" applyFill="1" applyBorder="1" applyAlignment="1">
      <alignment horizontal="center" vertical="center"/>
    </xf>
    <xf numFmtId="189" fontId="15" fillId="7" borderId="26" xfId="3" applyNumberFormat="1" applyFont="1" applyFill="1" applyBorder="1" applyAlignment="1">
      <alignment vertical="center"/>
    </xf>
    <xf numFmtId="189" fontId="15" fillId="7" borderId="32" xfId="3" applyNumberFormat="1" applyFont="1" applyFill="1" applyBorder="1" applyAlignment="1">
      <alignment vertical="center"/>
    </xf>
    <xf numFmtId="188" fontId="15" fillId="7" borderId="28" xfId="3" applyNumberFormat="1" applyFont="1" applyFill="1" applyBorder="1" applyAlignment="1">
      <alignment vertical="center"/>
    </xf>
    <xf numFmtId="0" fontId="15" fillId="0" borderId="0" xfId="0" applyFont="1"/>
    <xf numFmtId="43" fontId="15" fillId="0" borderId="0" xfId="1" applyFont="1"/>
    <xf numFmtId="0" fontId="8" fillId="0" borderId="0" xfId="0" applyFont="1" applyAlignment="1">
      <alignment horizontal="left"/>
    </xf>
    <xf numFmtId="0" fontId="10" fillId="0" borderId="0" xfId="0" applyFont="1"/>
    <xf numFmtId="0" fontId="16" fillId="0" borderId="0" xfId="0" applyFont="1"/>
    <xf numFmtId="43" fontId="16" fillId="0" borderId="0" xfId="1" applyFont="1" applyAlignment="1">
      <alignment horizontal="right"/>
    </xf>
    <xf numFmtId="0" fontId="10" fillId="0" borderId="7" xfId="0" applyFont="1" applyBorder="1" applyAlignment="1">
      <alignment horizontal="center"/>
    </xf>
    <xf numFmtId="43" fontId="10" fillId="0" borderId="3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8" xfId="0" applyFont="1" applyBorder="1"/>
    <xf numFmtId="0" fontId="10" fillId="11" borderId="7" xfId="8" applyFont="1" applyFill="1" applyBorder="1"/>
    <xf numFmtId="0" fontId="10" fillId="0" borderId="7" xfId="0" applyFont="1" applyBorder="1"/>
    <xf numFmtId="43" fontId="10" fillId="0" borderId="15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0" fillId="11" borderId="16" xfId="8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43" fontId="10" fillId="0" borderId="6" xfId="1" applyFont="1" applyBorder="1"/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11" borderId="14" xfId="8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43" fontId="16" fillId="0" borderId="7" xfId="1" applyFont="1" applyBorder="1"/>
    <xf numFmtId="189" fontId="16" fillId="0" borderId="19" xfId="1" applyNumberFormat="1" applyFont="1" applyBorder="1"/>
    <xf numFmtId="189" fontId="16" fillId="0" borderId="0" xfId="1" applyNumberFormat="1" applyFont="1"/>
    <xf numFmtId="189" fontId="16" fillId="0" borderId="14" xfId="1" applyNumberFormat="1" applyFont="1" applyBorder="1"/>
    <xf numFmtId="188" fontId="16" fillId="0" borderId="14" xfId="1" applyNumberFormat="1" applyFont="1" applyBorder="1"/>
    <xf numFmtId="0" fontId="10" fillId="12" borderId="21" xfId="7" applyFont="1" applyFill="1" applyBorder="1" applyAlignment="1">
      <alignment horizontal="center"/>
    </xf>
    <xf numFmtId="189" fontId="16" fillId="12" borderId="22" xfId="7" applyNumberFormat="1" applyFont="1" applyFill="1" applyBorder="1"/>
    <xf numFmtId="189" fontId="16" fillId="12" borderId="23" xfId="7" applyNumberFormat="1" applyFont="1" applyFill="1" applyBorder="1"/>
    <xf numFmtId="188" fontId="16" fillId="12" borderId="21" xfId="7" applyNumberFormat="1" applyFont="1" applyFill="1" applyBorder="1"/>
    <xf numFmtId="189" fontId="16" fillId="0" borderId="16" xfId="1" applyNumberFormat="1" applyFont="1" applyBorder="1"/>
    <xf numFmtId="37" fontId="10" fillId="12" borderId="25" xfId="7" applyNumberFormat="1" applyFont="1" applyFill="1" applyBorder="1" applyAlignment="1">
      <alignment horizontal="center" vertical="center"/>
    </xf>
    <xf numFmtId="189" fontId="16" fillId="12" borderId="26" xfId="7" applyNumberFormat="1" applyFont="1" applyFill="1" applyBorder="1" applyAlignment="1">
      <alignment vertical="center"/>
    </xf>
    <xf numFmtId="189" fontId="16" fillId="12" borderId="25" xfId="7" applyNumberFormat="1" applyFont="1" applyFill="1" applyBorder="1" applyAlignment="1">
      <alignment vertical="center"/>
    </xf>
    <xf numFmtId="188" fontId="16" fillId="12" borderId="28" xfId="7" applyNumberFormat="1" applyFont="1" applyFill="1" applyBorder="1" applyAlignment="1">
      <alignment vertical="center"/>
    </xf>
    <xf numFmtId="189" fontId="16" fillId="0" borderId="7" xfId="1" applyNumberFormat="1" applyFont="1" applyBorder="1"/>
    <xf numFmtId="0" fontId="10" fillId="0" borderId="0" xfId="0" applyFont="1" applyAlignment="1">
      <alignment horizontal="left"/>
    </xf>
    <xf numFmtId="0" fontId="10" fillId="0" borderId="1" xfId="0" applyFont="1" applyBorder="1"/>
    <xf numFmtId="0" fontId="17" fillId="0" borderId="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43" fontId="16" fillId="0" borderId="3" xfId="1" applyFont="1" applyBorder="1"/>
    <xf numFmtId="189" fontId="16" fillId="0" borderId="24" xfId="1" applyNumberFormat="1" applyFont="1" applyBorder="1"/>
    <xf numFmtId="188" fontId="16" fillId="0" borderId="15" xfId="1" applyNumberFormat="1" applyFont="1" applyBorder="1"/>
    <xf numFmtId="189" fontId="16" fillId="0" borderId="4" xfId="1" applyNumberFormat="1" applyFont="1" applyBorder="1"/>
    <xf numFmtId="189" fontId="16" fillId="0" borderId="1" xfId="1" applyNumberFormat="1" applyFont="1" applyBorder="1"/>
    <xf numFmtId="0" fontId="10" fillId="11" borderId="15" xfId="8" applyFont="1" applyFill="1" applyBorder="1"/>
    <xf numFmtId="0" fontId="10" fillId="11" borderId="6" xfId="8" applyFont="1" applyFill="1" applyBorder="1" applyAlignment="1">
      <alignment horizontal="center"/>
    </xf>
    <xf numFmtId="0" fontId="16" fillId="11" borderId="15" xfId="8" applyFont="1" applyFill="1" applyBorder="1" applyAlignment="1">
      <alignment horizontal="center"/>
    </xf>
    <xf numFmtId="0" fontId="12" fillId="0" borderId="0" xfId="0" applyFont="1"/>
    <xf numFmtId="0" fontId="19" fillId="0" borderId="0" xfId="0" applyFont="1"/>
    <xf numFmtId="43" fontId="19" fillId="0" borderId="0" xfId="1" applyFont="1"/>
    <xf numFmtId="0" fontId="12" fillId="0" borderId="7" xfId="0" applyFont="1" applyBorder="1" applyAlignment="1">
      <alignment horizontal="center"/>
    </xf>
    <xf numFmtId="43" fontId="12" fillId="0" borderId="3" xfId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8" xfId="0" applyFont="1" applyBorder="1"/>
    <xf numFmtId="0" fontId="12" fillId="0" borderId="10" xfId="0" applyFont="1" applyBorder="1"/>
    <xf numFmtId="0" fontId="12" fillId="13" borderId="3" xfId="6" applyFont="1" applyFill="1" applyBorder="1"/>
    <xf numFmtId="43" fontId="12" fillId="0" borderId="15" xfId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43" fontId="12" fillId="0" borderId="6" xfId="1" applyFont="1" applyBorder="1"/>
    <xf numFmtId="0" fontId="19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9" fillId="13" borderId="15" xfId="6" applyFont="1" applyFill="1" applyBorder="1" applyAlignment="1">
      <alignment horizontal="center"/>
    </xf>
    <xf numFmtId="43" fontId="19" fillId="0" borderId="15" xfId="1" applyFont="1" applyBorder="1"/>
    <xf numFmtId="189" fontId="19" fillId="0" borderId="19" xfId="1" applyNumberFormat="1" applyFont="1" applyBorder="1"/>
    <xf numFmtId="189" fontId="19" fillId="0" borderId="31" xfId="1" applyNumberFormat="1" applyFont="1" applyBorder="1"/>
    <xf numFmtId="189" fontId="19" fillId="0" borderId="20" xfId="1" applyNumberFormat="1" applyFont="1" applyBorder="1"/>
    <xf numFmtId="188" fontId="19" fillId="0" borderId="14" xfId="1" applyNumberFormat="1" applyFont="1" applyBorder="1"/>
    <xf numFmtId="189" fontId="19" fillId="0" borderId="17" xfId="1" applyNumberFormat="1" applyFont="1" applyBorder="1"/>
    <xf numFmtId="189" fontId="19" fillId="0" borderId="18" xfId="1" applyNumberFormat="1" applyFont="1" applyBorder="1"/>
    <xf numFmtId="0" fontId="12" fillId="14" borderId="21" xfId="5" applyFont="1" applyFill="1" applyBorder="1" applyAlignment="1">
      <alignment horizontal="center"/>
    </xf>
    <xf numFmtId="189" fontId="19" fillId="14" borderId="22" xfId="1" applyNumberFormat="1" applyFont="1" applyFill="1" applyBorder="1"/>
    <xf numFmtId="189" fontId="19" fillId="14" borderId="12" xfId="1" applyNumberFormat="1" applyFont="1" applyFill="1" applyBorder="1"/>
    <xf numFmtId="189" fontId="19" fillId="14" borderId="23" xfId="1" applyNumberFormat="1" applyFont="1" applyFill="1" applyBorder="1"/>
    <xf numFmtId="188" fontId="19" fillId="14" borderId="21" xfId="5" applyNumberFormat="1" applyFont="1" applyFill="1" applyBorder="1"/>
    <xf numFmtId="188" fontId="19" fillId="14" borderId="21" xfId="6" applyNumberFormat="1" applyFont="1" applyFill="1" applyBorder="1"/>
    <xf numFmtId="189" fontId="19" fillId="0" borderId="24" xfId="1" applyNumberFormat="1" applyFont="1" applyBorder="1"/>
    <xf numFmtId="37" fontId="12" fillId="14" borderId="25" xfId="5" applyNumberFormat="1" applyFont="1" applyFill="1" applyBorder="1" applyAlignment="1">
      <alignment horizontal="center" vertical="center"/>
    </xf>
    <xf numFmtId="189" fontId="19" fillId="14" borderId="26" xfId="1" applyNumberFormat="1" applyFont="1" applyFill="1" applyBorder="1" applyAlignment="1">
      <alignment vertical="center"/>
    </xf>
    <xf numFmtId="189" fontId="19" fillId="14" borderId="13" xfId="1" applyNumberFormat="1" applyFont="1" applyFill="1" applyBorder="1"/>
    <xf numFmtId="189" fontId="19" fillId="0" borderId="15" xfId="1" applyNumberFormat="1" applyFont="1" applyBorder="1"/>
    <xf numFmtId="188" fontId="19" fillId="0" borderId="16" xfId="1" applyNumberFormat="1" applyFont="1" applyBorder="1"/>
    <xf numFmtId="0" fontId="12" fillId="0" borderId="0" xfId="0" applyFont="1" applyAlignment="1">
      <alignment horizontal="left"/>
    </xf>
    <xf numFmtId="189" fontId="19" fillId="14" borderId="27" xfId="1" applyNumberFormat="1" applyFont="1" applyFill="1" applyBorder="1" applyAlignment="1">
      <alignment vertical="center"/>
    </xf>
    <xf numFmtId="189" fontId="15" fillId="10" borderId="0" xfId="4" applyNumberFormat="1" applyFont="1" applyFill="1"/>
    <xf numFmtId="0" fontId="15" fillId="10" borderId="0" xfId="4" applyFont="1" applyFill="1" applyAlignment="1">
      <alignment horizontal="center"/>
    </xf>
    <xf numFmtId="0" fontId="16" fillId="11" borderId="0" xfId="8" applyFont="1" applyFill="1" applyAlignment="1">
      <alignment horizontal="center"/>
    </xf>
    <xf numFmtId="0" fontId="12" fillId="13" borderId="15" xfId="6" applyFont="1" applyFill="1" applyBorder="1" applyAlignment="1">
      <alignment horizontal="center"/>
    </xf>
    <xf numFmtId="189" fontId="21" fillId="13" borderId="14" xfId="1" applyNumberFormat="1" applyFont="1" applyFill="1" applyBorder="1"/>
    <xf numFmtId="189" fontId="21" fillId="14" borderId="21" xfId="1" applyNumberFormat="1" applyFont="1" applyFill="1" applyBorder="1"/>
    <xf numFmtId="189" fontId="21" fillId="13" borderId="16" xfId="1" applyNumberFormat="1" applyFont="1" applyFill="1" applyBorder="1"/>
    <xf numFmtId="0" fontId="21" fillId="13" borderId="15" xfId="6" applyFont="1" applyFill="1" applyBorder="1" applyAlignment="1">
      <alignment horizontal="center"/>
    </xf>
    <xf numFmtId="189" fontId="21" fillId="13" borderId="0" xfId="1" applyNumberFormat="1" applyFont="1" applyFill="1"/>
    <xf numFmtId="189" fontId="21" fillId="14" borderId="13" xfId="1" applyNumberFormat="1" applyFont="1" applyFill="1" applyBorder="1"/>
    <xf numFmtId="189" fontId="21" fillId="13" borderId="29" xfId="1" applyNumberFormat="1" applyFont="1" applyFill="1" applyBorder="1"/>
    <xf numFmtId="189" fontId="21" fillId="14" borderId="22" xfId="1" applyNumberFormat="1" applyFont="1" applyFill="1" applyBorder="1"/>
    <xf numFmtId="189" fontId="22" fillId="13" borderId="14" xfId="1" applyNumberFormat="1" applyFont="1" applyFill="1" applyBorder="1"/>
    <xf numFmtId="189" fontId="22" fillId="14" borderId="21" xfId="1" applyNumberFormat="1" applyFont="1" applyFill="1" applyBorder="1"/>
    <xf numFmtId="189" fontId="22" fillId="14" borderId="34" xfId="1" applyNumberFormat="1" applyFont="1" applyFill="1" applyBorder="1" applyAlignment="1">
      <alignment vertical="center"/>
    </xf>
    <xf numFmtId="189" fontId="22" fillId="13" borderId="7" xfId="1" applyNumberFormat="1" applyFont="1" applyFill="1" applyBorder="1"/>
    <xf numFmtId="189" fontId="22" fillId="13" borderId="16" xfId="1" applyNumberFormat="1" applyFont="1" applyFill="1" applyBorder="1"/>
    <xf numFmtId="0" fontId="22" fillId="13" borderId="15" xfId="6" applyFont="1" applyFill="1" applyBorder="1" applyAlignment="1">
      <alignment horizontal="center"/>
    </xf>
    <xf numFmtId="189" fontId="22" fillId="13" borderId="0" xfId="1" applyNumberFormat="1" applyFont="1" applyFill="1"/>
    <xf numFmtId="189" fontId="22" fillId="14" borderId="11" xfId="1" applyNumberFormat="1" applyFont="1" applyFill="1" applyBorder="1"/>
    <xf numFmtId="189" fontId="22" fillId="14" borderId="13" xfId="1" applyNumberFormat="1" applyFont="1" applyFill="1" applyBorder="1"/>
    <xf numFmtId="189" fontId="22" fillId="13" borderId="29" xfId="1" applyNumberFormat="1" applyFont="1" applyFill="1" applyBorder="1"/>
    <xf numFmtId="189" fontId="22" fillId="14" borderId="22" xfId="1" applyNumberFormat="1" applyFont="1" applyFill="1" applyBorder="1"/>
    <xf numFmtId="189" fontId="22" fillId="14" borderId="28" xfId="1" applyNumberFormat="1" applyFont="1" applyFill="1" applyBorder="1" applyAlignment="1">
      <alignment vertical="center"/>
    </xf>
    <xf numFmtId="189" fontId="22" fillId="13" borderId="1" xfId="1" applyNumberFormat="1" applyFont="1" applyFill="1" applyBorder="1"/>
    <xf numFmtId="189" fontId="23" fillId="6" borderId="14" xfId="4" applyNumberFormat="1" applyFont="1" applyFill="1" applyBorder="1"/>
    <xf numFmtId="189" fontId="23" fillId="7" borderId="21" xfId="3" applyNumberFormat="1" applyFont="1" applyFill="1" applyBorder="1"/>
    <xf numFmtId="189" fontId="23" fillId="7" borderId="34" xfId="3" applyNumberFormat="1" applyFont="1" applyFill="1" applyBorder="1" applyAlignment="1">
      <alignment vertical="center"/>
    </xf>
    <xf numFmtId="189" fontId="23" fillId="6" borderId="15" xfId="4" applyNumberFormat="1" applyFont="1" applyFill="1" applyBorder="1"/>
    <xf numFmtId="189" fontId="24" fillId="6" borderId="14" xfId="4" applyNumberFormat="1" applyFont="1" applyFill="1" applyBorder="1"/>
    <xf numFmtId="189" fontId="24" fillId="7" borderId="21" xfId="3" applyNumberFormat="1" applyFont="1" applyFill="1" applyBorder="1"/>
    <xf numFmtId="189" fontId="24" fillId="7" borderId="34" xfId="3" applyNumberFormat="1" applyFont="1" applyFill="1" applyBorder="1" applyAlignment="1">
      <alignment vertical="center"/>
    </xf>
    <xf numFmtId="189" fontId="24" fillId="6" borderId="15" xfId="4" applyNumberFormat="1" applyFont="1" applyFill="1" applyBorder="1"/>
    <xf numFmtId="189" fontId="24" fillId="7" borderId="13" xfId="3" applyNumberFormat="1" applyFont="1" applyFill="1" applyBorder="1"/>
    <xf numFmtId="189" fontId="10" fillId="11" borderId="14" xfId="8" applyNumberFormat="1" applyFont="1" applyFill="1" applyBorder="1"/>
    <xf numFmtId="189" fontId="10" fillId="12" borderId="22" xfId="7" applyNumberFormat="1" applyFont="1" applyFill="1" applyBorder="1"/>
    <xf numFmtId="189" fontId="10" fillId="11" borderId="24" xfId="8" applyNumberFormat="1" applyFont="1" applyFill="1" applyBorder="1"/>
    <xf numFmtId="189" fontId="10" fillId="12" borderId="25" xfId="7" applyNumberFormat="1" applyFont="1" applyFill="1" applyBorder="1" applyAlignment="1">
      <alignment vertical="center"/>
    </xf>
    <xf numFmtId="189" fontId="25" fillId="11" borderId="14" xfId="8" applyNumberFormat="1" applyFont="1" applyFill="1" applyBorder="1"/>
    <xf numFmtId="189" fontId="25" fillId="12" borderId="22" xfId="7" applyNumberFormat="1" applyFont="1" applyFill="1" applyBorder="1"/>
    <xf numFmtId="189" fontId="25" fillId="11" borderId="24" xfId="8" applyNumberFormat="1" applyFont="1" applyFill="1" applyBorder="1"/>
    <xf numFmtId="189" fontId="25" fillId="12" borderId="25" xfId="7" applyNumberFormat="1" applyFont="1" applyFill="1" applyBorder="1" applyAlignment="1">
      <alignment vertical="center"/>
    </xf>
    <xf numFmtId="189" fontId="26" fillId="11" borderId="14" xfId="8" applyNumberFormat="1" applyFont="1" applyFill="1" applyBorder="1"/>
    <xf numFmtId="189" fontId="26" fillId="12" borderId="22" xfId="7" applyNumberFormat="1" applyFont="1" applyFill="1" applyBorder="1"/>
    <xf numFmtId="189" fontId="26" fillId="11" borderId="24" xfId="8" applyNumberFormat="1" applyFont="1" applyFill="1" applyBorder="1"/>
    <xf numFmtId="189" fontId="26" fillId="12" borderId="25" xfId="7" applyNumberFormat="1" applyFont="1" applyFill="1" applyBorder="1" applyAlignment="1">
      <alignment vertical="center"/>
    </xf>
    <xf numFmtId="189" fontId="25" fillId="11" borderId="0" xfId="8" applyNumberFormat="1" applyFont="1" applyFill="1"/>
    <xf numFmtId="189" fontId="26" fillId="11" borderId="15" xfId="8" applyNumberFormat="1" applyFont="1" applyFill="1" applyBorder="1"/>
    <xf numFmtId="189" fontId="26" fillId="11" borderId="0" xfId="8" applyNumberFormat="1" applyFont="1" applyFill="1"/>
    <xf numFmtId="0" fontId="10" fillId="11" borderId="12" xfId="8" applyFont="1" applyFill="1" applyBorder="1" applyAlignment="1">
      <alignment horizontal="centerContinuous"/>
    </xf>
    <xf numFmtId="0" fontId="10" fillId="11" borderId="13" xfId="8" applyFont="1" applyFill="1" applyBorder="1" applyAlignment="1">
      <alignment horizontal="centerContinuous"/>
    </xf>
    <xf numFmtId="0" fontId="10" fillId="11" borderId="11" xfId="8" applyFont="1" applyFill="1" applyBorder="1" applyAlignment="1">
      <alignment horizontal="centerContinuous"/>
    </xf>
    <xf numFmtId="189" fontId="19" fillId="14" borderId="11" xfId="1" applyNumberFormat="1" applyFont="1" applyFill="1" applyBorder="1"/>
    <xf numFmtId="189" fontId="19" fillId="0" borderId="4" xfId="1" applyNumberFormat="1" applyFont="1" applyBorder="1"/>
    <xf numFmtId="0" fontId="12" fillId="0" borderId="1" xfId="0" applyFont="1" applyBorder="1"/>
    <xf numFmtId="0" fontId="12" fillId="0" borderId="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89" fontId="19" fillId="14" borderId="37" xfId="1" applyNumberFormat="1" applyFont="1" applyFill="1" applyBorder="1"/>
    <xf numFmtId="189" fontId="16" fillId="12" borderId="12" xfId="7" applyNumberFormat="1" applyFont="1" applyFill="1" applyBorder="1"/>
    <xf numFmtId="189" fontId="16" fillId="12" borderId="32" xfId="7" applyNumberFormat="1" applyFont="1" applyFill="1" applyBorder="1" applyAlignment="1">
      <alignment vertical="center"/>
    </xf>
    <xf numFmtId="0" fontId="18" fillId="0" borderId="15" xfId="0" applyFont="1" applyBorder="1" applyAlignment="1">
      <alignment horizontal="center"/>
    </xf>
    <xf numFmtId="189" fontId="16" fillId="0" borderId="15" xfId="1" applyNumberFormat="1" applyFont="1" applyBorder="1"/>
    <xf numFmtId="189" fontId="16" fillId="0" borderId="6" xfId="1" applyNumberFormat="1" applyFont="1" applyBorder="1"/>
    <xf numFmtId="189" fontId="16" fillId="12" borderId="28" xfId="7" applyNumberFormat="1" applyFont="1" applyFill="1" applyBorder="1" applyAlignment="1">
      <alignment vertical="center"/>
    </xf>
    <xf numFmtId="189" fontId="16" fillId="0" borderId="3" xfId="1" applyNumberFormat="1" applyFont="1" applyBorder="1"/>
    <xf numFmtId="0" fontId="16" fillId="11" borderId="7" xfId="8" applyFont="1" applyFill="1" applyBorder="1" applyAlignment="1">
      <alignment horizontal="center"/>
    </xf>
    <xf numFmtId="189" fontId="26" fillId="12" borderId="21" xfId="7" applyNumberFormat="1" applyFont="1" applyFill="1" applyBorder="1"/>
    <xf numFmtId="189" fontId="26" fillId="12" borderId="34" xfId="7" applyNumberFormat="1" applyFont="1" applyFill="1" applyBorder="1" applyAlignment="1">
      <alignment vertical="center"/>
    </xf>
    <xf numFmtId="189" fontId="26" fillId="11" borderId="16" xfId="8" applyNumberFormat="1" applyFont="1" applyFill="1" applyBorder="1"/>
    <xf numFmtId="0" fontId="13" fillId="0" borderId="4" xfId="0" applyFont="1" applyBorder="1" applyAlignment="1">
      <alignment horizontal="center"/>
    </xf>
    <xf numFmtId="189" fontId="23" fillId="6" borderId="16" xfId="4" applyNumberFormat="1" applyFont="1" applyFill="1" applyBorder="1"/>
    <xf numFmtId="0" fontId="28" fillId="0" borderId="0" xfId="0" applyFont="1"/>
    <xf numFmtId="0" fontId="29" fillId="0" borderId="0" xfId="0" applyFont="1"/>
    <xf numFmtId="43" fontId="29" fillId="0" borderId="0" xfId="1" applyFont="1" applyAlignment="1">
      <alignment horizontal="right"/>
    </xf>
    <xf numFmtId="0" fontId="28" fillId="0" borderId="7" xfId="0" applyFont="1" applyBorder="1" applyAlignment="1">
      <alignment horizontal="center"/>
    </xf>
    <xf numFmtId="0" fontId="28" fillId="16" borderId="12" xfId="8" applyFont="1" applyFill="1" applyBorder="1" applyAlignment="1">
      <alignment horizontal="centerContinuous"/>
    </xf>
    <xf numFmtId="0" fontId="28" fillId="16" borderId="13" xfId="8" applyFont="1" applyFill="1" applyBorder="1" applyAlignment="1">
      <alignment horizontal="centerContinuous"/>
    </xf>
    <xf numFmtId="43" fontId="28" fillId="0" borderId="3" xfId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8" xfId="0" applyFont="1" applyBorder="1"/>
    <xf numFmtId="0" fontId="28" fillId="16" borderId="7" xfId="8" applyFont="1" applyFill="1" applyBorder="1"/>
    <xf numFmtId="0" fontId="28" fillId="0" borderId="7" xfId="0" applyFont="1" applyBorder="1"/>
    <xf numFmtId="43" fontId="28" fillId="0" borderId="15" xfId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28" fillId="16" borderId="16" xfId="8" applyFont="1" applyFill="1" applyBorder="1" applyAlignment="1">
      <alignment horizontal="center"/>
    </xf>
    <xf numFmtId="0" fontId="30" fillId="0" borderId="16" xfId="0" applyFont="1" applyBorder="1" applyAlignment="1">
      <alignment horizontal="center"/>
    </xf>
    <xf numFmtId="43" fontId="28" fillId="0" borderId="6" xfId="1" applyFont="1" applyBorder="1"/>
    <xf numFmtId="0" fontId="31" fillId="0" borderId="19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9" fillId="16" borderId="14" xfId="8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43" fontId="29" fillId="0" borderId="7" xfId="1" applyFont="1" applyBorder="1"/>
    <xf numFmtId="189" fontId="29" fillId="0" borderId="19" xfId="1" applyNumberFormat="1" applyFont="1" applyBorder="1"/>
    <xf numFmtId="189" fontId="29" fillId="0" borderId="0" xfId="1" applyNumberFormat="1" applyFont="1"/>
    <xf numFmtId="189" fontId="28" fillId="16" borderId="14" xfId="8" applyNumberFormat="1" applyFont="1" applyFill="1" applyBorder="1"/>
    <xf numFmtId="189" fontId="29" fillId="0" borderId="14" xfId="1" applyNumberFormat="1" applyFont="1" applyBorder="1"/>
    <xf numFmtId="188" fontId="29" fillId="0" borderId="14" xfId="1" applyNumberFormat="1" applyFont="1" applyBorder="1"/>
    <xf numFmtId="0" fontId="28" fillId="17" borderId="21" xfId="7" applyFont="1" applyFill="1" applyBorder="1" applyAlignment="1">
      <alignment horizontal="center"/>
    </xf>
    <xf numFmtId="189" fontId="29" fillId="17" borderId="22" xfId="7" applyNumberFormat="1" applyFont="1" applyFill="1" applyBorder="1"/>
    <xf numFmtId="189" fontId="29" fillId="17" borderId="23" xfId="7" applyNumberFormat="1" applyFont="1" applyFill="1" applyBorder="1"/>
    <xf numFmtId="189" fontId="28" fillId="17" borderId="22" xfId="7" applyNumberFormat="1" applyFont="1" applyFill="1" applyBorder="1"/>
    <xf numFmtId="188" fontId="29" fillId="17" borderId="21" xfId="7" applyNumberFormat="1" applyFont="1" applyFill="1" applyBorder="1"/>
    <xf numFmtId="189" fontId="28" fillId="16" borderId="24" xfId="8" applyNumberFormat="1" applyFont="1" applyFill="1" applyBorder="1"/>
    <xf numFmtId="189" fontId="29" fillId="0" borderId="16" xfId="1" applyNumberFormat="1" applyFont="1" applyBorder="1"/>
    <xf numFmtId="37" fontId="28" fillId="17" borderId="25" xfId="7" applyNumberFormat="1" applyFont="1" applyFill="1" applyBorder="1" applyAlignment="1">
      <alignment horizontal="center" vertical="center"/>
    </xf>
    <xf numFmtId="189" fontId="29" fillId="17" borderId="26" xfId="7" applyNumberFormat="1" applyFont="1" applyFill="1" applyBorder="1" applyAlignment="1">
      <alignment vertical="center"/>
    </xf>
    <xf numFmtId="189" fontId="28" fillId="17" borderId="25" xfId="7" applyNumberFormat="1" applyFont="1" applyFill="1" applyBorder="1" applyAlignment="1">
      <alignment vertical="center"/>
    </xf>
    <xf numFmtId="189" fontId="29" fillId="17" borderId="25" xfId="7" applyNumberFormat="1" applyFont="1" applyFill="1" applyBorder="1" applyAlignment="1">
      <alignment vertical="center"/>
    </xf>
    <xf numFmtId="188" fontId="29" fillId="17" borderId="28" xfId="7" applyNumberFormat="1" applyFont="1" applyFill="1" applyBorder="1" applyAlignment="1">
      <alignment vertical="center"/>
    </xf>
    <xf numFmtId="189" fontId="29" fillId="0" borderId="7" xfId="1" applyNumberFormat="1" applyFont="1" applyBorder="1"/>
    <xf numFmtId="0" fontId="28" fillId="0" borderId="0" xfId="0" applyFont="1" applyAlignment="1">
      <alignment horizontal="left"/>
    </xf>
    <xf numFmtId="0" fontId="28" fillId="16" borderId="11" xfId="8" applyFont="1" applyFill="1" applyBorder="1" applyAlignment="1">
      <alignment horizontal="centerContinuous"/>
    </xf>
    <xf numFmtId="0" fontId="28" fillId="0" borderId="1" xfId="0" applyFont="1" applyBorder="1"/>
    <xf numFmtId="0" fontId="30" fillId="0" borderId="4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43" fontId="29" fillId="0" borderId="3" xfId="1" applyFont="1" applyBorder="1"/>
    <xf numFmtId="189" fontId="29" fillId="0" borderId="24" xfId="1" applyNumberFormat="1" applyFont="1" applyBorder="1"/>
    <xf numFmtId="189" fontId="29" fillId="0" borderId="4" xfId="1" applyNumberFormat="1" applyFont="1" applyBorder="1"/>
    <xf numFmtId="189" fontId="29" fillId="0" borderId="1" xfId="1" applyNumberFormat="1" applyFont="1" applyBorder="1"/>
    <xf numFmtId="0" fontId="28" fillId="16" borderId="15" xfId="8" applyFont="1" applyFill="1" applyBorder="1"/>
    <xf numFmtId="0" fontId="29" fillId="16" borderId="15" xfId="8" applyFont="1" applyFill="1" applyBorder="1" applyAlignment="1">
      <alignment horizontal="center"/>
    </xf>
    <xf numFmtId="189" fontId="28" fillId="16" borderId="15" xfId="8" applyNumberFormat="1" applyFont="1" applyFill="1" applyBorder="1"/>
    <xf numFmtId="0" fontId="29" fillId="16" borderId="0" xfId="8" applyFont="1" applyFill="1" applyAlignment="1">
      <alignment horizontal="center"/>
    </xf>
    <xf numFmtId="189" fontId="28" fillId="16" borderId="0" xfId="8" applyNumberFormat="1" applyFont="1" applyFill="1"/>
    <xf numFmtId="189" fontId="28" fillId="16" borderId="16" xfId="8" applyNumberFormat="1" applyFont="1" applyFill="1" applyBorder="1"/>
    <xf numFmtId="189" fontId="24" fillId="6" borderId="16" xfId="4" applyNumberFormat="1" applyFont="1" applyFill="1" applyBorder="1"/>
    <xf numFmtId="189" fontId="23" fillId="6" borderId="7" xfId="4" applyNumberFormat="1" applyFont="1" applyFill="1" applyBorder="1"/>
    <xf numFmtId="189" fontId="24" fillId="6" borderId="7" xfId="4" applyNumberFormat="1" applyFont="1" applyFill="1" applyBorder="1"/>
    <xf numFmtId="0" fontId="10" fillId="0" borderId="38" xfId="0" applyFont="1" applyBorder="1"/>
    <xf numFmtId="0" fontId="17" fillId="0" borderId="3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89" fontId="16" fillId="0" borderId="30" xfId="1" applyNumberFormat="1" applyFont="1" applyBorder="1"/>
    <xf numFmtId="189" fontId="29" fillId="0" borderId="15" xfId="1" applyNumberFormat="1" applyFont="1" applyBorder="1"/>
    <xf numFmtId="189" fontId="29" fillId="0" borderId="6" xfId="1" applyNumberFormat="1" applyFont="1" applyBorder="1"/>
    <xf numFmtId="189" fontId="29" fillId="0" borderId="3" xfId="1" applyNumberFormat="1" applyFont="1" applyBorder="1"/>
    <xf numFmtId="0" fontId="31" fillId="0" borderId="30" xfId="0" applyFont="1" applyBorder="1" applyAlignment="1">
      <alignment horizontal="center"/>
    </xf>
    <xf numFmtId="189" fontId="29" fillId="0" borderId="30" xfId="1" applyNumberFormat="1" applyFont="1" applyBorder="1"/>
    <xf numFmtId="9" fontId="4" fillId="0" borderId="0" xfId="2" applyFont="1"/>
    <xf numFmtId="189" fontId="3" fillId="0" borderId="0" xfId="0" applyNumberFormat="1" applyFont="1"/>
    <xf numFmtId="10" fontId="3" fillId="0" borderId="0" xfId="2" applyNumberFormat="1" applyFont="1"/>
    <xf numFmtId="43" fontId="15" fillId="0" borderId="15" xfId="1" applyFont="1" applyBorder="1"/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28" fillId="0" borderId="14" xfId="0" applyFont="1" applyBorder="1" applyAlignment="1">
      <alignment horizontal="center" vertical="center"/>
    </xf>
    <xf numFmtId="189" fontId="28" fillId="16" borderId="14" xfId="8" applyNumberFormat="1" applyFont="1" applyFill="1" applyBorder="1" applyAlignment="1">
      <alignment vertical="center"/>
    </xf>
    <xf numFmtId="189" fontId="29" fillId="0" borderId="14" xfId="1" applyNumberFormat="1" applyFont="1" applyBorder="1" applyAlignment="1">
      <alignment vertical="center"/>
    </xf>
    <xf numFmtId="188" fontId="29" fillId="0" borderId="14" xfId="1" applyNumberFormat="1" applyFont="1" applyBorder="1" applyAlignment="1">
      <alignment vertical="center"/>
    </xf>
    <xf numFmtId="189" fontId="32" fillId="10" borderId="39" xfId="1" applyNumberFormat="1" applyFont="1" applyFill="1" applyBorder="1" applyAlignment="1">
      <alignment vertical="center"/>
    </xf>
    <xf numFmtId="10" fontId="33" fillId="0" borderId="0" xfId="2" applyNumberFormat="1" applyFont="1"/>
    <xf numFmtId="0" fontId="29" fillId="15" borderId="14" xfId="8" applyFont="1" applyFill="1" applyBorder="1" applyAlignment="1">
      <alignment horizontal="center"/>
    </xf>
    <xf numFmtId="189" fontId="28" fillId="15" borderId="14" xfId="8" applyNumberFormat="1" applyFont="1" applyFill="1" applyBorder="1"/>
    <xf numFmtId="189" fontId="28" fillId="15" borderId="24" xfId="8" applyNumberFormat="1" applyFont="1" applyFill="1" applyBorder="1"/>
    <xf numFmtId="0" fontId="29" fillId="15" borderId="0" xfId="8" applyFont="1" applyFill="1" applyAlignment="1">
      <alignment horizontal="center"/>
    </xf>
    <xf numFmtId="189" fontId="28" fillId="15" borderId="0" xfId="8" applyNumberFormat="1" applyFont="1" applyFill="1"/>
    <xf numFmtId="189" fontId="34" fillId="13" borderId="0" xfId="1" applyNumberFormat="1" applyFont="1" applyFill="1"/>
    <xf numFmtId="189" fontId="34" fillId="13" borderId="29" xfId="1" applyNumberFormat="1" applyFont="1" applyFill="1" applyBorder="1"/>
    <xf numFmtId="189" fontId="34" fillId="13" borderId="14" xfId="1" applyNumberFormat="1" applyFont="1" applyFill="1" applyBorder="1"/>
    <xf numFmtId="189" fontId="34" fillId="13" borderId="16" xfId="1" applyNumberFormat="1" applyFont="1" applyFill="1" applyBorder="1"/>
    <xf numFmtId="189" fontId="34" fillId="14" borderId="22" xfId="1" applyNumberFormat="1" applyFont="1" applyFill="1" applyBorder="1"/>
    <xf numFmtId="189" fontId="35" fillId="6" borderId="14" xfId="4" applyNumberFormat="1" applyFont="1" applyFill="1" applyBorder="1"/>
    <xf numFmtId="189" fontId="35" fillId="7" borderId="21" xfId="3" applyNumberFormat="1" applyFont="1" applyFill="1" applyBorder="1"/>
    <xf numFmtId="189" fontId="35" fillId="6" borderId="15" xfId="4" applyNumberFormat="1" applyFont="1" applyFill="1" applyBorder="1"/>
    <xf numFmtId="0" fontId="28" fillId="16" borderId="5" xfId="8" applyFont="1" applyFill="1" applyBorder="1" applyAlignment="1">
      <alignment horizontal="center"/>
    </xf>
    <xf numFmtId="189" fontId="32" fillId="10" borderId="19" xfId="1" applyNumberFormat="1" applyFont="1" applyFill="1" applyBorder="1" applyAlignment="1">
      <alignment vertical="center"/>
    </xf>
    <xf numFmtId="189" fontId="29" fillId="0" borderId="17" xfId="1" applyNumberFormat="1" applyFont="1" applyBorder="1"/>
    <xf numFmtId="188" fontId="29" fillId="0" borderId="16" xfId="1" applyNumberFormat="1" applyFont="1" applyBorder="1"/>
    <xf numFmtId="0" fontId="28" fillId="16" borderId="0" xfId="8" applyFont="1" applyFill="1"/>
    <xf numFmtId="43" fontId="28" fillId="0" borderId="7" xfId="1" applyFont="1" applyBorder="1" applyAlignment="1">
      <alignment horizontal="center"/>
    </xf>
    <xf numFmtId="43" fontId="28" fillId="0" borderId="14" xfId="1" applyFont="1" applyBorder="1" applyAlignment="1">
      <alignment horizontal="center"/>
    </xf>
    <xf numFmtId="43" fontId="28" fillId="0" borderId="16" xfId="1" applyFont="1" applyBorder="1"/>
    <xf numFmtId="43" fontId="10" fillId="0" borderId="7" xfId="1" applyFont="1" applyBorder="1" applyAlignment="1">
      <alignment horizontal="center"/>
    </xf>
    <xf numFmtId="43" fontId="10" fillId="0" borderId="14" xfId="1" applyFont="1" applyBorder="1" applyAlignment="1">
      <alignment horizontal="center"/>
    </xf>
    <xf numFmtId="43" fontId="10" fillId="0" borderId="16" xfId="1" applyFont="1" applyBorder="1"/>
    <xf numFmtId="0" fontId="10" fillId="11" borderId="4" xfId="8" applyFont="1" applyFill="1" applyBorder="1" applyAlignment="1">
      <alignment horizontal="center"/>
    </xf>
    <xf numFmtId="0" fontId="10" fillId="11" borderId="1" xfId="8" applyFont="1" applyFill="1" applyBorder="1"/>
    <xf numFmtId="43" fontId="10" fillId="10" borderId="14" xfId="1" applyFont="1" applyFill="1" applyBorder="1" applyAlignment="1">
      <alignment horizontal="center"/>
    </xf>
    <xf numFmtId="43" fontId="10" fillId="10" borderId="16" xfId="1" applyFont="1" applyFill="1" applyBorder="1"/>
    <xf numFmtId="0" fontId="10" fillId="10" borderId="7" xfId="8" applyFont="1" applyFill="1" applyBorder="1" applyAlignment="1">
      <alignment horizontal="center"/>
    </xf>
    <xf numFmtId="189" fontId="35" fillId="6" borderId="16" xfId="4" applyNumberFormat="1" applyFont="1" applyFill="1" applyBorder="1"/>
    <xf numFmtId="189" fontId="33" fillId="0" borderId="0" xfId="2" applyNumberFormat="1" applyFont="1"/>
    <xf numFmtId="189" fontId="16" fillId="12" borderId="21" xfId="1" applyNumberFormat="1" applyFont="1" applyFill="1" applyBorder="1"/>
    <xf numFmtId="189" fontId="29" fillId="17" borderId="21" xfId="1" applyNumberFormat="1" applyFont="1" applyFill="1" applyBorder="1"/>
    <xf numFmtId="188" fontId="29" fillId="17" borderId="40" xfId="7" applyNumberFormat="1" applyFont="1" applyFill="1" applyBorder="1" applyAlignment="1">
      <alignment vertical="center"/>
    </xf>
    <xf numFmtId="0" fontId="28" fillId="16" borderId="6" xfId="8" applyFont="1" applyFill="1" applyBorder="1" applyAlignment="1">
      <alignment horizontal="center"/>
    </xf>
    <xf numFmtId="43" fontId="15" fillId="7" borderId="13" xfId="1" applyFont="1" applyFill="1" applyBorder="1"/>
    <xf numFmtId="0" fontId="4" fillId="0" borderId="0" xfId="0" applyFont="1" applyAlignment="1">
      <alignment vertical="center"/>
    </xf>
    <xf numFmtId="189" fontId="26" fillId="11" borderId="7" xfId="8" applyNumberFormat="1" applyFont="1" applyFill="1" applyBorder="1"/>
    <xf numFmtId="189" fontId="15" fillId="0" borderId="0" xfId="4" applyNumberFormat="1" applyFont="1" applyFill="1"/>
    <xf numFmtId="189" fontId="15" fillId="0" borderId="15" xfId="4" applyNumberFormat="1" applyFont="1" applyFill="1" applyBorder="1"/>
    <xf numFmtId="0" fontId="15" fillId="0" borderId="15" xfId="4" applyFont="1" applyFill="1" applyBorder="1" applyAlignment="1">
      <alignment horizontal="center"/>
    </xf>
    <xf numFmtId="189" fontId="23" fillId="6" borderId="41" xfId="4" applyNumberFormat="1" applyFont="1" applyFill="1" applyBorder="1"/>
    <xf numFmtId="189" fontId="23" fillId="7" borderId="42" xfId="3" applyNumberFormat="1" applyFont="1" applyFill="1" applyBorder="1"/>
    <xf numFmtId="189" fontId="19" fillId="0" borderId="35" xfId="1" applyNumberFormat="1" applyFont="1" applyBorder="1"/>
    <xf numFmtId="189" fontId="32" fillId="0" borderId="19" xfId="1" applyNumberFormat="1" applyFont="1" applyBorder="1" applyAlignment="1">
      <alignment vertical="center"/>
    </xf>
    <xf numFmtId="189" fontId="32" fillId="0" borderId="39" xfId="1" applyNumberFormat="1" applyFont="1" applyBorder="1" applyAlignment="1">
      <alignment vertical="center"/>
    </xf>
    <xf numFmtId="189" fontId="35" fillId="7" borderId="34" xfId="3" applyNumberFormat="1" applyFont="1" applyFill="1" applyBorder="1" applyAlignment="1">
      <alignment vertical="center"/>
    </xf>
    <xf numFmtId="189" fontId="35" fillId="6" borderId="7" xfId="4" applyNumberFormat="1" applyFont="1" applyFill="1" applyBorder="1"/>
    <xf numFmtId="189" fontId="34" fillId="14" borderId="13" xfId="1" applyNumberFormat="1" applyFont="1" applyFill="1" applyBorder="1"/>
    <xf numFmtId="43" fontId="19" fillId="0" borderId="14" xfId="1" applyFont="1" applyBorder="1"/>
    <xf numFmtId="189" fontId="28" fillId="16" borderId="7" xfId="8" applyNumberFormat="1" applyFont="1" applyFill="1" applyBorder="1"/>
    <xf numFmtId="43" fontId="16" fillId="12" borderId="21" xfId="1" applyFont="1" applyFill="1" applyBorder="1"/>
    <xf numFmtId="43" fontId="16" fillId="0" borderId="15" xfId="1" applyFont="1" applyBorder="1"/>
    <xf numFmtId="43" fontId="29" fillId="17" borderId="21" xfId="1" applyFont="1" applyFill="1" applyBorder="1"/>
    <xf numFmtId="43" fontId="29" fillId="0" borderId="14" xfId="1" applyFont="1" applyBorder="1"/>
    <xf numFmtId="43" fontId="29" fillId="17" borderId="28" xfId="1" applyFont="1" applyFill="1" applyBorder="1" applyAlignment="1">
      <alignment vertical="center"/>
    </xf>
    <xf numFmtId="43" fontId="29" fillId="0" borderId="15" xfId="1" applyFont="1" applyBorder="1"/>
    <xf numFmtId="189" fontId="29" fillId="0" borderId="5" xfId="1" applyNumberFormat="1" applyFont="1" applyBorder="1"/>
    <xf numFmtId="189" fontId="28" fillId="16" borderId="6" xfId="8" applyNumberFormat="1" applyFont="1" applyFill="1" applyBorder="1"/>
    <xf numFmtId="0" fontId="4" fillId="0" borderId="0" xfId="12" applyFont="1"/>
    <xf numFmtId="0" fontId="3" fillId="0" borderId="0" xfId="12" applyFont="1"/>
    <xf numFmtId="43" fontId="3" fillId="0" borderId="0" xfId="13" applyFont="1"/>
    <xf numFmtId="0" fontId="12" fillId="0" borderId="0" xfId="12" applyFont="1"/>
    <xf numFmtId="189" fontId="19" fillId="0" borderId="0" xfId="12" applyNumberFormat="1" applyFont="1"/>
    <xf numFmtId="43" fontId="19" fillId="0" borderId="0" xfId="13" applyFont="1"/>
    <xf numFmtId="0" fontId="8" fillId="0" borderId="0" xfId="12" applyFont="1"/>
    <xf numFmtId="0" fontId="15" fillId="0" borderId="0" xfId="12" applyFont="1"/>
    <xf numFmtId="43" fontId="15" fillId="0" borderId="0" xfId="13" applyFont="1"/>
    <xf numFmtId="0" fontId="12" fillId="0" borderId="7" xfId="12" applyFont="1" applyBorder="1" applyAlignment="1">
      <alignment horizontal="center"/>
    </xf>
    <xf numFmtId="43" fontId="12" fillId="0" borderId="3" xfId="13" applyFont="1" applyBorder="1" applyAlignment="1">
      <alignment horizontal="center"/>
    </xf>
    <xf numFmtId="0" fontId="8" fillId="0" borderId="7" xfId="12" applyFont="1" applyBorder="1" applyAlignment="1">
      <alignment horizontal="center"/>
    </xf>
    <xf numFmtId="43" fontId="8" fillId="0" borderId="3" xfId="13" applyFont="1" applyBorder="1" applyAlignment="1">
      <alignment horizontal="center"/>
    </xf>
    <xf numFmtId="0" fontId="12" fillId="0" borderId="14" xfId="12" applyFont="1" applyBorder="1" applyAlignment="1">
      <alignment horizontal="center"/>
    </xf>
    <xf numFmtId="0" fontId="12" fillId="0" borderId="8" xfId="12" applyFont="1" applyBorder="1"/>
    <xf numFmtId="0" fontId="12" fillId="0" borderId="10" xfId="12" applyFont="1" applyBorder="1"/>
    <xf numFmtId="43" fontId="12" fillId="0" borderId="15" xfId="13" applyFont="1" applyBorder="1" applyAlignment="1">
      <alignment horizontal="center"/>
    </xf>
    <xf numFmtId="0" fontId="8" fillId="0" borderId="14" xfId="12" applyFont="1" applyBorder="1" applyAlignment="1">
      <alignment horizontal="center"/>
    </xf>
    <xf numFmtId="0" fontId="8" fillId="0" borderId="30" xfId="12" applyFont="1" applyBorder="1"/>
    <xf numFmtId="43" fontId="8" fillId="0" borderId="15" xfId="13" applyFont="1" applyBorder="1" applyAlignment="1">
      <alignment horizontal="center"/>
    </xf>
    <xf numFmtId="0" fontId="12" fillId="0" borderId="16" xfId="12" applyFont="1" applyBorder="1" applyAlignment="1">
      <alignment horizontal="center"/>
    </xf>
    <xf numFmtId="0" fontId="12" fillId="0" borderId="17" xfId="12" applyFont="1" applyBorder="1" applyAlignment="1">
      <alignment horizontal="center"/>
    </xf>
    <xf numFmtId="0" fontId="12" fillId="0" borderId="18" xfId="12" applyFont="1" applyBorder="1" applyAlignment="1">
      <alignment horizontal="center"/>
    </xf>
    <xf numFmtId="43" fontId="12" fillId="0" borderId="6" xfId="13" applyFont="1" applyBorder="1"/>
    <xf numFmtId="0" fontId="8" fillId="0" borderId="16" xfId="12" applyFont="1" applyBorder="1" applyAlignment="1">
      <alignment horizontal="center"/>
    </xf>
    <xf numFmtId="0" fontId="8" fillId="0" borderId="33" xfId="12" applyFont="1" applyBorder="1" applyAlignment="1">
      <alignment horizontal="center"/>
    </xf>
    <xf numFmtId="0" fontId="8" fillId="0" borderId="5" xfId="12" applyFont="1" applyBorder="1" applyAlignment="1">
      <alignment horizontal="center"/>
    </xf>
    <xf numFmtId="43" fontId="8" fillId="0" borderId="6" xfId="13" applyFont="1" applyBorder="1"/>
    <xf numFmtId="0" fontId="19" fillId="0" borderId="19" xfId="12" applyFont="1" applyBorder="1" applyAlignment="1">
      <alignment horizontal="center"/>
    </xf>
    <xf numFmtId="0" fontId="19" fillId="0" borderId="20" xfId="12" applyFont="1" applyBorder="1" applyAlignment="1">
      <alignment horizontal="center"/>
    </xf>
    <xf numFmtId="43" fontId="19" fillId="0" borderId="15" xfId="13" applyFont="1" applyBorder="1"/>
    <xf numFmtId="0" fontId="15" fillId="0" borderId="30" xfId="12" applyFont="1" applyBorder="1" applyAlignment="1">
      <alignment horizontal="center"/>
    </xf>
    <xf numFmtId="0" fontId="15" fillId="0" borderId="0" xfId="12" applyFont="1" applyAlignment="1">
      <alignment horizontal="center"/>
    </xf>
    <xf numFmtId="43" fontId="15" fillId="0" borderId="3" xfId="13" applyFont="1" applyBorder="1"/>
    <xf numFmtId="189" fontId="19" fillId="0" borderId="19" xfId="13" applyNumberFormat="1" applyFont="1" applyBorder="1"/>
    <xf numFmtId="189" fontId="19" fillId="0" borderId="20" xfId="13" applyNumberFormat="1" applyFont="1" applyBorder="1"/>
    <xf numFmtId="189" fontId="22" fillId="13" borderId="0" xfId="13" applyNumberFormat="1" applyFont="1" applyFill="1"/>
    <xf numFmtId="188" fontId="19" fillId="0" borderId="14" xfId="13" applyNumberFormat="1" applyFont="1" applyBorder="1"/>
    <xf numFmtId="189" fontId="15" fillId="0" borderId="30" xfId="13" applyNumberFormat="1" applyFont="1" applyBorder="1"/>
    <xf numFmtId="189" fontId="15" fillId="0" borderId="0" xfId="13" applyNumberFormat="1" applyFont="1"/>
    <xf numFmtId="188" fontId="15" fillId="0" borderId="15" xfId="13" applyNumberFormat="1" applyFont="1" applyBorder="1"/>
    <xf numFmtId="187" fontId="4" fillId="0" borderId="0" xfId="12" applyNumberFormat="1" applyFont="1"/>
    <xf numFmtId="189" fontId="19" fillId="0" borderId="17" xfId="13" applyNumberFormat="1" applyFont="1" applyBorder="1"/>
    <xf numFmtId="189" fontId="19" fillId="0" borderId="18" xfId="13" applyNumberFormat="1" applyFont="1" applyBorder="1"/>
    <xf numFmtId="189" fontId="19" fillId="14" borderId="22" xfId="13" applyNumberFormat="1" applyFont="1" applyFill="1" applyBorder="1"/>
    <xf numFmtId="189" fontId="19" fillId="14" borderId="23" xfId="13" applyNumberFormat="1" applyFont="1" applyFill="1" applyBorder="1"/>
    <xf numFmtId="189" fontId="22" fillId="14" borderId="22" xfId="13" applyNumberFormat="1" applyFont="1" applyFill="1" applyBorder="1"/>
    <xf numFmtId="189" fontId="4" fillId="0" borderId="0" xfId="12" applyNumberFormat="1" applyFont="1"/>
    <xf numFmtId="10" fontId="4" fillId="0" borderId="0" xfId="14" applyNumberFormat="1" applyFont="1"/>
    <xf numFmtId="1" fontId="4" fillId="0" borderId="0" xfId="14" applyNumberFormat="1" applyFont="1"/>
    <xf numFmtId="37" fontId="4" fillId="0" borderId="0" xfId="12" applyNumberFormat="1" applyFont="1" applyAlignment="1">
      <alignment vertical="center"/>
    </xf>
    <xf numFmtId="189" fontId="19" fillId="14" borderId="13" xfId="13" applyNumberFormat="1" applyFont="1" applyFill="1" applyBorder="1"/>
    <xf numFmtId="189" fontId="22" fillId="14" borderId="13" xfId="13" applyNumberFormat="1" applyFont="1" applyFill="1" applyBorder="1"/>
    <xf numFmtId="0" fontId="4" fillId="0" borderId="0" xfId="12" applyFont="1" applyAlignment="1">
      <alignment vertical="center"/>
    </xf>
    <xf numFmtId="189" fontId="22" fillId="13" borderId="29" xfId="13" applyNumberFormat="1" applyFont="1" applyFill="1" applyBorder="1"/>
    <xf numFmtId="189" fontId="22" fillId="13" borderId="14" xfId="13" applyNumberFormat="1" applyFont="1" applyFill="1" applyBorder="1"/>
    <xf numFmtId="189" fontId="19" fillId="0" borderId="15" xfId="13" applyNumberFormat="1" applyFont="1" applyBorder="1"/>
    <xf numFmtId="189" fontId="22" fillId="13" borderId="16" xfId="13" applyNumberFormat="1" applyFont="1" applyFill="1" applyBorder="1"/>
    <xf numFmtId="188" fontId="19" fillId="0" borderId="16" xfId="13" applyNumberFormat="1" applyFont="1" applyBorder="1"/>
    <xf numFmtId="189" fontId="34" fillId="14" borderId="22" xfId="13" applyNumberFormat="1" applyFont="1" applyFill="1" applyBorder="1"/>
    <xf numFmtId="0" fontId="12" fillId="0" borderId="0" xfId="12" applyFont="1" applyAlignment="1">
      <alignment horizontal="left"/>
    </xf>
    <xf numFmtId="0" fontId="19" fillId="0" borderId="0" xfId="12" applyFont="1"/>
    <xf numFmtId="0" fontId="8" fillId="0" borderId="0" xfId="12" applyFont="1" applyAlignment="1">
      <alignment horizontal="left"/>
    </xf>
    <xf numFmtId="0" fontId="15" fillId="6" borderId="7" xfId="4" applyFont="1" applyFill="1" applyBorder="1" applyAlignment="1">
      <alignment horizontal="center"/>
    </xf>
    <xf numFmtId="189" fontId="24" fillId="6" borderId="36" xfId="4" applyNumberFormat="1" applyFont="1" applyFill="1" applyBorder="1"/>
    <xf numFmtId="0" fontId="10" fillId="0" borderId="0" xfId="12" applyFont="1"/>
    <xf numFmtId="0" fontId="16" fillId="0" borderId="0" xfId="12" applyFont="1"/>
    <xf numFmtId="43" fontId="16" fillId="0" borderId="0" xfId="13" applyFont="1" applyAlignment="1">
      <alignment horizontal="right"/>
    </xf>
    <xf numFmtId="0" fontId="10" fillId="0" borderId="7" xfId="12" applyFont="1" applyBorder="1" applyAlignment="1">
      <alignment horizontal="center"/>
    </xf>
    <xf numFmtId="43" fontId="10" fillId="0" borderId="7" xfId="13" applyFont="1" applyBorder="1" applyAlignment="1">
      <alignment horizontal="center"/>
    </xf>
    <xf numFmtId="0" fontId="10" fillId="0" borderId="14" xfId="12" applyFont="1" applyBorder="1" applyAlignment="1">
      <alignment horizontal="center"/>
    </xf>
    <xf numFmtId="0" fontId="10" fillId="0" borderId="8" xfId="12" applyFont="1" applyBorder="1"/>
    <xf numFmtId="0" fontId="10" fillId="0" borderId="7" xfId="12" applyFont="1" applyBorder="1"/>
    <xf numFmtId="43" fontId="10" fillId="0" borderId="14" xfId="13" applyFont="1" applyBorder="1" applyAlignment="1">
      <alignment horizontal="center"/>
    </xf>
    <xf numFmtId="0" fontId="10" fillId="0" borderId="16" xfId="12" applyFont="1" applyBorder="1" applyAlignment="1">
      <alignment horizontal="center"/>
    </xf>
    <xf numFmtId="0" fontId="10" fillId="0" borderId="17" xfId="12" applyFont="1" applyBorder="1" applyAlignment="1">
      <alignment horizontal="center"/>
    </xf>
    <xf numFmtId="0" fontId="10" fillId="0" borderId="5" xfId="12" applyFont="1" applyBorder="1" applyAlignment="1">
      <alignment horizontal="center"/>
    </xf>
    <xf numFmtId="43" fontId="28" fillId="0" borderId="16" xfId="13" applyFont="1" applyBorder="1"/>
    <xf numFmtId="0" fontId="16" fillId="0" borderId="19" xfId="12" applyFont="1" applyBorder="1" applyAlignment="1">
      <alignment horizontal="center"/>
    </xf>
    <xf numFmtId="0" fontId="16" fillId="0" borderId="0" xfId="12" applyFont="1" applyAlignment="1">
      <alignment horizontal="center"/>
    </xf>
    <xf numFmtId="0" fontId="16" fillId="0" borderId="14" xfId="12" applyFont="1" applyBorder="1" applyAlignment="1">
      <alignment horizontal="center"/>
    </xf>
    <xf numFmtId="43" fontId="16" fillId="0" borderId="7" xfId="13" applyFont="1" applyBorder="1"/>
    <xf numFmtId="189" fontId="16" fillId="0" borderId="19" xfId="13" applyNumberFormat="1" applyFont="1" applyBorder="1"/>
    <xf numFmtId="189" fontId="16" fillId="0" borderId="0" xfId="13" applyNumberFormat="1" applyFont="1"/>
    <xf numFmtId="189" fontId="16" fillId="0" borderId="14" xfId="13" applyNumberFormat="1" applyFont="1" applyBorder="1"/>
    <xf numFmtId="188" fontId="16" fillId="0" borderId="14" xfId="13" applyNumberFormat="1" applyFont="1" applyBorder="1"/>
    <xf numFmtId="189" fontId="16" fillId="0" borderId="16" xfId="13" applyNumberFormat="1" applyFont="1" applyBorder="1"/>
    <xf numFmtId="189" fontId="16" fillId="0" borderId="7" xfId="13" applyNumberFormat="1" applyFont="1" applyBorder="1"/>
    <xf numFmtId="0" fontId="10" fillId="0" borderId="0" xfId="12" applyFont="1" applyAlignment="1">
      <alignment horizontal="left"/>
    </xf>
    <xf numFmtId="43" fontId="10" fillId="0" borderId="16" xfId="13" applyFont="1" applyBorder="1"/>
    <xf numFmtId="0" fontId="28" fillId="0" borderId="0" xfId="12" applyFont="1"/>
    <xf numFmtId="0" fontId="29" fillId="0" borderId="0" xfId="12" applyFont="1"/>
    <xf numFmtId="43" fontId="29" fillId="0" borderId="0" xfId="13" applyFont="1" applyAlignment="1">
      <alignment horizontal="right"/>
    </xf>
    <xf numFmtId="0" fontId="28" fillId="0" borderId="7" xfId="12" applyFont="1" applyBorder="1" applyAlignment="1">
      <alignment horizontal="center"/>
    </xf>
    <xf numFmtId="43" fontId="28" fillId="0" borderId="7" xfId="13" applyFont="1" applyBorder="1" applyAlignment="1">
      <alignment horizontal="center"/>
    </xf>
    <xf numFmtId="0" fontId="28" fillId="0" borderId="14" xfId="12" applyFont="1" applyBorder="1" applyAlignment="1">
      <alignment horizontal="center"/>
    </xf>
    <xf numFmtId="0" fontId="28" fillId="0" borderId="8" xfId="12" applyFont="1" applyBorder="1"/>
    <xf numFmtId="0" fontId="28" fillId="0" borderId="7" xfId="12" applyFont="1" applyBorder="1"/>
    <xf numFmtId="43" fontId="28" fillId="0" borderId="14" xfId="13" applyFont="1" applyBorder="1" applyAlignment="1">
      <alignment horizontal="center"/>
    </xf>
    <xf numFmtId="0" fontId="28" fillId="0" borderId="16" xfId="12" applyFont="1" applyBorder="1" applyAlignment="1">
      <alignment horizontal="center"/>
    </xf>
    <xf numFmtId="0" fontId="28" fillId="0" borderId="17" xfId="12" applyFont="1" applyBorder="1" applyAlignment="1">
      <alignment horizontal="center"/>
    </xf>
    <xf numFmtId="0" fontId="28" fillId="0" borderId="5" xfId="12" applyFont="1" applyBorder="1" applyAlignment="1">
      <alignment horizontal="center"/>
    </xf>
    <xf numFmtId="0" fontId="29" fillId="0" borderId="19" xfId="12" applyFont="1" applyBorder="1" applyAlignment="1">
      <alignment horizontal="center"/>
    </xf>
    <xf numFmtId="0" fontId="29" fillId="0" borderId="0" xfId="12" applyFont="1" applyAlignment="1">
      <alignment horizontal="center"/>
    </xf>
    <xf numFmtId="0" fontId="29" fillId="16" borderId="7" xfId="8" applyFont="1" applyFill="1" applyBorder="1" applyAlignment="1">
      <alignment horizontal="center"/>
    </xf>
    <xf numFmtId="0" fontId="29" fillId="0" borderId="15" xfId="12" applyFont="1" applyBorder="1" applyAlignment="1">
      <alignment horizontal="center"/>
    </xf>
    <xf numFmtId="43" fontId="29" fillId="0" borderId="7" xfId="13" applyFont="1" applyBorder="1"/>
    <xf numFmtId="189" fontId="29" fillId="0" borderId="19" xfId="13" applyNumberFormat="1" applyFont="1" applyBorder="1"/>
    <xf numFmtId="189" fontId="29" fillId="0" borderId="0" xfId="13" applyNumberFormat="1" applyFont="1"/>
    <xf numFmtId="188" fontId="29" fillId="0" borderId="15" xfId="13" applyNumberFormat="1" applyFont="1" applyBorder="1"/>
    <xf numFmtId="189" fontId="29" fillId="17" borderId="12" xfId="7" applyNumberFormat="1" applyFont="1" applyFill="1" applyBorder="1"/>
    <xf numFmtId="189" fontId="28" fillId="17" borderId="21" xfId="7" applyNumberFormat="1" applyFont="1" applyFill="1" applyBorder="1"/>
    <xf numFmtId="188" fontId="29" fillId="17" borderId="13" xfId="7" applyNumberFormat="1" applyFont="1" applyFill="1" applyBorder="1"/>
    <xf numFmtId="189" fontId="29" fillId="0" borderId="5" xfId="13" applyNumberFormat="1" applyFont="1" applyBorder="1"/>
    <xf numFmtId="189" fontId="29" fillId="17" borderId="32" xfId="7" applyNumberFormat="1" applyFont="1" applyFill="1" applyBorder="1" applyAlignment="1">
      <alignment vertical="center"/>
    </xf>
    <xf numFmtId="189" fontId="28" fillId="17" borderId="34" xfId="7" applyNumberFormat="1" applyFont="1" applyFill="1" applyBorder="1" applyAlignment="1">
      <alignment vertical="center"/>
    </xf>
    <xf numFmtId="189" fontId="29" fillId="0" borderId="2" xfId="13" applyNumberFormat="1" applyFont="1" applyBorder="1"/>
    <xf numFmtId="0" fontId="28" fillId="0" borderId="0" xfId="12" applyFont="1" applyAlignment="1">
      <alignment horizontal="left"/>
    </xf>
    <xf numFmtId="0" fontId="29" fillId="0" borderId="14" xfId="12" applyFont="1" applyBorder="1" applyAlignment="1">
      <alignment horizontal="center"/>
    </xf>
    <xf numFmtId="189" fontId="29" fillId="0" borderId="14" xfId="13" applyNumberFormat="1" applyFont="1" applyBorder="1"/>
    <xf numFmtId="188" fontId="29" fillId="0" borderId="14" xfId="13" applyNumberFormat="1" applyFont="1" applyBorder="1"/>
    <xf numFmtId="189" fontId="29" fillId="0" borderId="16" xfId="13" applyNumberFormat="1" applyFont="1" applyBorder="1"/>
    <xf numFmtId="189" fontId="29" fillId="0" borderId="7" xfId="13" applyNumberFormat="1" applyFont="1" applyBorder="1"/>
    <xf numFmtId="189" fontId="29" fillId="0" borderId="24" xfId="13" applyNumberFormat="1" applyFont="1" applyBorder="1"/>
    <xf numFmtId="189" fontId="29" fillId="0" borderId="17" xfId="13" applyNumberFormat="1" applyFont="1" applyBorder="1"/>
    <xf numFmtId="0" fontId="8" fillId="10" borderId="0" xfId="4" applyFont="1" applyFill="1"/>
    <xf numFmtId="0" fontId="8" fillId="7" borderId="21" xfId="5" applyFont="1" applyFill="1" applyBorder="1" applyAlignment="1">
      <alignment horizontal="center"/>
    </xf>
    <xf numFmtId="189" fontId="15" fillId="7" borderId="11" xfId="3" applyNumberFormat="1" applyFont="1" applyFill="1" applyBorder="1"/>
    <xf numFmtId="189" fontId="24" fillId="7" borderId="40" xfId="3" applyNumberFormat="1" applyFont="1" applyFill="1" applyBorder="1" applyAlignment="1">
      <alignment vertical="center"/>
    </xf>
    <xf numFmtId="189" fontId="23" fillId="7" borderId="40" xfId="3" applyNumberFormat="1" applyFont="1" applyFill="1" applyBorder="1" applyAlignment="1">
      <alignment vertical="center"/>
    </xf>
    <xf numFmtId="189" fontId="35" fillId="7" borderId="40" xfId="3" applyNumberFormat="1" applyFont="1" applyFill="1" applyBorder="1" applyAlignment="1">
      <alignment vertical="center"/>
    </xf>
    <xf numFmtId="189" fontId="15" fillId="0" borderId="20" xfId="1" applyNumberFormat="1" applyFont="1" applyBorder="1"/>
    <xf numFmtId="189" fontId="15" fillId="7" borderId="43" xfId="3" applyNumberFormat="1" applyFont="1" applyFill="1" applyBorder="1"/>
    <xf numFmtId="189" fontId="15" fillId="7" borderId="44" xfId="3" applyNumberFormat="1" applyFont="1" applyFill="1" applyBorder="1" applyAlignment="1">
      <alignment vertical="center"/>
    </xf>
    <xf numFmtId="189" fontId="15" fillId="0" borderId="20" xfId="13" applyNumberFormat="1" applyFont="1" applyBorder="1"/>
    <xf numFmtId="189" fontId="24" fillId="6" borderId="0" xfId="4" applyNumberFormat="1" applyFont="1" applyFill="1"/>
    <xf numFmtId="189" fontId="35" fillId="7" borderId="12" xfId="3" applyNumberFormat="1" applyFont="1" applyFill="1" applyBorder="1"/>
    <xf numFmtId="189" fontId="24" fillId="7" borderId="32" xfId="3" applyNumberFormat="1" applyFont="1" applyFill="1" applyBorder="1" applyAlignment="1">
      <alignment vertical="center"/>
    </xf>
    <xf numFmtId="189" fontId="23" fillId="6" borderId="0" xfId="4" applyNumberFormat="1" applyFont="1" applyFill="1"/>
    <xf numFmtId="189" fontId="23" fillId="7" borderId="12" xfId="3" applyNumberFormat="1" applyFont="1" applyFill="1" applyBorder="1"/>
    <xf numFmtId="189" fontId="23" fillId="7" borderId="32" xfId="3" applyNumberFormat="1" applyFont="1" applyFill="1" applyBorder="1" applyAlignment="1">
      <alignment vertical="center"/>
    </xf>
    <xf numFmtId="189" fontId="24" fillId="7" borderId="12" xfId="3" applyNumberFormat="1" applyFont="1" applyFill="1" applyBorder="1"/>
    <xf numFmtId="189" fontId="35" fillId="6" borderId="0" xfId="4" applyNumberFormat="1" applyFont="1" applyFill="1"/>
    <xf numFmtId="189" fontId="35" fillId="7" borderId="32" xfId="3" applyNumberFormat="1" applyFont="1" applyFill="1" applyBorder="1" applyAlignment="1">
      <alignment vertical="center"/>
    </xf>
    <xf numFmtId="189" fontId="15" fillId="10" borderId="14" xfId="4" applyNumberFormat="1" applyFont="1" applyFill="1" applyBorder="1"/>
    <xf numFmtId="189" fontId="15" fillId="7" borderId="21" xfId="3" applyNumberFormat="1" applyFont="1" applyFill="1" applyBorder="1"/>
    <xf numFmtId="189" fontId="15" fillId="7" borderId="34" xfId="3" applyNumberFormat="1" applyFont="1" applyFill="1" applyBorder="1" applyAlignment="1">
      <alignment vertical="center"/>
    </xf>
    <xf numFmtId="189" fontId="15" fillId="0" borderId="14" xfId="4" applyNumberFormat="1" applyFont="1" applyFill="1" applyBorder="1"/>
    <xf numFmtId="189" fontId="24" fillId="6" borderId="45" xfId="4" applyNumberFormat="1" applyFont="1" applyFill="1" applyBorder="1"/>
    <xf numFmtId="189" fontId="15" fillId="10" borderId="45" xfId="4" applyNumberFormat="1" applyFont="1" applyFill="1" applyBorder="1"/>
    <xf numFmtId="189" fontId="35" fillId="6" borderId="45" xfId="4" applyNumberFormat="1" applyFont="1" applyFill="1" applyBorder="1"/>
    <xf numFmtId="189" fontId="24" fillId="6" borderId="46" xfId="4" applyNumberFormat="1" applyFont="1" applyFill="1" applyBorder="1"/>
    <xf numFmtId="189" fontId="15" fillId="10" borderId="46" xfId="4" applyNumberFormat="1" applyFont="1" applyFill="1" applyBorder="1"/>
    <xf numFmtId="189" fontId="35" fillId="6" borderId="46" xfId="4" applyNumberFormat="1" applyFont="1" applyFill="1" applyBorder="1"/>
    <xf numFmtId="189" fontId="23" fillId="6" borderId="45" xfId="4" applyNumberFormat="1" applyFont="1" applyFill="1" applyBorder="1"/>
    <xf numFmtId="189" fontId="23" fillId="6" borderId="46" xfId="4" applyNumberFormat="1" applyFont="1" applyFill="1" applyBorder="1"/>
    <xf numFmtId="189" fontId="15" fillId="0" borderId="45" xfId="4" applyNumberFormat="1" applyFont="1" applyFill="1" applyBorder="1"/>
    <xf numFmtId="189" fontId="15" fillId="0" borderId="46" xfId="4" applyNumberFormat="1" applyFont="1" applyFill="1" applyBorder="1"/>
    <xf numFmtId="189" fontId="15" fillId="0" borderId="31" xfId="1" applyNumberFormat="1" applyFont="1" applyBorder="1"/>
    <xf numFmtId="189" fontId="15" fillId="7" borderId="37" xfId="3" applyNumberFormat="1" applyFont="1" applyFill="1" applyBorder="1"/>
    <xf numFmtId="189" fontId="15" fillId="7" borderId="47" xfId="3" applyNumberFormat="1" applyFont="1" applyFill="1" applyBorder="1" applyAlignment="1">
      <alignment vertical="center"/>
    </xf>
    <xf numFmtId="189" fontId="15" fillId="0" borderId="31" xfId="13" applyNumberFormat="1" applyFont="1" applyBorder="1"/>
    <xf numFmtId="189" fontId="15" fillId="0" borderId="18" xfId="1" applyNumberFormat="1" applyFont="1" applyBorder="1"/>
    <xf numFmtId="189" fontId="15" fillId="10" borderId="6" xfId="4" applyNumberFormat="1" applyFont="1" applyFill="1" applyBorder="1"/>
    <xf numFmtId="189" fontId="35" fillId="6" borderId="6" xfId="4" applyNumberFormat="1" applyFont="1" applyFill="1" applyBorder="1"/>
    <xf numFmtId="189" fontId="15" fillId="0" borderId="5" xfId="1" applyNumberFormat="1" applyFont="1" applyBorder="1"/>
    <xf numFmtId="189" fontId="15" fillId="10" borderId="5" xfId="4" applyNumberFormat="1" applyFont="1" applyFill="1" applyBorder="1"/>
    <xf numFmtId="189" fontId="15" fillId="0" borderId="5" xfId="13" applyNumberFormat="1" applyFont="1" applyBorder="1"/>
    <xf numFmtId="189" fontId="15" fillId="0" borderId="18" xfId="13" applyNumberFormat="1" applyFont="1" applyBorder="1"/>
    <xf numFmtId="189" fontId="15" fillId="0" borderId="5" xfId="4" applyNumberFormat="1" applyFont="1" applyFill="1" applyBorder="1"/>
    <xf numFmtId="43" fontId="29" fillId="17" borderId="13" xfId="1" applyFont="1" applyFill="1" applyBorder="1"/>
    <xf numFmtId="43" fontId="16" fillId="0" borderId="14" xfId="1" applyFont="1" applyBorder="1"/>
    <xf numFmtId="0" fontId="27" fillId="15" borderId="1" xfId="8" applyFont="1" applyFill="1" applyBorder="1" applyAlignment="1">
      <alignment horizontal="center"/>
    </xf>
    <xf numFmtId="0" fontId="27" fillId="15" borderId="2" xfId="8" applyFont="1" applyFill="1" applyBorder="1" applyAlignment="1">
      <alignment horizontal="center"/>
    </xf>
    <xf numFmtId="0" fontId="27" fillId="15" borderId="3" xfId="8" applyFont="1" applyFill="1" applyBorder="1" applyAlignment="1">
      <alignment horizontal="center"/>
    </xf>
    <xf numFmtId="0" fontId="28" fillId="15" borderId="4" xfId="8" applyFont="1" applyFill="1" applyBorder="1" applyAlignment="1">
      <alignment horizontal="center"/>
    </xf>
    <xf numFmtId="0" fontId="28" fillId="15" borderId="5" xfId="8" applyFont="1" applyFill="1" applyBorder="1" applyAlignment="1">
      <alignment horizontal="center"/>
    </xf>
    <xf numFmtId="0" fontId="28" fillId="15" borderId="6" xfId="8" applyFont="1" applyFill="1" applyBorder="1" applyAlignment="1">
      <alignment horizontal="center"/>
    </xf>
    <xf numFmtId="0" fontId="10" fillId="11" borderId="4" xfId="8" applyFont="1" applyFill="1" applyBorder="1" applyAlignment="1">
      <alignment horizontal="center"/>
    </xf>
    <xf numFmtId="0" fontId="10" fillId="11" borderId="5" xfId="8" applyFont="1" applyFill="1" applyBorder="1" applyAlignment="1">
      <alignment horizontal="center"/>
    </xf>
    <xf numFmtId="0" fontId="10" fillId="11" borderId="6" xfId="8" applyFont="1" applyFill="1" applyBorder="1" applyAlignment="1">
      <alignment horizontal="center"/>
    </xf>
    <xf numFmtId="0" fontId="10" fillId="11" borderId="11" xfId="4" applyFont="1" applyFill="1" applyBorder="1" applyAlignment="1">
      <alignment horizontal="center"/>
    </xf>
    <xf numFmtId="0" fontId="10" fillId="11" borderId="12" xfId="4" applyFont="1" applyFill="1" applyBorder="1" applyAlignment="1">
      <alignment horizontal="center"/>
    </xf>
    <xf numFmtId="0" fontId="10" fillId="11" borderId="13" xfId="4" applyFont="1" applyFill="1" applyBorder="1" applyAlignment="1">
      <alignment horizontal="center"/>
    </xf>
    <xf numFmtId="0" fontId="9" fillId="11" borderId="1" xfId="8" applyFont="1" applyFill="1" applyBorder="1" applyAlignment="1">
      <alignment horizontal="center"/>
    </xf>
    <xf numFmtId="0" fontId="9" fillId="11" borderId="2" xfId="8" applyFont="1" applyFill="1" applyBorder="1" applyAlignment="1">
      <alignment horizontal="center"/>
    </xf>
    <xf numFmtId="0" fontId="9" fillId="11" borderId="3" xfId="8" applyFont="1" applyFill="1" applyBorder="1" applyAlignment="1">
      <alignment horizontal="center"/>
    </xf>
    <xf numFmtId="0" fontId="11" fillId="13" borderId="1" xfId="6" applyFont="1" applyFill="1" applyBorder="1" applyAlignment="1">
      <alignment horizontal="center"/>
    </xf>
    <xf numFmtId="0" fontId="11" fillId="13" borderId="2" xfId="6" applyFont="1" applyFill="1" applyBorder="1" applyAlignment="1">
      <alignment horizontal="center"/>
    </xf>
    <xf numFmtId="0" fontId="11" fillId="13" borderId="3" xfId="6" applyFont="1" applyFill="1" applyBorder="1" applyAlignment="1">
      <alignment horizontal="center"/>
    </xf>
    <xf numFmtId="0" fontId="7" fillId="6" borderId="1" xfId="4" applyFont="1" applyFill="1" applyBorder="1" applyAlignment="1">
      <alignment horizontal="center"/>
    </xf>
    <xf numFmtId="0" fontId="7" fillId="6" borderId="2" xfId="4" applyFont="1" applyFill="1" applyBorder="1" applyAlignment="1">
      <alignment horizontal="center"/>
    </xf>
    <xf numFmtId="0" fontId="7" fillId="6" borderId="3" xfId="4" applyFont="1" applyFill="1" applyBorder="1" applyAlignment="1">
      <alignment horizontal="center"/>
    </xf>
    <xf numFmtId="0" fontId="12" fillId="13" borderId="4" xfId="6" applyFont="1" applyFill="1" applyBorder="1" applyAlignment="1">
      <alignment horizontal="center"/>
    </xf>
    <xf numFmtId="0" fontId="12" fillId="13" borderId="5" xfId="6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8" fillId="6" borderId="4" xfId="4" applyFont="1" applyFill="1" applyBorder="1" applyAlignment="1">
      <alignment horizontal="center"/>
    </xf>
    <xf numFmtId="0" fontId="8" fillId="6" borderId="5" xfId="4" applyFont="1" applyFill="1" applyBorder="1" applyAlignment="1">
      <alignment horizontal="center"/>
    </xf>
    <xf numFmtId="0" fontId="8" fillId="6" borderId="6" xfId="4" applyFont="1" applyFill="1" applyBorder="1" applyAlignment="1">
      <alignment horizontal="center"/>
    </xf>
    <xf numFmtId="0" fontId="12" fillId="13" borderId="8" xfId="6" applyFont="1" applyFill="1" applyBorder="1" applyAlignment="1">
      <alignment horizontal="center"/>
    </xf>
    <xf numFmtId="0" fontId="12" fillId="13" borderId="9" xfId="6" applyFont="1" applyFill="1" applyBorder="1" applyAlignment="1">
      <alignment horizontal="center"/>
    </xf>
    <xf numFmtId="0" fontId="12" fillId="13" borderId="10" xfId="6" applyFont="1" applyFill="1" applyBorder="1" applyAlignment="1">
      <alignment horizontal="center"/>
    </xf>
    <xf numFmtId="0" fontId="8" fillId="6" borderId="11" xfId="4" applyFont="1" applyFill="1" applyBorder="1" applyAlignment="1">
      <alignment horizontal="center"/>
    </xf>
    <xf numFmtId="0" fontId="8" fillId="6" borderId="12" xfId="4" applyFont="1" applyFill="1" applyBorder="1" applyAlignment="1">
      <alignment horizontal="center"/>
    </xf>
    <xf numFmtId="0" fontId="8" fillId="6" borderId="13" xfId="4" applyFont="1" applyFill="1" applyBorder="1" applyAlignment="1">
      <alignment horizontal="center"/>
    </xf>
    <xf numFmtId="0" fontId="27" fillId="16" borderId="1" xfId="8" applyFont="1" applyFill="1" applyBorder="1" applyAlignment="1">
      <alignment horizontal="center"/>
    </xf>
    <xf numFmtId="0" fontId="27" fillId="16" borderId="2" xfId="8" applyFont="1" applyFill="1" applyBorder="1" applyAlignment="1">
      <alignment horizontal="center"/>
    </xf>
    <xf numFmtId="0" fontId="27" fillId="16" borderId="3" xfId="8" applyFont="1" applyFill="1" applyBorder="1" applyAlignment="1">
      <alignment horizontal="center"/>
    </xf>
    <xf numFmtId="0" fontId="28" fillId="16" borderId="4" xfId="8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  <xf numFmtId="0" fontId="28" fillId="16" borderId="11" xfId="8" applyFont="1" applyFill="1" applyBorder="1" applyAlignment="1">
      <alignment horizontal="center"/>
    </xf>
    <xf numFmtId="0" fontId="28" fillId="16" borderId="12" xfId="8" applyFont="1" applyFill="1" applyBorder="1" applyAlignment="1">
      <alignment horizontal="center"/>
    </xf>
    <xf numFmtId="0" fontId="12" fillId="13" borderId="1" xfId="6" applyFont="1" applyFill="1" applyBorder="1" applyAlignment="1">
      <alignment horizontal="center"/>
    </xf>
    <xf numFmtId="0" fontId="12" fillId="13" borderId="2" xfId="6" applyFont="1" applyFill="1" applyBorder="1" applyAlignment="1">
      <alignment horizontal="center"/>
    </xf>
    <xf numFmtId="0" fontId="12" fillId="13" borderId="3" xfId="6" applyFont="1" applyFill="1" applyBorder="1" applyAlignment="1">
      <alignment horizontal="center"/>
    </xf>
  </cellXfs>
  <cellStyles count="15">
    <cellStyle name="40% - Accent2" xfId="8" builtinId="35"/>
    <cellStyle name="40% - Accent3" xfId="4" builtinId="39"/>
    <cellStyle name="40% - Accent5" xfId="6" builtinId="47"/>
    <cellStyle name="Accent2" xfId="7" builtinId="33"/>
    <cellStyle name="Accent3" xfId="3" builtinId="37"/>
    <cellStyle name="Accent5" xfId="5" builtinId="45"/>
    <cellStyle name="Comma" xfId="1" builtinId="3"/>
    <cellStyle name="Comma 7" xfId="10" xr:uid="{00000000-0005-0000-0000-000007000000}"/>
    <cellStyle name="Comma 9" xfId="13" xr:uid="{00000000-0005-0000-0000-000008000000}"/>
    <cellStyle name="Normal" xfId="0" builtinId="0"/>
    <cellStyle name="Normal 52" xfId="12" xr:uid="{00000000-0005-0000-0000-00000A000000}"/>
    <cellStyle name="Normal 8" xfId="9" xr:uid="{00000000-0005-0000-0000-00000B000000}"/>
    <cellStyle name="Percent" xfId="2" builtinId="5"/>
    <cellStyle name="Percent 3" xfId="11" xr:uid="{00000000-0005-0000-0000-00000D000000}"/>
    <cellStyle name="Percent 4" xfId="14" xr:uid="{00000000-0005-0000-0000-00000E000000}"/>
  </cellStyles>
  <dxfs count="64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339966"/>
      <color rgb="FF008080"/>
      <color rgb="FF800000"/>
      <color rgb="FFFFFF66"/>
      <color rgb="FFFFFF99"/>
      <color rgb="FFFFFF00"/>
      <color rgb="FFD9E688"/>
      <color rgb="FFFFFFCC"/>
      <color rgb="FFCC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253"/>
  <sheetViews>
    <sheetView topLeftCell="C25" zoomScaleNormal="100" workbookViewId="0">
      <selection activeCell="G242" sqref="G242"/>
    </sheetView>
  </sheetViews>
  <sheetFormatPr defaultColWidth="7" defaultRowHeight="12.75" x14ac:dyDescent="0.2"/>
  <cols>
    <col min="1" max="1" width="9.140625" style="3"/>
    <col min="2" max="2" width="13.140625" style="1" customWidth="1"/>
    <col min="3" max="3" width="13.5703125" style="1" customWidth="1"/>
    <col min="4" max="4" width="12.85546875" style="1" customWidth="1"/>
    <col min="5" max="5" width="13.28515625" style="1" customWidth="1"/>
    <col min="6" max="6" width="10.85546875" style="1" customWidth="1"/>
    <col min="7" max="7" width="11.140625" style="1" customWidth="1"/>
    <col min="8" max="8" width="12.7109375" style="1" customWidth="1"/>
    <col min="9" max="9" width="9.140625" style="2" bestFit="1" customWidth="1"/>
    <col min="10" max="10" width="7" style="1" customWidth="1"/>
    <col min="11" max="11" width="9.140625" style="3"/>
    <col min="12" max="12" width="14.140625" style="1" customWidth="1"/>
    <col min="13" max="13" width="13.42578125" style="1" customWidth="1"/>
    <col min="14" max="14" width="13.28515625" style="1" customWidth="1"/>
    <col min="15" max="15" width="14.140625" style="1" bestFit="1" customWidth="1"/>
    <col min="16" max="16" width="13" style="1" customWidth="1"/>
    <col min="17" max="17" width="14" style="1" customWidth="1"/>
    <col min="18" max="18" width="13.42578125" style="1" customWidth="1"/>
    <col min="19" max="19" width="13.5703125" style="1" customWidth="1"/>
    <col min="20" max="20" width="14.140625" style="1" bestFit="1" customWidth="1"/>
    <col min="21" max="21" width="13.140625" style="1" customWidth="1"/>
    <col min="22" max="22" width="13.5703125" style="1" customWidth="1"/>
    <col min="23" max="23" width="12.140625" style="2" bestFit="1" customWidth="1"/>
    <col min="24" max="16384" width="7" style="1"/>
  </cols>
  <sheetData>
    <row r="1" spans="1:23" ht="13.5" thickBot="1" x14ac:dyDescent="0.25"/>
    <row r="2" spans="1:23" ht="13.5" thickTop="1" x14ac:dyDescent="0.2">
      <c r="B2" s="537" t="s">
        <v>0</v>
      </c>
      <c r="C2" s="538"/>
      <c r="D2" s="538"/>
      <c r="E2" s="538"/>
      <c r="F2" s="538"/>
      <c r="G2" s="538"/>
      <c r="H2" s="538"/>
      <c r="I2" s="539"/>
      <c r="J2" s="3"/>
      <c r="L2" s="540" t="s">
        <v>1</v>
      </c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2"/>
    </row>
    <row r="3" spans="1:23" ht="13.5" thickBot="1" x14ac:dyDescent="0.25">
      <c r="B3" s="543" t="s">
        <v>46</v>
      </c>
      <c r="C3" s="544"/>
      <c r="D3" s="544"/>
      <c r="E3" s="544"/>
      <c r="F3" s="544"/>
      <c r="G3" s="544"/>
      <c r="H3" s="544"/>
      <c r="I3" s="545"/>
      <c r="J3" s="3"/>
      <c r="L3" s="546" t="s">
        <v>48</v>
      </c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8"/>
    </row>
    <row r="4" spans="1:23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4"/>
      <c r="C5" s="549" t="s">
        <v>64</v>
      </c>
      <c r="D5" s="550"/>
      <c r="E5" s="551"/>
      <c r="F5" s="549" t="s">
        <v>65</v>
      </c>
      <c r="G5" s="550"/>
      <c r="H5" s="551"/>
      <c r="I5" s="105" t="s">
        <v>2</v>
      </c>
      <c r="J5" s="3"/>
      <c r="L5" s="11"/>
      <c r="M5" s="552" t="s">
        <v>64</v>
      </c>
      <c r="N5" s="553"/>
      <c r="O5" s="553"/>
      <c r="P5" s="553"/>
      <c r="Q5" s="554"/>
      <c r="R5" s="552" t="s">
        <v>65</v>
      </c>
      <c r="S5" s="553"/>
      <c r="T5" s="553"/>
      <c r="U5" s="553"/>
      <c r="V5" s="554"/>
      <c r="W5" s="12" t="s">
        <v>2</v>
      </c>
    </row>
    <row r="6" spans="1:23" ht="13.5" thickTop="1" x14ac:dyDescent="0.2">
      <c r="B6" s="106" t="s">
        <v>3</v>
      </c>
      <c r="C6" s="107"/>
      <c r="D6" s="108"/>
      <c r="E6" s="109"/>
      <c r="F6" s="107"/>
      <c r="G6" s="108"/>
      <c r="H6" s="109"/>
      <c r="I6" s="110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 x14ac:dyDescent="0.25">
      <c r="B7" s="111"/>
      <c r="C7" s="112" t="s">
        <v>5</v>
      </c>
      <c r="D7" s="113" t="s">
        <v>6</v>
      </c>
      <c r="E7" s="114" t="s">
        <v>7</v>
      </c>
      <c r="F7" s="112" t="s">
        <v>5</v>
      </c>
      <c r="G7" s="113" t="s">
        <v>6</v>
      </c>
      <c r="H7" s="114" t="s">
        <v>7</v>
      </c>
      <c r="I7" s="115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 x14ac:dyDescent="0.2">
      <c r="B8" s="106"/>
      <c r="C8" s="116"/>
      <c r="D8" s="117"/>
      <c r="E8" s="157"/>
      <c r="F8" s="116"/>
      <c r="G8" s="117"/>
      <c r="H8" s="157"/>
      <c r="I8" s="119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6" t="s">
        <v>10</v>
      </c>
      <c r="C9" s="120">
        <f>Lcc_BKK!C9+Lcc_DMK!C9</f>
        <v>4851</v>
      </c>
      <c r="D9" s="122">
        <f>Lcc_BKK!D9+Lcc_DMK!D9</f>
        <v>4841</v>
      </c>
      <c r="E9" s="296">
        <f>SUM(C9:D9)</f>
        <v>9692</v>
      </c>
      <c r="F9" s="120">
        <f>Lcc_BKK!F9+Lcc_DMK!F9</f>
        <v>5315</v>
      </c>
      <c r="G9" s="122">
        <f>Lcc_BKK!G9+Lcc_DMK!G9</f>
        <v>5299</v>
      </c>
      <c r="H9" s="296">
        <f>SUM(F9:G9)</f>
        <v>10614</v>
      </c>
      <c r="I9" s="123">
        <f t="shared" ref="I9:I11" si="0">IF(E9=0,0,((H9/E9)-1)*100)</f>
        <v>9.5130004127115253</v>
      </c>
      <c r="J9" s="3"/>
      <c r="L9" s="13" t="s">
        <v>10</v>
      </c>
      <c r="M9" s="39">
        <f>Lcc_BKK!M9+Lcc_DMK!M9</f>
        <v>773277</v>
      </c>
      <c r="N9" s="37">
        <f>Lcc_BKK!N9+Lcc_DMK!N9</f>
        <v>801554</v>
      </c>
      <c r="O9" s="301">
        <f t="shared" ref="O9:O11" si="1">SUM(M9:N9)</f>
        <v>1574831</v>
      </c>
      <c r="P9" s="38">
        <f>Lcc_BKK!P9+Lcc_DMK!P9</f>
        <v>1612</v>
      </c>
      <c r="Q9" s="303">
        <f>O9+P9</f>
        <v>1576443</v>
      </c>
      <c r="R9" s="39">
        <f>Lcc_BKK!R9+Lcc_DMK!R9</f>
        <v>834703</v>
      </c>
      <c r="S9" s="37">
        <f>Lcc_BKK!S9+Lcc_DMK!S9</f>
        <v>861365</v>
      </c>
      <c r="T9" s="301">
        <f t="shared" ref="T9" si="2">SUM(R9:S9)</f>
        <v>1696068</v>
      </c>
      <c r="U9" s="38">
        <f>Lcc_BKK!U9+Lcc_DMK!U9</f>
        <v>2379</v>
      </c>
      <c r="V9" s="303">
        <f>T9+U9</f>
        <v>1698447</v>
      </c>
      <c r="W9" s="40">
        <f t="shared" ref="W9:W11" si="3">IF(Q9=0,0,((V9/Q9)-1)*100)</f>
        <v>7.7391951374074397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6" t="s">
        <v>11</v>
      </c>
      <c r="C10" s="120">
        <f>Lcc_BKK!C10+Lcc_DMK!C10</f>
        <v>4711</v>
      </c>
      <c r="D10" s="122">
        <f>Lcc_BKK!D10+Lcc_DMK!D10</f>
        <v>4710</v>
      </c>
      <c r="E10" s="296">
        <f t="shared" ref="E10:E25" si="4">SUM(C10:D10)</f>
        <v>9421</v>
      </c>
      <c r="F10" s="120">
        <f>Lcc_BKK!F10+Lcc_DMK!F10</f>
        <v>5254</v>
      </c>
      <c r="G10" s="122">
        <f>Lcc_BKK!G10+Lcc_DMK!G10</f>
        <v>5255</v>
      </c>
      <c r="H10" s="296">
        <f t="shared" ref="H10:H13" si="5">SUM(F10:G10)</f>
        <v>10509</v>
      </c>
      <c r="I10" s="123">
        <f t="shared" si="0"/>
        <v>11.548667869652895</v>
      </c>
      <c r="J10" s="3"/>
      <c r="K10" s="6"/>
      <c r="L10" s="13" t="s">
        <v>11</v>
      </c>
      <c r="M10" s="39">
        <f>Lcc_BKK!M10+Lcc_DMK!M10</f>
        <v>807244</v>
      </c>
      <c r="N10" s="37">
        <f>Lcc_BKK!N10+Lcc_DMK!N10</f>
        <v>806106</v>
      </c>
      <c r="O10" s="301">
        <f t="shared" si="1"/>
        <v>1613350</v>
      </c>
      <c r="P10" s="38">
        <f>Lcc_BKK!P10+Lcc_DMK!P10</f>
        <v>2096</v>
      </c>
      <c r="Q10" s="301">
        <f>O10+P10</f>
        <v>1615446</v>
      </c>
      <c r="R10" s="39">
        <f>Lcc_BKK!R10+Lcc_DMK!R10</f>
        <v>866256</v>
      </c>
      <c r="S10" s="37">
        <f>Lcc_BKK!S10+Lcc_DMK!S10</f>
        <v>854787</v>
      </c>
      <c r="T10" s="301">
        <f t="shared" ref="T10:T11" si="6">SUM(R10:S10)</f>
        <v>1721043</v>
      </c>
      <c r="U10" s="38">
        <f>Lcc_BKK!U10+Lcc_DMK!U10</f>
        <v>3026</v>
      </c>
      <c r="V10" s="301">
        <f>T10+U10</f>
        <v>1724069</v>
      </c>
      <c r="W10" s="40">
        <f t="shared" si="3"/>
        <v>6.7240254394142607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1" t="s">
        <v>12</v>
      </c>
      <c r="C11" s="124">
        <f>Lcc_BKK!C11+Lcc_DMK!C11</f>
        <v>5030</v>
      </c>
      <c r="D11" s="125">
        <f>Lcc_BKK!D11+Lcc_DMK!D11</f>
        <v>5030</v>
      </c>
      <c r="E11" s="158">
        <f t="shared" si="4"/>
        <v>10060</v>
      </c>
      <c r="F11" s="124">
        <f>Lcc_BKK!F11+Lcc_DMK!F11</f>
        <v>5774</v>
      </c>
      <c r="G11" s="125">
        <f>Lcc_BKK!G11+Lcc_DMK!G11</f>
        <v>5757</v>
      </c>
      <c r="H11" s="158">
        <f t="shared" si="5"/>
        <v>11531</v>
      </c>
      <c r="I11" s="123">
        <f t="shared" si="0"/>
        <v>14.622266401590455</v>
      </c>
      <c r="J11" s="3"/>
      <c r="K11" s="6"/>
      <c r="L11" s="22" t="s">
        <v>12</v>
      </c>
      <c r="M11" s="39">
        <f>Lcc_BKK!M11+Lcc_DMK!M11</f>
        <v>873995</v>
      </c>
      <c r="N11" s="37">
        <f>Lcc_BKK!N11+Lcc_DMK!N11</f>
        <v>876996</v>
      </c>
      <c r="O11" s="301">
        <f t="shared" si="1"/>
        <v>1750991</v>
      </c>
      <c r="P11" s="38">
        <f>Lcc_BKK!P11+Lcc_DMK!P11</f>
        <v>5044</v>
      </c>
      <c r="Q11" s="320">
        <f>O11+P11</f>
        <v>1756035</v>
      </c>
      <c r="R11" s="39">
        <f>Lcc_BKK!R11+Lcc_DMK!R11</f>
        <v>1008627</v>
      </c>
      <c r="S11" s="37">
        <f>Lcc_BKK!S11+Lcc_DMK!S11</f>
        <v>1002941</v>
      </c>
      <c r="T11" s="301">
        <f t="shared" si="6"/>
        <v>2011568</v>
      </c>
      <c r="U11" s="38">
        <f>Lcc_BKK!U11+Lcc_DMK!U11</f>
        <v>7542</v>
      </c>
      <c r="V11" s="320">
        <f>T11+U11</f>
        <v>2019110</v>
      </c>
      <c r="W11" s="40">
        <f t="shared" si="3"/>
        <v>14.981193427238072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57</v>
      </c>
      <c r="C12" s="127">
        <f t="shared" ref="C12:G12" si="7">+C9+C10+C11</f>
        <v>14592</v>
      </c>
      <c r="D12" s="129">
        <f t="shared" si="7"/>
        <v>14581</v>
      </c>
      <c r="E12" s="300">
        <f t="shared" si="4"/>
        <v>29173</v>
      </c>
      <c r="F12" s="127">
        <f t="shared" si="7"/>
        <v>16343</v>
      </c>
      <c r="G12" s="129">
        <f t="shared" si="7"/>
        <v>16311</v>
      </c>
      <c r="H12" s="300">
        <f t="shared" si="5"/>
        <v>32654</v>
      </c>
      <c r="I12" s="130">
        <f>IF(E12=0,0,((H12/E12)-1)*100)</f>
        <v>11.932266136496072</v>
      </c>
      <c r="J12" s="3"/>
      <c r="L12" s="41" t="s">
        <v>57</v>
      </c>
      <c r="M12" s="45">
        <f t="shared" ref="M12:Q12" si="8">+M9+M10+M11</f>
        <v>2454516</v>
      </c>
      <c r="N12" s="43">
        <f t="shared" si="8"/>
        <v>2484656</v>
      </c>
      <c r="O12" s="302">
        <f t="shared" si="8"/>
        <v>4939172</v>
      </c>
      <c r="P12" s="43">
        <f t="shared" si="8"/>
        <v>8752</v>
      </c>
      <c r="Q12" s="302">
        <f t="shared" si="8"/>
        <v>4947924</v>
      </c>
      <c r="R12" s="45">
        <f t="shared" ref="R12:V12" si="9">+R9+R10+R11</f>
        <v>2709586</v>
      </c>
      <c r="S12" s="43">
        <f t="shared" si="9"/>
        <v>2719093</v>
      </c>
      <c r="T12" s="302">
        <f t="shared" si="9"/>
        <v>5428679</v>
      </c>
      <c r="U12" s="43">
        <f t="shared" si="9"/>
        <v>12947</v>
      </c>
      <c r="V12" s="302">
        <f t="shared" si="9"/>
        <v>5441626</v>
      </c>
      <c r="W12" s="46">
        <f>IF(Q12=0,0,((V12/Q12)-1)*100)</f>
        <v>9.9779624747671889</v>
      </c>
    </row>
    <row r="13" spans="1:23" ht="13.5" thickTop="1" x14ac:dyDescent="0.2">
      <c r="A13" s="3" t="str">
        <f t="shared" ref="A13:A69" si="10">IF(ISERROR(F13/G13)," ",IF(F13/G13&gt;0.5,IF(F13/G13&lt;1.5," ","NOT OK"),"NOT OK"))</f>
        <v xml:space="preserve"> </v>
      </c>
      <c r="B13" s="106" t="s">
        <v>13</v>
      </c>
      <c r="C13" s="120">
        <f>Lcc_BKK!C13+Lcc_DMK!C13</f>
        <v>5116</v>
      </c>
      <c r="D13" s="122">
        <f>Lcc_BKK!D13+Lcc_DMK!D13</f>
        <v>5106</v>
      </c>
      <c r="E13" s="296">
        <f t="shared" si="4"/>
        <v>10222</v>
      </c>
      <c r="F13" s="120">
        <f>Lcc_BKK!F13+Lcc_DMK!F13</f>
        <v>5968</v>
      </c>
      <c r="G13" s="122">
        <f>Lcc_BKK!G13+Lcc_DMK!G13</f>
        <v>5956</v>
      </c>
      <c r="H13" s="296">
        <f t="shared" si="5"/>
        <v>11924</v>
      </c>
      <c r="I13" s="123">
        <f t="shared" ref="I13" si="11">IF(E13=0,0,((H13/E13)-1)*100)</f>
        <v>16.650361964390537</v>
      </c>
      <c r="J13" s="3"/>
      <c r="L13" s="13" t="s">
        <v>13</v>
      </c>
      <c r="M13" s="39">
        <f>Lcc_BKK!M13+Lcc_DMK!M13</f>
        <v>886405</v>
      </c>
      <c r="N13" s="37">
        <f>Lcc_BKK!N13+Lcc_DMK!N13</f>
        <v>878065</v>
      </c>
      <c r="O13" s="301">
        <f>SUM(M13:N13)</f>
        <v>1764470</v>
      </c>
      <c r="P13" s="38">
        <f>Lcc_BKK!P13+Lcc_DMK!P13</f>
        <v>1709</v>
      </c>
      <c r="Q13" s="303">
        <f>O13+P13</f>
        <v>1766179</v>
      </c>
      <c r="R13" s="39">
        <f>Lcc_BKK!R13+Lcc_DMK!R13</f>
        <v>1038674</v>
      </c>
      <c r="S13" s="37">
        <f>Lcc_BKK!S13+Lcc_DMK!S13</f>
        <v>1042675</v>
      </c>
      <c r="T13" s="301">
        <f>SUM(R13:S13)</f>
        <v>2081349</v>
      </c>
      <c r="U13" s="38">
        <f>Lcc_BKK!U13+Lcc_DMK!U13</f>
        <v>4066</v>
      </c>
      <c r="V13" s="303">
        <f>T13+U13</f>
        <v>2085415</v>
      </c>
      <c r="W13" s="40">
        <f t="shared" ref="W13" si="12">IF(Q13=0,0,((V13/Q13)-1)*100)</f>
        <v>18.074951632875269</v>
      </c>
    </row>
    <row r="14" spans="1:23" ht="13.5" thickBot="1" x14ac:dyDescent="0.25">
      <c r="A14" s="3" t="str">
        <f>IF(ISERROR(F14/G14)," ",IF(F14/G14&gt;0.5,IF(F14/G14&lt;1.5," ","NOT OK"),"NOT OK"))</f>
        <v xml:space="preserve"> </v>
      </c>
      <c r="B14" s="106" t="s">
        <v>14</v>
      </c>
      <c r="C14" s="120">
        <f>Lcc_BKK!C14+Lcc_DMK!C14</f>
        <v>4741</v>
      </c>
      <c r="D14" s="122">
        <f>Lcc_BKK!D14+Lcc_DMK!D14</f>
        <v>4739</v>
      </c>
      <c r="E14" s="296">
        <f>SUM(C14:D14)</f>
        <v>9480</v>
      </c>
      <c r="F14" s="120">
        <f>Lcc_BKK!F14+Lcc_DMK!F14</f>
        <v>5542</v>
      </c>
      <c r="G14" s="122">
        <f>Lcc_BKK!G14+Lcc_DMK!G14</f>
        <v>5528</v>
      </c>
      <c r="H14" s="296">
        <f>SUM(F14:G14)</f>
        <v>11070</v>
      </c>
      <c r="I14" s="123">
        <f>IF(E14=0,0,((H14/E14)-1)*100)</f>
        <v>16.77215189873418</v>
      </c>
      <c r="J14" s="3"/>
      <c r="L14" s="13" t="s">
        <v>14</v>
      </c>
      <c r="M14" s="39">
        <f>Lcc_BKK!M14+Lcc_DMK!M14</f>
        <v>845660</v>
      </c>
      <c r="N14" s="37">
        <f>Lcc_BKK!N14+Lcc_DMK!N14</f>
        <v>867173</v>
      </c>
      <c r="O14" s="320">
        <f>SUM(M14:N14)</f>
        <v>1712833</v>
      </c>
      <c r="P14" s="513">
        <f>Lcc_BKK!P14+Lcc_DMK!P14</f>
        <v>2744</v>
      </c>
      <c r="Q14" s="514">
        <f>O14+P14</f>
        <v>1715577</v>
      </c>
      <c r="R14" s="515">
        <f>Lcc_BKK!R14+Lcc_DMK!R14</f>
        <v>957647</v>
      </c>
      <c r="S14" s="512">
        <f>Lcc_BKK!S14+Lcc_DMK!S14</f>
        <v>997794</v>
      </c>
      <c r="T14" s="303">
        <f>SUM(R14:S14)</f>
        <v>1955441</v>
      </c>
      <c r="U14" s="38">
        <f>Lcc_BKK!U14+Lcc_DMK!U14</f>
        <v>4088</v>
      </c>
      <c r="V14" s="303">
        <f>T14+U14</f>
        <v>1959529</v>
      </c>
      <c r="W14" s="40">
        <f>IF(Q14=0,0,((V14/Q14)-1)*100)</f>
        <v>14.219822252221848</v>
      </c>
    </row>
    <row r="15" spans="1:23" ht="14.25" thickTop="1" thickBot="1" x14ac:dyDescent="0.25">
      <c r="A15" s="3" t="str">
        <f>IF(ISERROR(F15/G15)," ",IF(F15/G15&gt;0.5,IF(F15/G15&lt;1.5," ","NOT OK"),"NOT OK"))</f>
        <v xml:space="preserve"> </v>
      </c>
      <c r="B15" s="126" t="s">
        <v>66</v>
      </c>
      <c r="C15" s="127">
        <f>+C13+C14</f>
        <v>9857</v>
      </c>
      <c r="D15" s="129">
        <f t="shared" ref="D15:H15" si="13">+D13+D14</f>
        <v>9845</v>
      </c>
      <c r="E15" s="300">
        <f t="shared" si="13"/>
        <v>19702</v>
      </c>
      <c r="F15" s="127">
        <f t="shared" si="13"/>
        <v>11510</v>
      </c>
      <c r="G15" s="129">
        <f t="shared" si="13"/>
        <v>11484</v>
      </c>
      <c r="H15" s="300">
        <f t="shared" si="13"/>
        <v>22994</v>
      </c>
      <c r="I15" s="130">
        <f>IF(E15=0,0,((H15/E15)-1)*100)</f>
        <v>16.70896355699929</v>
      </c>
      <c r="J15" s="3"/>
      <c r="L15" s="41" t="s">
        <v>66</v>
      </c>
      <c r="M15" s="45">
        <f>+M13+M14</f>
        <v>1732065</v>
      </c>
      <c r="N15" s="43">
        <f t="shared" ref="N15:V15" si="14">+N13+N14</f>
        <v>1745238</v>
      </c>
      <c r="O15" s="302">
        <f t="shared" si="14"/>
        <v>3477303</v>
      </c>
      <c r="P15" s="43">
        <f t="shared" si="14"/>
        <v>4453</v>
      </c>
      <c r="Q15" s="302">
        <f t="shared" si="14"/>
        <v>3481756</v>
      </c>
      <c r="R15" s="45">
        <f t="shared" si="14"/>
        <v>1996321</v>
      </c>
      <c r="S15" s="43">
        <f t="shared" si="14"/>
        <v>2040469</v>
      </c>
      <c r="T15" s="302">
        <f t="shared" si="14"/>
        <v>4036790</v>
      </c>
      <c r="U15" s="43">
        <f t="shared" si="14"/>
        <v>8154</v>
      </c>
      <c r="V15" s="302">
        <f t="shared" si="14"/>
        <v>4044944</v>
      </c>
      <c r="W15" s="46">
        <f>IF(Q15=0,0,((V15/Q15)-1)*100)</f>
        <v>16.175401148156276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67</v>
      </c>
      <c r="C16" s="127">
        <f>+C12+C13+C14</f>
        <v>24449</v>
      </c>
      <c r="D16" s="129">
        <f t="shared" ref="D16:H16" si="15">+D12+D13+D14</f>
        <v>24426</v>
      </c>
      <c r="E16" s="300">
        <f t="shared" si="15"/>
        <v>48875</v>
      </c>
      <c r="F16" s="127">
        <f t="shared" si="15"/>
        <v>27853</v>
      </c>
      <c r="G16" s="129">
        <f t="shared" si="15"/>
        <v>27795</v>
      </c>
      <c r="H16" s="300">
        <f t="shared" si="15"/>
        <v>55648</v>
      </c>
      <c r="I16" s="130">
        <f>IF(E16=0,0,((H16/E16)-1)*100)</f>
        <v>13.857800511508955</v>
      </c>
      <c r="J16" s="3"/>
      <c r="L16" s="41" t="s">
        <v>67</v>
      </c>
      <c r="M16" s="45">
        <f>+M12+M13+M14</f>
        <v>4186581</v>
      </c>
      <c r="N16" s="43">
        <f t="shared" ref="N16:V16" si="16">+N12+N13+N14</f>
        <v>4229894</v>
      </c>
      <c r="O16" s="302">
        <f t="shared" si="16"/>
        <v>8416475</v>
      </c>
      <c r="P16" s="43">
        <f t="shared" si="16"/>
        <v>13205</v>
      </c>
      <c r="Q16" s="302">
        <f t="shared" si="16"/>
        <v>8429680</v>
      </c>
      <c r="R16" s="45">
        <f t="shared" si="16"/>
        <v>4705907</v>
      </c>
      <c r="S16" s="43">
        <f t="shared" si="16"/>
        <v>4759562</v>
      </c>
      <c r="T16" s="302">
        <f t="shared" si="16"/>
        <v>9465469</v>
      </c>
      <c r="U16" s="43">
        <f t="shared" si="16"/>
        <v>21101</v>
      </c>
      <c r="V16" s="302">
        <f t="shared" si="16"/>
        <v>9486570</v>
      </c>
      <c r="W16" s="46">
        <f>IF(Q16=0,0,((V16/Q16)-1)*100)</f>
        <v>12.537723851913718</v>
      </c>
    </row>
    <row r="17" spans="1:23" ht="14.25" thickTop="1" thickBot="1" x14ac:dyDescent="0.25">
      <c r="A17" s="7" t="str">
        <f t="shared" ref="A17:A19" si="17">IF(ISERROR(F17/G17)," ",IF(F17/G17&gt;0.5,IF(F17/G17&lt;1.5," ","NOT OK"),"NOT OK"))</f>
        <v xml:space="preserve"> </v>
      </c>
      <c r="B17" s="106" t="s">
        <v>15</v>
      </c>
      <c r="C17" s="120">
        <f>Lcc_BKK!C17+Lcc_DMK!C17</f>
        <v>5167</v>
      </c>
      <c r="D17" s="122">
        <f>Lcc_BKK!D17+Lcc_DMK!D17</f>
        <v>5159</v>
      </c>
      <c r="E17" s="296">
        <f t="shared" si="4"/>
        <v>10326</v>
      </c>
      <c r="F17" s="120"/>
      <c r="G17" s="122"/>
      <c r="H17" s="296"/>
      <c r="I17" s="123"/>
      <c r="J17" s="7"/>
      <c r="L17" s="13" t="s">
        <v>15</v>
      </c>
      <c r="M17" s="39">
        <f>Lcc_BKK!M17+Lcc_DMK!M17</f>
        <v>902330</v>
      </c>
      <c r="N17" s="37">
        <f>Lcc_BKK!N17+Lcc_DMK!N17</f>
        <v>928839</v>
      </c>
      <c r="O17" s="169">
        <f t="shared" ref="O17" si="18">SUM(M17:N17)</f>
        <v>1831169</v>
      </c>
      <c r="P17" s="38">
        <f>Lcc_BKK!P17+Lcc_DMK!P17</f>
        <v>3195</v>
      </c>
      <c r="Q17" s="172">
        <f>O17+P17</f>
        <v>1834364</v>
      </c>
      <c r="R17" s="37"/>
      <c r="S17" s="481"/>
      <c r="T17" s="485"/>
      <c r="U17" s="494"/>
      <c r="V17" s="169"/>
      <c r="W17" s="40"/>
    </row>
    <row r="18" spans="1:23" ht="14.25" thickTop="1" thickBot="1" x14ac:dyDescent="0.25">
      <c r="A18" s="3" t="str">
        <f t="shared" si="17"/>
        <v xml:space="preserve"> </v>
      </c>
      <c r="B18" s="126" t="s">
        <v>61</v>
      </c>
      <c r="C18" s="127">
        <f t="shared" ref="C18:E18" si="19">+C13+C14+C17</f>
        <v>15024</v>
      </c>
      <c r="D18" s="129">
        <f t="shared" si="19"/>
        <v>15004</v>
      </c>
      <c r="E18" s="300">
        <f t="shared" si="19"/>
        <v>30028</v>
      </c>
      <c r="F18" s="127"/>
      <c r="G18" s="129"/>
      <c r="H18" s="300"/>
      <c r="I18" s="130"/>
      <c r="J18" s="3"/>
      <c r="L18" s="41" t="s">
        <v>61</v>
      </c>
      <c r="M18" s="45">
        <f t="shared" ref="M18:Q18" si="20">+M13+M14+M17</f>
        <v>2634395</v>
      </c>
      <c r="N18" s="43">
        <f t="shared" si="20"/>
        <v>2674077</v>
      </c>
      <c r="O18" s="302">
        <f t="shared" si="20"/>
        <v>5308472</v>
      </c>
      <c r="P18" s="43">
        <f t="shared" si="20"/>
        <v>7648</v>
      </c>
      <c r="Q18" s="302">
        <f t="shared" si="20"/>
        <v>5316120</v>
      </c>
      <c r="R18" s="43"/>
      <c r="S18" s="482"/>
      <c r="T18" s="486"/>
      <c r="U18" s="495"/>
      <c r="V18" s="302"/>
      <c r="W18" s="46"/>
    </row>
    <row r="19" spans="1:23" ht="13.5" thickTop="1" x14ac:dyDescent="0.2">
      <c r="A19" s="3" t="str">
        <f t="shared" si="17"/>
        <v xml:space="preserve"> </v>
      </c>
      <c r="B19" s="106" t="s">
        <v>16</v>
      </c>
      <c r="C19" s="120">
        <f>Lcc_BKK!C19+Lcc_DMK!C19</f>
        <v>4898</v>
      </c>
      <c r="D19" s="122">
        <f>Lcc_BKK!D19+Lcc_DMK!D19</f>
        <v>4904</v>
      </c>
      <c r="E19" s="296">
        <f t="shared" si="4"/>
        <v>9802</v>
      </c>
      <c r="F19" s="120"/>
      <c r="G19" s="122"/>
      <c r="H19" s="296"/>
      <c r="I19" s="123"/>
      <c r="J19" s="3"/>
      <c r="L19" s="13" t="s">
        <v>16</v>
      </c>
      <c r="M19" s="39">
        <f>Lcc_BKK!M19+Lcc_DMK!M19</f>
        <v>855801</v>
      </c>
      <c r="N19" s="37">
        <f>Lcc_BKK!N19+Lcc_DMK!N19</f>
        <v>871411</v>
      </c>
      <c r="O19" s="169">
        <f t="shared" ref="O19" si="21">SUM(M19:N19)</f>
        <v>1727212</v>
      </c>
      <c r="P19" s="38">
        <f>Lcc_BKK!P19+Lcc_DMK!P19</f>
        <v>1898</v>
      </c>
      <c r="Q19" s="172">
        <f>O19+P19</f>
        <v>1729110</v>
      </c>
      <c r="R19" s="37"/>
      <c r="S19" s="481"/>
      <c r="T19" s="485"/>
      <c r="U19" s="494"/>
      <c r="V19" s="169"/>
      <c r="W19" s="40"/>
    </row>
    <row r="20" spans="1:23" x14ac:dyDescent="0.2">
      <c r="A20" s="3" t="str">
        <f t="shared" ref="A20" si="22">IF(ISERROR(F20/G20)," ",IF(F20/G20&gt;0.5,IF(F20/G20&lt;1.5," ","NOT OK"),"NOT OK"))</f>
        <v xml:space="preserve"> </v>
      </c>
      <c r="B20" s="106" t="s">
        <v>17</v>
      </c>
      <c r="C20" s="120">
        <f>Lcc_BKK!C20+Lcc_DMK!C20</f>
        <v>5080</v>
      </c>
      <c r="D20" s="122">
        <f>Lcc_BKK!D20+Lcc_DMK!D20</f>
        <v>5067</v>
      </c>
      <c r="E20" s="158">
        <f t="shared" si="4"/>
        <v>10147</v>
      </c>
      <c r="F20" s="120"/>
      <c r="G20" s="122"/>
      <c r="H20" s="158"/>
      <c r="I20" s="123"/>
      <c r="J20" s="3"/>
      <c r="L20" s="13" t="s">
        <v>17</v>
      </c>
      <c r="M20" s="39">
        <f>Lcc_BKK!M20+Lcc_DMK!M20</f>
        <v>847732</v>
      </c>
      <c r="N20" s="37">
        <f>Lcc_BKK!N20+Lcc_DMK!N20</f>
        <v>868390</v>
      </c>
      <c r="O20" s="169">
        <f>SUM(M20:N20)</f>
        <v>1716122</v>
      </c>
      <c r="P20" s="140">
        <f>Lcc_BKK!P20+Lcc_DMK!P20</f>
        <v>1987</v>
      </c>
      <c r="Q20" s="169">
        <f>O20+P20</f>
        <v>1718109</v>
      </c>
      <c r="R20" s="37"/>
      <c r="S20" s="481"/>
      <c r="T20" s="485"/>
      <c r="U20" s="494"/>
      <c r="V20" s="169"/>
      <c r="W20" s="40"/>
    </row>
    <row r="21" spans="1:23" ht="13.5" thickBot="1" x14ac:dyDescent="0.25">
      <c r="A21" s="8" t="str">
        <f>IF(ISERROR(F21/G21)," ",IF(F21/G21&gt;0.5,IF(F21/G21&lt;1.5," ","NOT OK"),"NOT OK"))</f>
        <v xml:space="preserve"> </v>
      </c>
      <c r="B21" s="106" t="s">
        <v>18</v>
      </c>
      <c r="C21" s="120">
        <f>Lcc_BKK!C21+Lcc_DMK!C21</f>
        <v>5015</v>
      </c>
      <c r="D21" s="122">
        <f>Lcc_BKK!D21+Lcc_DMK!D21</f>
        <v>5012</v>
      </c>
      <c r="E21" s="158">
        <f t="shared" si="4"/>
        <v>10027</v>
      </c>
      <c r="F21" s="120"/>
      <c r="G21" s="122"/>
      <c r="H21" s="158"/>
      <c r="I21" s="123"/>
      <c r="J21" s="8"/>
      <c r="L21" s="13" t="s">
        <v>18</v>
      </c>
      <c r="M21" s="39">
        <f>Lcc_BKK!M21+Lcc_DMK!M21</f>
        <v>861547</v>
      </c>
      <c r="N21" s="37">
        <f>Lcc_BKK!N21+Lcc_DMK!N21</f>
        <v>861099</v>
      </c>
      <c r="O21" s="169">
        <f>SUM(M21:N21)</f>
        <v>1722646</v>
      </c>
      <c r="P21" s="140">
        <f>Lcc_BKK!P21+Lcc_DMK!P21</f>
        <v>2545</v>
      </c>
      <c r="Q21" s="169">
        <f>O21+P21</f>
        <v>1725191</v>
      </c>
      <c r="R21" s="37"/>
      <c r="S21" s="481"/>
      <c r="T21" s="485"/>
      <c r="U21" s="494"/>
      <c r="V21" s="169"/>
      <c r="W21" s="40"/>
    </row>
    <row r="22" spans="1:23" ht="15.75" customHeight="1" thickTop="1" thickBot="1" x14ac:dyDescent="0.25">
      <c r="A22" s="9" t="str">
        <f>IF(ISERROR(F22/G22)," ",IF(F22/G22&gt;0.5,IF(F22/G22&lt;1.5," ","NOT OK"),"NOT OK"))</f>
        <v xml:space="preserve"> </v>
      </c>
      <c r="B22" s="133" t="s">
        <v>19</v>
      </c>
      <c r="C22" s="127">
        <f t="shared" ref="C22:E22" si="23">+C19+C20+C21</f>
        <v>14993</v>
      </c>
      <c r="D22" s="135">
        <f t="shared" si="23"/>
        <v>14983</v>
      </c>
      <c r="E22" s="160">
        <f t="shared" si="23"/>
        <v>29976</v>
      </c>
      <c r="F22" s="127"/>
      <c r="G22" s="135"/>
      <c r="H22" s="160"/>
      <c r="I22" s="130"/>
      <c r="J22" s="9"/>
      <c r="K22" s="10"/>
      <c r="L22" s="47" t="s">
        <v>19</v>
      </c>
      <c r="M22" s="48">
        <f t="shared" ref="M22:Q22" si="24">+M19+M20+M21</f>
        <v>2565080</v>
      </c>
      <c r="N22" s="49">
        <f t="shared" si="24"/>
        <v>2600900</v>
      </c>
      <c r="O22" s="171">
        <f t="shared" si="24"/>
        <v>5165980</v>
      </c>
      <c r="P22" s="49">
        <f t="shared" si="24"/>
        <v>6430</v>
      </c>
      <c r="Q22" s="171">
        <f t="shared" si="24"/>
        <v>5172410</v>
      </c>
      <c r="R22" s="49"/>
      <c r="S22" s="483"/>
      <c r="T22" s="487"/>
      <c r="U22" s="496"/>
      <c r="V22" s="171"/>
      <c r="W22" s="50"/>
    </row>
    <row r="23" spans="1:23" ht="13.5" thickTop="1" x14ac:dyDescent="0.2">
      <c r="A23" s="3" t="str">
        <f>IF(ISERROR(F23/G23)," ",IF(F23/G23&gt;0.5,IF(F23/G23&lt;1.5," ","NOT OK"),"NOT OK"))</f>
        <v xml:space="preserve"> </v>
      </c>
      <c r="B23" s="106" t="s">
        <v>20</v>
      </c>
      <c r="C23" s="120">
        <f>Lcc_BKK!C23+Lcc_DMK!C23</f>
        <v>5222</v>
      </c>
      <c r="D23" s="122">
        <f>Lcc_BKK!D23+Lcc_DMK!D23</f>
        <v>5203</v>
      </c>
      <c r="E23" s="161">
        <f t="shared" si="4"/>
        <v>10425</v>
      </c>
      <c r="F23" s="120"/>
      <c r="G23" s="122"/>
      <c r="H23" s="161"/>
      <c r="I23" s="123"/>
      <c r="J23" s="3"/>
      <c r="L23" s="13" t="s">
        <v>21</v>
      </c>
      <c r="M23" s="39">
        <f>Lcc_BKK!M23+Lcc_DMK!M23</f>
        <v>880571</v>
      </c>
      <c r="N23" s="37">
        <f>Lcc_BKK!N23+Lcc_DMK!N23</f>
        <v>892272</v>
      </c>
      <c r="O23" s="169">
        <f>SUM(M23:N23)</f>
        <v>1772843</v>
      </c>
      <c r="P23" s="140">
        <f>Lcc_BKK!P23+Lcc_DMK!P23</f>
        <v>2793</v>
      </c>
      <c r="Q23" s="301">
        <f>O23+P23</f>
        <v>1775636</v>
      </c>
      <c r="R23" s="37"/>
      <c r="S23" s="481"/>
      <c r="T23" s="485"/>
      <c r="U23" s="494"/>
      <c r="V23" s="301"/>
      <c r="W23" s="40"/>
    </row>
    <row r="24" spans="1:23" x14ac:dyDescent="0.2">
      <c r="A24" s="3" t="str">
        <f t="shared" ref="A24" si="25">IF(ISERROR(F24/G24)," ",IF(F24/G24&gt;0.5,IF(F24/G24&lt;1.5," ","NOT OK"),"NOT OK"))</f>
        <v xml:space="preserve"> </v>
      </c>
      <c r="B24" s="106" t="s">
        <v>22</v>
      </c>
      <c r="C24" s="120">
        <f>Lcc_BKK!C24+Lcc_DMK!C24</f>
        <v>5269</v>
      </c>
      <c r="D24" s="122">
        <f>Lcc_BKK!D24+Lcc_DMK!D24</f>
        <v>5274</v>
      </c>
      <c r="E24" s="152">
        <f t="shared" si="4"/>
        <v>10543</v>
      </c>
      <c r="F24" s="120"/>
      <c r="G24" s="122"/>
      <c r="H24" s="152"/>
      <c r="I24" s="123"/>
      <c r="J24" s="3"/>
      <c r="L24" s="13" t="s">
        <v>22</v>
      </c>
      <c r="M24" s="39">
        <f>Lcc_BKK!M24+Lcc_DMK!M24</f>
        <v>878120</v>
      </c>
      <c r="N24" s="37">
        <f>Lcc_BKK!N24+Lcc_DMK!N24</f>
        <v>886210</v>
      </c>
      <c r="O24" s="169">
        <f>SUM(M24:N24)</f>
        <v>1764330</v>
      </c>
      <c r="P24" s="140">
        <f>Lcc_BKK!P24+Lcc_DMK!P24</f>
        <v>4434</v>
      </c>
      <c r="Q24" s="301">
        <f>O24+P24</f>
        <v>1768764</v>
      </c>
      <c r="R24" s="37"/>
      <c r="S24" s="481"/>
      <c r="T24" s="485"/>
      <c r="U24" s="494"/>
      <c r="V24" s="301"/>
      <c r="W24" s="40"/>
    </row>
    <row r="25" spans="1:23" ht="13.5" thickBot="1" x14ac:dyDescent="0.25">
      <c r="A25" s="3" t="str">
        <f>IF(ISERROR(F25/G25)," ",IF(F25/G25&gt;0.5,IF(F25/G25&lt;1.5," ","NOT OK"),"NOT OK"))</f>
        <v xml:space="preserve"> </v>
      </c>
      <c r="B25" s="106" t="s">
        <v>23</v>
      </c>
      <c r="C25" s="120">
        <f>Lcc_BKK!C25+Lcc_DMK!C25</f>
        <v>5033</v>
      </c>
      <c r="D25" s="136">
        <f>Lcc_BKK!D25+Lcc_DMK!D25</f>
        <v>5032</v>
      </c>
      <c r="E25" s="299">
        <f t="shared" si="4"/>
        <v>10065</v>
      </c>
      <c r="F25" s="120"/>
      <c r="G25" s="136"/>
      <c r="H25" s="299"/>
      <c r="I25" s="137"/>
      <c r="J25" s="3"/>
      <c r="L25" s="13" t="s">
        <v>23</v>
      </c>
      <c r="M25" s="39">
        <f>Lcc_BKK!M25+Lcc_DMK!M25</f>
        <v>776391</v>
      </c>
      <c r="N25" s="37">
        <f>Lcc_BKK!N25+Lcc_DMK!N25</f>
        <v>798783</v>
      </c>
      <c r="O25" s="169">
        <f t="shared" ref="O25" si="26">SUM(M25:N25)</f>
        <v>1575174</v>
      </c>
      <c r="P25" s="140">
        <f>Lcc_BKK!P25+Lcc_DMK!P25</f>
        <v>4549</v>
      </c>
      <c r="Q25" s="301">
        <f>O25+P25</f>
        <v>1579723</v>
      </c>
      <c r="R25" s="37"/>
      <c r="S25" s="481"/>
      <c r="T25" s="485"/>
      <c r="U25" s="494"/>
      <c r="V25" s="301"/>
      <c r="W25" s="40"/>
    </row>
    <row r="26" spans="1:23" ht="14.25" thickTop="1" thickBot="1" x14ac:dyDescent="0.25">
      <c r="A26" s="3" t="str">
        <f>IF(ISERROR(F26/G26)," ",IF(F26/G26&gt;0.5,IF(F26/G26&lt;1.5," ","NOT OK"),"NOT OK"))</f>
        <v xml:space="preserve"> </v>
      </c>
      <c r="B26" s="126" t="s">
        <v>40</v>
      </c>
      <c r="C26" s="127">
        <f t="shared" ref="C26" si="27">+C23+C24+C25</f>
        <v>15524</v>
      </c>
      <c r="D26" s="127">
        <f t="shared" ref="D26:E26" si="28">+D23+D24+D25</f>
        <v>15509</v>
      </c>
      <c r="E26" s="127">
        <f t="shared" si="28"/>
        <v>31033</v>
      </c>
      <c r="F26" s="127"/>
      <c r="G26" s="127"/>
      <c r="H26" s="127"/>
      <c r="I26" s="130"/>
      <c r="J26" s="3"/>
      <c r="L26" s="476" t="s">
        <v>40</v>
      </c>
      <c r="M26" s="45">
        <f t="shared" ref="M26" si="29">+M23+M24+M25</f>
        <v>2535082</v>
      </c>
      <c r="N26" s="43">
        <f t="shared" ref="N26:Q26" si="30">+N23+N24+N25</f>
        <v>2577265</v>
      </c>
      <c r="O26" s="302">
        <f t="shared" si="30"/>
        <v>5112347</v>
      </c>
      <c r="P26" s="43">
        <f t="shared" si="30"/>
        <v>11776</v>
      </c>
      <c r="Q26" s="302">
        <f t="shared" si="30"/>
        <v>5124123</v>
      </c>
      <c r="R26" s="43"/>
      <c r="S26" s="482"/>
      <c r="T26" s="486"/>
      <c r="U26" s="495"/>
      <c r="V26" s="302"/>
      <c r="W26" s="46"/>
    </row>
    <row r="27" spans="1:23" ht="14.25" thickTop="1" thickBot="1" x14ac:dyDescent="0.25">
      <c r="A27" s="3" t="str">
        <f>IF(ISERROR(F27/G27)," ",IF(F27/G27&gt;0.5,IF(F27/G27&lt;1.5," ","NOT OK"),"NOT OK"))</f>
        <v xml:space="preserve"> </v>
      </c>
      <c r="B27" s="126" t="s">
        <v>62</v>
      </c>
      <c r="C27" s="127">
        <f t="shared" ref="C27" si="31">+C18+C22+C23+C24+C25</f>
        <v>45541</v>
      </c>
      <c r="D27" s="129">
        <f t="shared" ref="D27:E27" si="32">+D18+D22+D23+D24+D25</f>
        <v>45496</v>
      </c>
      <c r="E27" s="300">
        <f t="shared" si="32"/>
        <v>91037</v>
      </c>
      <c r="F27" s="127"/>
      <c r="G27" s="129"/>
      <c r="H27" s="300"/>
      <c r="I27" s="130"/>
      <c r="J27" s="3"/>
      <c r="L27" s="476" t="s">
        <v>62</v>
      </c>
      <c r="M27" s="42">
        <f t="shared" ref="M27" si="33">+M18+M22+M23+M24+M25</f>
        <v>7734557</v>
      </c>
      <c r="N27" s="477">
        <f t="shared" ref="N27:Q27" si="34">+N18+N22+N23+N24+N25</f>
        <v>7852242</v>
      </c>
      <c r="O27" s="302">
        <f t="shared" si="34"/>
        <v>15586799</v>
      </c>
      <c r="P27" s="43">
        <f t="shared" si="34"/>
        <v>25854</v>
      </c>
      <c r="Q27" s="302">
        <f t="shared" si="34"/>
        <v>15612653</v>
      </c>
      <c r="R27" s="43"/>
      <c r="S27" s="482"/>
      <c r="T27" s="486"/>
      <c r="U27" s="495"/>
      <c r="V27" s="302"/>
      <c r="W27" s="46"/>
    </row>
    <row r="28" spans="1:23" ht="14.25" thickTop="1" thickBot="1" x14ac:dyDescent="0.25">
      <c r="A28" s="3" t="str">
        <f>IF(ISERROR(F28/G28)," ",IF(F28/G28&gt;0.5,IF(F28/G28&lt;1.5," ","NOT OK"),"NOT OK"))</f>
        <v xml:space="preserve"> </v>
      </c>
      <c r="B28" s="126" t="s">
        <v>63</v>
      </c>
      <c r="C28" s="127">
        <f t="shared" ref="C28:E28" si="35">+C12+C18+C22+C26</f>
        <v>60133</v>
      </c>
      <c r="D28" s="129">
        <f t="shared" si="35"/>
        <v>60077</v>
      </c>
      <c r="E28" s="300">
        <f t="shared" si="35"/>
        <v>120210</v>
      </c>
      <c r="F28" s="127"/>
      <c r="G28" s="129"/>
      <c r="H28" s="300"/>
      <c r="I28" s="130"/>
      <c r="J28" s="3"/>
      <c r="L28" s="476" t="s">
        <v>63</v>
      </c>
      <c r="M28" s="45">
        <f t="shared" ref="M28:Q28" si="36">+M12+M18+M22+M26</f>
        <v>10189073</v>
      </c>
      <c r="N28" s="43">
        <f t="shared" si="36"/>
        <v>10336898</v>
      </c>
      <c r="O28" s="302">
        <f t="shared" si="36"/>
        <v>20525971</v>
      </c>
      <c r="P28" s="43">
        <f t="shared" si="36"/>
        <v>34606</v>
      </c>
      <c r="Q28" s="302">
        <f t="shared" si="36"/>
        <v>20560577</v>
      </c>
      <c r="R28" s="43"/>
      <c r="S28" s="482"/>
      <c r="T28" s="486"/>
      <c r="U28" s="495"/>
      <c r="V28" s="302"/>
      <c r="W28" s="46"/>
    </row>
    <row r="29" spans="1:23" ht="14.25" thickTop="1" thickBot="1" x14ac:dyDescent="0.25">
      <c r="B29" s="138" t="s">
        <v>60</v>
      </c>
      <c r="C29" s="102"/>
      <c r="D29" s="102"/>
      <c r="E29" s="102"/>
      <c r="F29" s="102"/>
      <c r="G29" s="102"/>
      <c r="H29" s="102"/>
      <c r="I29" s="102"/>
      <c r="J29" s="102"/>
      <c r="L29" s="53" t="s">
        <v>60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3" ht="13.5" thickTop="1" x14ac:dyDescent="0.2">
      <c r="B30" s="537" t="s">
        <v>25</v>
      </c>
      <c r="C30" s="538"/>
      <c r="D30" s="538"/>
      <c r="E30" s="538"/>
      <c r="F30" s="538"/>
      <c r="G30" s="538"/>
      <c r="H30" s="538"/>
      <c r="I30" s="539"/>
      <c r="J30" s="3"/>
      <c r="L30" s="540" t="s">
        <v>26</v>
      </c>
      <c r="M30" s="541"/>
      <c r="N30" s="541"/>
      <c r="O30" s="541"/>
      <c r="P30" s="541"/>
      <c r="Q30" s="541"/>
      <c r="R30" s="541"/>
      <c r="S30" s="541"/>
      <c r="T30" s="541"/>
      <c r="U30" s="541"/>
      <c r="V30" s="541"/>
      <c r="W30" s="542"/>
    </row>
    <row r="31" spans="1:23" ht="13.5" thickBot="1" x14ac:dyDescent="0.25">
      <c r="B31" s="543" t="s">
        <v>47</v>
      </c>
      <c r="C31" s="544"/>
      <c r="D31" s="544"/>
      <c r="E31" s="544"/>
      <c r="F31" s="544"/>
      <c r="G31" s="544"/>
      <c r="H31" s="544"/>
      <c r="I31" s="545"/>
      <c r="J31" s="3"/>
      <c r="L31" s="546" t="s">
        <v>49</v>
      </c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8"/>
    </row>
    <row r="32" spans="1:23" ht="14.25" thickTop="1" thickBot="1" x14ac:dyDescent="0.25">
      <c r="B32" s="101"/>
      <c r="C32" s="102"/>
      <c r="D32" s="102"/>
      <c r="E32" s="102"/>
      <c r="F32" s="102"/>
      <c r="G32" s="102"/>
      <c r="H32" s="102"/>
      <c r="I32" s="103"/>
      <c r="J32" s="3"/>
      <c r="L32" s="15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2"/>
    </row>
    <row r="33" spans="1:23" ht="14.25" thickTop="1" thickBot="1" x14ac:dyDescent="0.25">
      <c r="B33" s="104"/>
      <c r="C33" s="549" t="s">
        <v>64</v>
      </c>
      <c r="D33" s="550"/>
      <c r="E33" s="551"/>
      <c r="F33" s="549" t="s">
        <v>65</v>
      </c>
      <c r="G33" s="550"/>
      <c r="H33" s="551"/>
      <c r="I33" s="105" t="s">
        <v>2</v>
      </c>
      <c r="J33" s="3"/>
      <c r="L33" s="11"/>
      <c r="M33" s="552" t="s">
        <v>64</v>
      </c>
      <c r="N33" s="553"/>
      <c r="O33" s="553"/>
      <c r="P33" s="553"/>
      <c r="Q33" s="554"/>
      <c r="R33" s="552" t="s">
        <v>65</v>
      </c>
      <c r="S33" s="553"/>
      <c r="T33" s="553"/>
      <c r="U33" s="553"/>
      <c r="V33" s="554"/>
      <c r="W33" s="12" t="s">
        <v>2</v>
      </c>
    </row>
    <row r="34" spans="1:23" ht="13.5" thickTop="1" x14ac:dyDescent="0.2">
      <c r="B34" s="106" t="s">
        <v>3</v>
      </c>
      <c r="C34" s="107"/>
      <c r="D34" s="108"/>
      <c r="E34" s="109"/>
      <c r="F34" s="107"/>
      <c r="G34" s="108"/>
      <c r="H34" s="109"/>
      <c r="I34" s="110" t="s">
        <v>4</v>
      </c>
      <c r="J34" s="3"/>
      <c r="L34" s="13" t="s">
        <v>3</v>
      </c>
      <c r="M34" s="19"/>
      <c r="N34" s="15"/>
      <c r="O34" s="16"/>
      <c r="P34" s="17"/>
      <c r="Q34" s="20"/>
      <c r="R34" s="19"/>
      <c r="S34" s="15"/>
      <c r="T34" s="16"/>
      <c r="U34" s="17"/>
      <c r="V34" s="20"/>
      <c r="W34" s="21" t="s">
        <v>4</v>
      </c>
    </row>
    <row r="35" spans="1:23" ht="13.5" thickBot="1" x14ac:dyDescent="0.25">
      <c r="B35" s="111"/>
      <c r="C35" s="112" t="s">
        <v>5</v>
      </c>
      <c r="D35" s="113" t="s">
        <v>6</v>
      </c>
      <c r="E35" s="114" t="s">
        <v>7</v>
      </c>
      <c r="F35" s="112" t="s">
        <v>5</v>
      </c>
      <c r="G35" s="113" t="s">
        <v>6</v>
      </c>
      <c r="H35" s="114" t="s">
        <v>7</v>
      </c>
      <c r="I35" s="115"/>
      <c r="J35" s="3"/>
      <c r="L35" s="22"/>
      <c r="M35" s="27" t="s">
        <v>8</v>
      </c>
      <c r="N35" s="24" t="s">
        <v>9</v>
      </c>
      <c r="O35" s="25" t="s">
        <v>31</v>
      </c>
      <c r="P35" s="26" t="s">
        <v>32</v>
      </c>
      <c r="Q35" s="25" t="s">
        <v>7</v>
      </c>
      <c r="R35" s="27" t="s">
        <v>8</v>
      </c>
      <c r="S35" s="24" t="s">
        <v>9</v>
      </c>
      <c r="T35" s="25" t="s">
        <v>31</v>
      </c>
      <c r="U35" s="26" t="s">
        <v>32</v>
      </c>
      <c r="V35" s="25" t="s">
        <v>7</v>
      </c>
      <c r="W35" s="28"/>
    </row>
    <row r="36" spans="1:23" ht="5.25" customHeight="1" thickTop="1" x14ac:dyDescent="0.2">
      <c r="B36" s="106"/>
      <c r="C36" s="116"/>
      <c r="D36" s="117"/>
      <c r="E36" s="118"/>
      <c r="F36" s="116"/>
      <c r="G36" s="117"/>
      <c r="H36" s="118"/>
      <c r="I36" s="119"/>
      <c r="J36" s="3"/>
      <c r="L36" s="13"/>
      <c r="M36" s="33"/>
      <c r="N36" s="30"/>
      <c r="O36" s="31"/>
      <c r="P36" s="32"/>
      <c r="Q36" s="34"/>
      <c r="R36" s="33"/>
      <c r="S36" s="30"/>
      <c r="T36" s="31"/>
      <c r="U36" s="32"/>
      <c r="V36" s="34"/>
      <c r="W36" s="35"/>
    </row>
    <row r="37" spans="1:23" x14ac:dyDescent="0.2">
      <c r="A37" s="3" t="str">
        <f>IF(ISERROR(F37/G37)," ",IF(F37/G37&gt;0.5,IF(F37/G37&lt;1.5," ","NOT OK"),"NOT OK"))</f>
        <v xml:space="preserve"> </v>
      </c>
      <c r="B37" s="106" t="s">
        <v>10</v>
      </c>
      <c r="C37" s="120">
        <f>Lcc_BKK!C37+Lcc_DMK!C37</f>
        <v>7043</v>
      </c>
      <c r="D37" s="122">
        <f>Lcc_BKK!D37+Lcc_DMK!D37</f>
        <v>7060</v>
      </c>
      <c r="E37" s="296">
        <f t="shared" ref="E37:E41" si="37">SUM(C37:D37)</f>
        <v>14103</v>
      </c>
      <c r="F37" s="120">
        <f>Lcc_BKK!F37+Lcc_DMK!F37</f>
        <v>7779</v>
      </c>
      <c r="G37" s="122">
        <f>Lcc_BKK!G37+Lcc_DMK!G37</f>
        <v>7795</v>
      </c>
      <c r="H37" s="296">
        <f t="shared" ref="H37:H41" si="38">SUM(F37:G37)</f>
        <v>15574</v>
      </c>
      <c r="I37" s="123">
        <f t="shared" ref="I37:I39" si="39">IF(E37=0,0,((H37/E37)-1)*100)</f>
        <v>10.430404878394661</v>
      </c>
      <c r="J37" s="3"/>
      <c r="K37" s="6"/>
      <c r="L37" s="13" t="s">
        <v>10</v>
      </c>
      <c r="M37" s="39">
        <f>Lcc_BKK!M37+Lcc_DMK!M37</f>
        <v>1019251</v>
      </c>
      <c r="N37" s="37">
        <f>Lcc_BKK!N37+Lcc_DMK!N37</f>
        <v>1028699</v>
      </c>
      <c r="O37" s="301">
        <f t="shared" ref="O37:O39" si="40">SUM(M37:N37)</f>
        <v>2047950</v>
      </c>
      <c r="P37" s="38">
        <f>Lcc_BKK!P37+Lcc_DMK!P37</f>
        <v>969</v>
      </c>
      <c r="Q37" s="303">
        <f>O37+P37</f>
        <v>2048919</v>
      </c>
      <c r="R37" s="39">
        <f>Lcc_BKK!R37+Lcc_DMK!R37</f>
        <v>1139161</v>
      </c>
      <c r="S37" s="37">
        <f>Lcc_BKK!S37+Lcc_DMK!S37</f>
        <v>1144155</v>
      </c>
      <c r="T37" s="301">
        <f t="shared" ref="T37:T39" si="41">SUM(R37:S37)</f>
        <v>2283316</v>
      </c>
      <c r="U37" s="38">
        <f>Lcc_BKK!U37+Lcc_DMK!U37</f>
        <v>820</v>
      </c>
      <c r="V37" s="303">
        <f>T37+U37</f>
        <v>2284136</v>
      </c>
      <c r="W37" s="40">
        <f t="shared" ref="W37:W39" si="42">IF(Q37=0,0,((V37/Q37)-1)*100)</f>
        <v>11.480053628279109</v>
      </c>
    </row>
    <row r="38" spans="1:23" x14ac:dyDescent="0.2">
      <c r="A38" s="3" t="str">
        <f>IF(ISERROR(F38/G38)," ",IF(F38/G38&gt;0.5,IF(F38/G38&lt;1.5," ","NOT OK"),"NOT OK"))</f>
        <v xml:space="preserve"> </v>
      </c>
      <c r="B38" s="106" t="s">
        <v>11</v>
      </c>
      <c r="C38" s="120">
        <f>Lcc_BKK!C38+Lcc_DMK!C38</f>
        <v>7228</v>
      </c>
      <c r="D38" s="122">
        <f>Lcc_BKK!D38+Lcc_DMK!D38</f>
        <v>7227</v>
      </c>
      <c r="E38" s="296">
        <f t="shared" si="37"/>
        <v>14455</v>
      </c>
      <c r="F38" s="120">
        <f>Lcc_BKK!F38+Lcc_DMK!F38</f>
        <v>7588</v>
      </c>
      <c r="G38" s="122">
        <f>Lcc_BKK!G38+Lcc_DMK!G38</f>
        <v>7587</v>
      </c>
      <c r="H38" s="296">
        <f t="shared" si="38"/>
        <v>15175</v>
      </c>
      <c r="I38" s="123">
        <f t="shared" si="39"/>
        <v>4.9809754410238716</v>
      </c>
      <c r="J38" s="3"/>
      <c r="K38" s="6"/>
      <c r="L38" s="13" t="s">
        <v>11</v>
      </c>
      <c r="M38" s="39">
        <f>Lcc_BKK!M38+Lcc_DMK!M38</f>
        <v>1062446</v>
      </c>
      <c r="N38" s="37">
        <f>Lcc_BKK!N38+Lcc_DMK!N38</f>
        <v>1057055</v>
      </c>
      <c r="O38" s="301">
        <f t="shared" si="40"/>
        <v>2119501</v>
      </c>
      <c r="P38" s="38">
        <f>Lcc_BKK!P38+Lcc_DMK!P38</f>
        <v>361</v>
      </c>
      <c r="Q38" s="301">
        <f>O38+P38</f>
        <v>2119862</v>
      </c>
      <c r="R38" s="39">
        <f>Lcc_BKK!R38+Lcc_DMK!R38</f>
        <v>1095344</v>
      </c>
      <c r="S38" s="37">
        <f>Lcc_BKK!S38+Lcc_DMK!S38</f>
        <v>1104779</v>
      </c>
      <c r="T38" s="301">
        <f t="shared" si="41"/>
        <v>2200123</v>
      </c>
      <c r="U38" s="38">
        <f>Lcc_BKK!U38+Lcc_DMK!U38</f>
        <v>784</v>
      </c>
      <c r="V38" s="301">
        <f>T38+U38</f>
        <v>2200907</v>
      </c>
      <c r="W38" s="40">
        <f t="shared" si="42"/>
        <v>3.8231262223673124</v>
      </c>
    </row>
    <row r="39" spans="1:23" ht="13.5" thickBot="1" x14ac:dyDescent="0.25">
      <c r="A39" s="3" t="str">
        <f>IF(ISERROR(F39/G39)," ",IF(F39/G39&gt;0.5,IF(F39/G39&lt;1.5," ","NOT OK"),"NOT OK"))</f>
        <v xml:space="preserve"> </v>
      </c>
      <c r="B39" s="111" t="s">
        <v>12</v>
      </c>
      <c r="C39" s="124">
        <f>Lcc_BKK!C39+Lcc_DMK!C39</f>
        <v>7563</v>
      </c>
      <c r="D39" s="125">
        <f>Lcc_BKK!D39+Lcc_DMK!D39</f>
        <v>7565</v>
      </c>
      <c r="E39" s="296">
        <f t="shared" si="37"/>
        <v>15128</v>
      </c>
      <c r="F39" s="124">
        <f>Lcc_BKK!F39+Lcc_DMK!F39</f>
        <v>8015</v>
      </c>
      <c r="G39" s="125">
        <f>Lcc_BKK!G39+Lcc_DMK!G39</f>
        <v>8034</v>
      </c>
      <c r="H39" s="296">
        <f t="shared" si="38"/>
        <v>16049</v>
      </c>
      <c r="I39" s="123">
        <f t="shared" si="39"/>
        <v>6.0880486515071386</v>
      </c>
      <c r="J39" s="3"/>
      <c r="K39" s="6"/>
      <c r="L39" s="22" t="s">
        <v>12</v>
      </c>
      <c r="M39" s="39">
        <f>Lcc_BKK!M39+Lcc_DMK!M39</f>
        <v>1097336</v>
      </c>
      <c r="N39" s="37">
        <f>Lcc_BKK!N39+Lcc_DMK!N39</f>
        <v>1172969</v>
      </c>
      <c r="O39" s="301">
        <f t="shared" si="40"/>
        <v>2270305</v>
      </c>
      <c r="P39" s="38">
        <f>Lcc_BKK!P39+Lcc_DMK!P39</f>
        <v>176</v>
      </c>
      <c r="Q39" s="320">
        <f>O39+P39</f>
        <v>2270481</v>
      </c>
      <c r="R39" s="39">
        <f>Lcc_BKK!R39+Lcc_DMK!R39</f>
        <v>1125021</v>
      </c>
      <c r="S39" s="37">
        <f>Lcc_BKK!S39+Lcc_DMK!S39</f>
        <v>1201757</v>
      </c>
      <c r="T39" s="301">
        <f t="shared" si="41"/>
        <v>2326778</v>
      </c>
      <c r="U39" s="38">
        <f>Lcc_BKK!U39+Lcc_DMK!U39</f>
        <v>165</v>
      </c>
      <c r="V39" s="320">
        <f>T39+U39</f>
        <v>2326943</v>
      </c>
      <c r="W39" s="40">
        <f t="shared" si="42"/>
        <v>2.4867858396524722</v>
      </c>
    </row>
    <row r="40" spans="1:23" ht="14.25" thickTop="1" thickBot="1" x14ac:dyDescent="0.25">
      <c r="A40" s="3" t="str">
        <f>IF(ISERROR(F40/G40)," ",IF(F40/G40&gt;0.5,IF(F40/G40&lt;1.5," ","NOT OK"),"NOT OK"))</f>
        <v xml:space="preserve"> </v>
      </c>
      <c r="B40" s="126" t="s">
        <v>57</v>
      </c>
      <c r="C40" s="127">
        <f t="shared" ref="C40:D40" si="43">+C37+C38+C39</f>
        <v>21834</v>
      </c>
      <c r="D40" s="129">
        <f t="shared" si="43"/>
        <v>21852</v>
      </c>
      <c r="E40" s="300">
        <f t="shared" si="37"/>
        <v>43686</v>
      </c>
      <c r="F40" s="127">
        <f t="shared" ref="F40:G40" si="44">+F37+F38+F39</f>
        <v>23382</v>
      </c>
      <c r="G40" s="129">
        <f t="shared" si="44"/>
        <v>23416</v>
      </c>
      <c r="H40" s="300">
        <f t="shared" si="38"/>
        <v>46798</v>
      </c>
      <c r="I40" s="130">
        <f>IF(E40=0,0,((H40/E40)-1)*100)</f>
        <v>7.1235636130568158</v>
      </c>
      <c r="J40" s="3"/>
      <c r="L40" s="41" t="s">
        <v>57</v>
      </c>
      <c r="M40" s="45">
        <f t="shared" ref="M40:Q40" si="45">+M37+M38+M39</f>
        <v>3179033</v>
      </c>
      <c r="N40" s="43">
        <f t="shared" si="45"/>
        <v>3258723</v>
      </c>
      <c r="O40" s="302">
        <f t="shared" si="45"/>
        <v>6437756</v>
      </c>
      <c r="P40" s="43">
        <f t="shared" si="45"/>
        <v>1506</v>
      </c>
      <c r="Q40" s="302">
        <f t="shared" si="45"/>
        <v>6439262</v>
      </c>
      <c r="R40" s="45">
        <f t="shared" ref="R40:V40" si="46">+R37+R38+R39</f>
        <v>3359526</v>
      </c>
      <c r="S40" s="43">
        <f t="shared" si="46"/>
        <v>3450691</v>
      </c>
      <c r="T40" s="302">
        <f t="shared" si="46"/>
        <v>6810217</v>
      </c>
      <c r="U40" s="43">
        <f t="shared" si="46"/>
        <v>1769</v>
      </c>
      <c r="V40" s="302">
        <f t="shared" si="46"/>
        <v>6811986</v>
      </c>
      <c r="W40" s="46">
        <f>IF(Q40=0,0,((V40/Q40)-1)*100)</f>
        <v>5.7883030695132565</v>
      </c>
    </row>
    <row r="41" spans="1:23" ht="13.5" thickTop="1" x14ac:dyDescent="0.2">
      <c r="A41" s="3" t="str">
        <f t="shared" si="10"/>
        <v xml:space="preserve"> </v>
      </c>
      <c r="B41" s="106" t="s">
        <v>13</v>
      </c>
      <c r="C41" s="120">
        <f>Lcc_BKK!C41+Lcc_DMK!C41</f>
        <v>7598</v>
      </c>
      <c r="D41" s="122">
        <f>Lcc_BKK!D41+Lcc_DMK!D41</f>
        <v>7611</v>
      </c>
      <c r="E41" s="296">
        <f t="shared" si="37"/>
        <v>15209</v>
      </c>
      <c r="F41" s="120">
        <f>Lcc_BKK!F41+Lcc_DMK!F41</f>
        <v>7945</v>
      </c>
      <c r="G41" s="122">
        <f>Lcc_BKK!G41+Lcc_DMK!G41</f>
        <v>7958</v>
      </c>
      <c r="H41" s="296">
        <f t="shared" si="38"/>
        <v>15903</v>
      </c>
      <c r="I41" s="123">
        <f t="shared" ref="I41" si="47">IF(E41=0,0,((H41/E41)-1)*100)</f>
        <v>4.5630876454730851</v>
      </c>
      <c r="J41" s="3"/>
      <c r="L41" s="13" t="s">
        <v>13</v>
      </c>
      <c r="M41" s="39">
        <f>Lcc_BKK!M41+Lcc_DMK!M41</f>
        <v>1186231</v>
      </c>
      <c r="N41" s="37">
        <f>Lcc_BKK!N41+Lcc_DMK!N41</f>
        <v>1134742</v>
      </c>
      <c r="O41" s="301">
        <f>SUM(M41:N41)</f>
        <v>2320973</v>
      </c>
      <c r="P41" s="38">
        <f>Lcc_BKK!P41+Lcc_DMK!P41</f>
        <v>168</v>
      </c>
      <c r="Q41" s="303">
        <f>O41+P41</f>
        <v>2321141</v>
      </c>
      <c r="R41" s="39">
        <f>Lcc_BKK!R41+Lcc_DMK!R41</f>
        <v>1202188</v>
      </c>
      <c r="S41" s="37">
        <f>Lcc_BKK!S41+Lcc_DMK!S41</f>
        <v>1140662</v>
      </c>
      <c r="T41" s="301">
        <f>SUM(R41:S41)</f>
        <v>2342850</v>
      </c>
      <c r="U41" s="38">
        <f>Lcc_BKK!U41+Lcc_DMK!U41</f>
        <v>162</v>
      </c>
      <c r="V41" s="303">
        <f>T41+U41</f>
        <v>2343012</v>
      </c>
      <c r="W41" s="40">
        <f t="shared" ref="W41" si="48">IF(Q41=0,0,((V41/Q41)-1)*100)</f>
        <v>0.94225210790728209</v>
      </c>
    </row>
    <row r="42" spans="1:23" ht="13.5" thickBot="1" x14ac:dyDescent="0.25">
      <c r="A42" s="3" t="str">
        <f>IF(ISERROR(F42/G42)," ",IF(F42/G42&gt;0.5,IF(F42/G42&lt;1.5," ","NOT OK"),"NOT OK"))</f>
        <v xml:space="preserve"> </v>
      </c>
      <c r="B42" s="106" t="s">
        <v>14</v>
      </c>
      <c r="C42" s="120">
        <f>Lcc_BKK!C42+Lcc_DMK!C42</f>
        <v>6741</v>
      </c>
      <c r="D42" s="122">
        <f>Lcc_BKK!D42+Lcc_DMK!D42</f>
        <v>6748</v>
      </c>
      <c r="E42" s="296">
        <f>SUM(C42:D42)</f>
        <v>13489</v>
      </c>
      <c r="F42" s="120">
        <f>Lcc_BKK!F42+Lcc_DMK!F42</f>
        <v>6961</v>
      </c>
      <c r="G42" s="122">
        <f>Lcc_BKK!G42+Lcc_DMK!G42</f>
        <v>6980</v>
      </c>
      <c r="H42" s="296">
        <f>SUM(F42:G42)</f>
        <v>13941</v>
      </c>
      <c r="I42" s="123">
        <f>IF(E42=0,0,((H42/E42)-1)*100)</f>
        <v>3.3508784935873726</v>
      </c>
      <c r="J42" s="3"/>
      <c r="L42" s="13" t="s">
        <v>14</v>
      </c>
      <c r="M42" s="37">
        <f>Lcc_BKK!M42+Lcc_DMK!M42</f>
        <v>1046203</v>
      </c>
      <c r="N42" s="481">
        <f>Lcc_BKK!N42+Lcc_DMK!N42</f>
        <v>1039285</v>
      </c>
      <c r="O42" s="301">
        <f>SUM(M42:N42)</f>
        <v>2085488</v>
      </c>
      <c r="P42" s="38">
        <f>Lcc_BKK!P42+Lcc_DMK!P42</f>
        <v>780</v>
      </c>
      <c r="Q42" s="303">
        <f>O42+P42</f>
        <v>2086268</v>
      </c>
      <c r="R42" s="39">
        <f>Lcc_BKK!R42+Lcc_DMK!R42</f>
        <v>1075891</v>
      </c>
      <c r="S42" s="37">
        <f>Lcc_BKK!S42+Lcc_DMK!S42</f>
        <v>1057147</v>
      </c>
      <c r="T42" s="301">
        <f>SUM(R42:S42)</f>
        <v>2133038</v>
      </c>
      <c r="U42" s="38">
        <f>Lcc_BKK!U42+Lcc_DMK!U42</f>
        <v>333</v>
      </c>
      <c r="V42" s="303">
        <f>T42+U42</f>
        <v>2133371</v>
      </c>
      <c r="W42" s="40">
        <f>IF(Q42=0,0,((V42/Q42)-1)*100)</f>
        <v>2.2577636238489074</v>
      </c>
    </row>
    <row r="43" spans="1:23" ht="14.25" thickTop="1" thickBot="1" x14ac:dyDescent="0.25">
      <c r="A43" s="3" t="str">
        <f>IF(ISERROR(F43/G43)," ",IF(F43/G43&gt;0.5,IF(F43/G43&lt;1.5," ","NOT OK"),"NOT OK"))</f>
        <v xml:space="preserve"> </v>
      </c>
      <c r="B43" s="126" t="s">
        <v>66</v>
      </c>
      <c r="C43" s="127">
        <f>+C41+C42</f>
        <v>14339</v>
      </c>
      <c r="D43" s="129">
        <f t="shared" ref="D43:H43" si="49">+D41+D42</f>
        <v>14359</v>
      </c>
      <c r="E43" s="300">
        <f t="shared" si="49"/>
        <v>28698</v>
      </c>
      <c r="F43" s="127">
        <f t="shared" si="49"/>
        <v>14906</v>
      </c>
      <c r="G43" s="129">
        <f t="shared" si="49"/>
        <v>14938</v>
      </c>
      <c r="H43" s="300">
        <f t="shared" si="49"/>
        <v>29844</v>
      </c>
      <c r="I43" s="130">
        <f>IF(E43=0,0,((H43/E43)-1)*100)</f>
        <v>3.9933096383023114</v>
      </c>
      <c r="J43" s="3"/>
      <c r="L43" s="41" t="s">
        <v>66</v>
      </c>
      <c r="M43" s="45">
        <f>+M41+M42</f>
        <v>2232434</v>
      </c>
      <c r="N43" s="43">
        <f t="shared" ref="N43:V43" si="50">+N41+N42</f>
        <v>2174027</v>
      </c>
      <c r="O43" s="302">
        <f t="shared" si="50"/>
        <v>4406461</v>
      </c>
      <c r="P43" s="43">
        <f t="shared" si="50"/>
        <v>948</v>
      </c>
      <c r="Q43" s="302">
        <f t="shared" si="50"/>
        <v>4407409</v>
      </c>
      <c r="R43" s="45">
        <f t="shared" si="50"/>
        <v>2278079</v>
      </c>
      <c r="S43" s="43">
        <f t="shared" si="50"/>
        <v>2197809</v>
      </c>
      <c r="T43" s="302">
        <f t="shared" si="50"/>
        <v>4475888</v>
      </c>
      <c r="U43" s="43">
        <f t="shared" si="50"/>
        <v>495</v>
      </c>
      <c r="V43" s="302">
        <f t="shared" si="50"/>
        <v>4476383</v>
      </c>
      <c r="W43" s="46">
        <f>IF(Q43=0,0,((V43/Q43)-1)*100)</f>
        <v>1.5649557370327916</v>
      </c>
    </row>
    <row r="44" spans="1:23" ht="14.25" thickTop="1" thickBot="1" x14ac:dyDescent="0.25">
      <c r="A44" s="3" t="str">
        <f>IF(ISERROR(F44/G44)," ",IF(F44/G44&gt;0.5,IF(F44/G44&lt;1.5," ","NOT OK"),"NOT OK"))</f>
        <v xml:space="preserve"> </v>
      </c>
      <c r="B44" s="126" t="s">
        <v>67</v>
      </c>
      <c r="C44" s="127">
        <f>+C40+C41+C42</f>
        <v>36173</v>
      </c>
      <c r="D44" s="129">
        <f t="shared" ref="D44:H44" si="51">+D40+D41+D42</f>
        <v>36211</v>
      </c>
      <c r="E44" s="300">
        <f t="shared" si="51"/>
        <v>72384</v>
      </c>
      <c r="F44" s="127">
        <f t="shared" si="51"/>
        <v>38288</v>
      </c>
      <c r="G44" s="129">
        <f t="shared" si="51"/>
        <v>38354</v>
      </c>
      <c r="H44" s="300">
        <f t="shared" si="51"/>
        <v>76642</v>
      </c>
      <c r="I44" s="130">
        <f>IF(E44=0,0,((H44/E44)-1)*100)</f>
        <v>5.8825154730327123</v>
      </c>
      <c r="J44" s="3"/>
      <c r="L44" s="41" t="s">
        <v>67</v>
      </c>
      <c r="M44" s="45">
        <f>+M40+M41+M42</f>
        <v>5411467</v>
      </c>
      <c r="N44" s="43">
        <f t="shared" ref="N44:V44" si="52">+N40+N41+N42</f>
        <v>5432750</v>
      </c>
      <c r="O44" s="302">
        <f t="shared" si="52"/>
        <v>10844217</v>
      </c>
      <c r="P44" s="43">
        <f t="shared" si="52"/>
        <v>2454</v>
      </c>
      <c r="Q44" s="302">
        <f t="shared" si="52"/>
        <v>10846671</v>
      </c>
      <c r="R44" s="45">
        <f t="shared" si="52"/>
        <v>5637605</v>
      </c>
      <c r="S44" s="43">
        <f t="shared" si="52"/>
        <v>5648500</v>
      </c>
      <c r="T44" s="302">
        <f t="shared" si="52"/>
        <v>11286105</v>
      </c>
      <c r="U44" s="43">
        <f t="shared" si="52"/>
        <v>2264</v>
      </c>
      <c r="V44" s="302">
        <f t="shared" si="52"/>
        <v>11288369</v>
      </c>
      <c r="W44" s="46">
        <f>IF(Q44=0,0,((V44/Q44)-1)*100)</f>
        <v>4.0721987418997019</v>
      </c>
    </row>
    <row r="45" spans="1:23" ht="14.25" thickTop="1" thickBot="1" x14ac:dyDescent="0.25">
      <c r="A45" s="3" t="str">
        <f t="shared" ref="A45:A47" si="53">IF(ISERROR(F45/G45)," ",IF(F45/G45&gt;0.5,IF(F45/G45&lt;1.5," ","NOT OK"),"NOT OK"))</f>
        <v xml:space="preserve"> </v>
      </c>
      <c r="B45" s="106" t="s">
        <v>15</v>
      </c>
      <c r="C45" s="120">
        <f>Lcc_BKK!C45+Lcc_DMK!C45</f>
        <v>7708</v>
      </c>
      <c r="D45" s="122">
        <f>Lcc_BKK!D45+Lcc_DMK!D45</f>
        <v>7705</v>
      </c>
      <c r="E45" s="296">
        <f t="shared" ref="E45" si="54">SUM(C45:D45)</f>
        <v>15413</v>
      </c>
      <c r="F45" s="120"/>
      <c r="G45" s="122"/>
      <c r="H45" s="296"/>
      <c r="I45" s="123"/>
      <c r="J45" s="3"/>
      <c r="L45" s="13" t="s">
        <v>15</v>
      </c>
      <c r="M45" s="37">
        <f>Lcc_BKK!M45+Lcc_DMK!M45</f>
        <v>1179390</v>
      </c>
      <c r="N45" s="508">
        <f>Lcc_BKK!N45+Lcc_DMK!N45</f>
        <v>1152681</v>
      </c>
      <c r="O45" s="169">
        <f t="shared" ref="O45" si="55">SUM(M45:N45)</f>
        <v>2332071</v>
      </c>
      <c r="P45" s="38">
        <f>Lcc_BKK!P45+Lcc_DMK!P45</f>
        <v>0</v>
      </c>
      <c r="Q45" s="172">
        <f>O45+P45</f>
        <v>2332071</v>
      </c>
      <c r="R45" s="39"/>
      <c r="S45" s="37"/>
      <c r="T45" s="169"/>
      <c r="U45" s="38"/>
      <c r="V45" s="172"/>
      <c r="W45" s="40"/>
    </row>
    <row r="46" spans="1:23" ht="14.25" thickTop="1" thickBot="1" x14ac:dyDescent="0.25">
      <c r="A46" s="3" t="str">
        <f t="shared" si="53"/>
        <v xml:space="preserve"> </v>
      </c>
      <c r="B46" s="126" t="s">
        <v>61</v>
      </c>
      <c r="C46" s="127">
        <f t="shared" ref="C46:E46" si="56">+C41+C42+C45</f>
        <v>22047</v>
      </c>
      <c r="D46" s="129">
        <f t="shared" si="56"/>
        <v>22064</v>
      </c>
      <c r="E46" s="300">
        <f t="shared" si="56"/>
        <v>44111</v>
      </c>
      <c r="F46" s="127"/>
      <c r="G46" s="129"/>
      <c r="H46" s="300"/>
      <c r="I46" s="130"/>
      <c r="J46" s="3"/>
      <c r="L46" s="41" t="s">
        <v>61</v>
      </c>
      <c r="M46" s="43">
        <f t="shared" ref="M46:Q46" si="57">+M41+M42+M45</f>
        <v>3411824</v>
      </c>
      <c r="N46" s="509">
        <f t="shared" si="57"/>
        <v>3326708</v>
      </c>
      <c r="O46" s="302">
        <f t="shared" si="57"/>
        <v>6738532</v>
      </c>
      <c r="P46" s="43">
        <f t="shared" si="57"/>
        <v>948</v>
      </c>
      <c r="Q46" s="302">
        <f t="shared" si="57"/>
        <v>6739480</v>
      </c>
      <c r="R46" s="45"/>
      <c r="S46" s="43"/>
      <c r="T46" s="302"/>
      <c r="U46" s="43"/>
      <c r="V46" s="302"/>
      <c r="W46" s="46"/>
    </row>
    <row r="47" spans="1:23" ht="13.5" thickTop="1" x14ac:dyDescent="0.2">
      <c r="A47" s="3" t="str">
        <f t="shared" si="53"/>
        <v xml:space="preserve"> </v>
      </c>
      <c r="B47" s="106" t="s">
        <v>16</v>
      </c>
      <c r="C47" s="120">
        <f>Lcc_BKK!C47+Lcc_DMK!C47</f>
        <v>7763</v>
      </c>
      <c r="D47" s="122">
        <f>Lcc_BKK!D47+Lcc_DMK!D47</f>
        <v>7766</v>
      </c>
      <c r="E47" s="296">
        <f t="shared" ref="E47:E49" si="58">SUM(C47:D47)</f>
        <v>15529</v>
      </c>
      <c r="F47" s="120"/>
      <c r="G47" s="122"/>
      <c r="H47" s="296"/>
      <c r="I47" s="123"/>
      <c r="J47" s="3"/>
      <c r="L47" s="13" t="s">
        <v>16</v>
      </c>
      <c r="M47" s="37">
        <f>Lcc_BKK!M47+Lcc_DMK!M47</f>
        <v>1174013</v>
      </c>
      <c r="N47" s="508">
        <f>Lcc_BKK!N47+Lcc_DMK!N47</f>
        <v>1161672</v>
      </c>
      <c r="O47" s="169">
        <f t="shared" ref="O47" si="59">SUM(M47:N47)</f>
        <v>2335685</v>
      </c>
      <c r="P47" s="38">
        <f>Lcc_BKK!P47+Lcc_DMK!P47</f>
        <v>608</v>
      </c>
      <c r="Q47" s="172">
        <f>O47+P47</f>
        <v>2336293</v>
      </c>
      <c r="R47" s="39"/>
      <c r="S47" s="37"/>
      <c r="T47" s="169"/>
      <c r="U47" s="38"/>
      <c r="V47" s="172"/>
      <c r="W47" s="40"/>
    </row>
    <row r="48" spans="1:23" x14ac:dyDescent="0.2">
      <c r="A48" s="3" t="str">
        <f t="shared" ref="A48" si="60">IF(ISERROR(F48/G48)," ",IF(F48/G48&gt;0.5,IF(F48/G48&lt;1.5," ","NOT OK"),"NOT OK"))</f>
        <v xml:space="preserve"> </v>
      </c>
      <c r="B48" s="106" t="s">
        <v>17</v>
      </c>
      <c r="C48" s="120">
        <f>Lcc_BKK!C48+Lcc_DMK!C48</f>
        <v>7895</v>
      </c>
      <c r="D48" s="122">
        <f>Lcc_BKK!D48+Lcc_DMK!D48</f>
        <v>7904</v>
      </c>
      <c r="E48" s="158">
        <f t="shared" si="58"/>
        <v>15799</v>
      </c>
      <c r="F48" s="120"/>
      <c r="G48" s="122"/>
      <c r="H48" s="158"/>
      <c r="I48" s="123"/>
      <c r="J48" s="3"/>
      <c r="L48" s="13" t="s">
        <v>17</v>
      </c>
      <c r="M48" s="37">
        <f>Lcc_BKK!M48+Lcc_DMK!M48</f>
        <v>1140660</v>
      </c>
      <c r="N48" s="508">
        <f>Lcc_BKK!N48+Lcc_DMK!N48</f>
        <v>1128288</v>
      </c>
      <c r="O48" s="169">
        <f>SUM(M48:N48)</f>
        <v>2268948</v>
      </c>
      <c r="P48" s="38">
        <f>Lcc_BKK!P48+Lcc_DMK!P48</f>
        <v>506</v>
      </c>
      <c r="Q48" s="172">
        <f>O48+P48</f>
        <v>2269454</v>
      </c>
      <c r="R48" s="39"/>
      <c r="S48" s="37"/>
      <c r="T48" s="169"/>
      <c r="U48" s="38"/>
      <c r="V48" s="172"/>
      <c r="W48" s="40"/>
    </row>
    <row r="49" spans="1:23" ht="13.5" thickBot="1" x14ac:dyDescent="0.25">
      <c r="A49" s="3" t="str">
        <f>IF(ISERROR(F49/G49)," ",IF(F49/G49&gt;0.5,IF(F49/G49&lt;1.5," ","NOT OK"),"NOT OK"))</f>
        <v xml:space="preserve"> </v>
      </c>
      <c r="B49" s="106" t="s">
        <v>18</v>
      </c>
      <c r="C49" s="120">
        <f>Lcc_BKK!C49+Lcc_DMK!C49</f>
        <v>7523</v>
      </c>
      <c r="D49" s="122">
        <f>Lcc_BKK!D49+Lcc_DMK!D49</f>
        <v>7524</v>
      </c>
      <c r="E49" s="158">
        <f t="shared" si="58"/>
        <v>15047</v>
      </c>
      <c r="F49" s="120"/>
      <c r="G49" s="122"/>
      <c r="H49" s="158"/>
      <c r="I49" s="123"/>
      <c r="J49" s="3"/>
      <c r="L49" s="13" t="s">
        <v>18</v>
      </c>
      <c r="M49" s="37">
        <f>Lcc_BKK!M49+Lcc_DMK!M49</f>
        <v>1043008</v>
      </c>
      <c r="N49" s="508">
        <f>Lcc_BKK!N49+Lcc_DMK!N49</f>
        <v>1040934</v>
      </c>
      <c r="O49" s="169">
        <f>SUM(M49:N49)</f>
        <v>2083942</v>
      </c>
      <c r="P49" s="140">
        <f>Lcc_BKK!P49+Lcc_DMK!P49</f>
        <v>540</v>
      </c>
      <c r="Q49" s="169">
        <f>O49+P49</f>
        <v>2084482</v>
      </c>
      <c r="R49" s="37"/>
      <c r="S49" s="481"/>
      <c r="T49" s="172"/>
      <c r="U49" s="140"/>
      <c r="V49" s="169"/>
      <c r="W49" s="40"/>
    </row>
    <row r="50" spans="1:23" ht="15.75" customHeight="1" thickTop="1" thickBot="1" x14ac:dyDescent="0.25">
      <c r="A50" s="9" t="str">
        <f>IF(ISERROR(F50/G50)," ",IF(F50/G50&gt;0.5,IF(F50/G50&lt;1.5," ","NOT OK"),"NOT OK"))</f>
        <v xml:space="preserve"> </v>
      </c>
      <c r="B50" s="133" t="s">
        <v>19</v>
      </c>
      <c r="C50" s="127">
        <f t="shared" ref="C50:E50" si="61">+C47+C48+C49</f>
        <v>23181</v>
      </c>
      <c r="D50" s="135">
        <f t="shared" si="61"/>
        <v>23194</v>
      </c>
      <c r="E50" s="160">
        <f t="shared" si="61"/>
        <v>46375</v>
      </c>
      <c r="F50" s="127"/>
      <c r="G50" s="135"/>
      <c r="H50" s="160"/>
      <c r="I50" s="130"/>
      <c r="J50" s="9"/>
      <c r="K50" s="10"/>
      <c r="L50" s="47" t="s">
        <v>19</v>
      </c>
      <c r="M50" s="49">
        <f t="shared" ref="M50:Q50" si="62">+M47+M48+M49</f>
        <v>3357681</v>
      </c>
      <c r="N50" s="510">
        <f t="shared" si="62"/>
        <v>3330894</v>
      </c>
      <c r="O50" s="171">
        <f t="shared" si="62"/>
        <v>6688575</v>
      </c>
      <c r="P50" s="49">
        <f t="shared" si="62"/>
        <v>1654</v>
      </c>
      <c r="Q50" s="171">
        <f t="shared" si="62"/>
        <v>6690229</v>
      </c>
      <c r="R50" s="49"/>
      <c r="S50" s="483"/>
      <c r="T50" s="478"/>
      <c r="U50" s="49"/>
      <c r="V50" s="171"/>
      <c r="W50" s="50"/>
    </row>
    <row r="51" spans="1:23" ht="13.5" thickTop="1" x14ac:dyDescent="0.2">
      <c r="A51" s="3" t="str">
        <f>IF(ISERROR(F51/G51)," ",IF(F51/G51&gt;0.5,IF(F51/G51&lt;1.5," ","NOT OK"),"NOT OK"))</f>
        <v xml:space="preserve"> </v>
      </c>
      <c r="B51" s="106" t="s">
        <v>20</v>
      </c>
      <c r="C51" s="120">
        <f>Lcc_BKK!C51+Lcc_DMK!C51</f>
        <v>7676</v>
      </c>
      <c r="D51" s="122">
        <f>Lcc_BKK!D51+Lcc_DMK!D51</f>
        <v>7698</v>
      </c>
      <c r="E51" s="161">
        <f t="shared" ref="E51:E53" si="63">SUM(C51:D51)</f>
        <v>15374</v>
      </c>
      <c r="F51" s="120"/>
      <c r="G51" s="122"/>
      <c r="H51" s="161"/>
      <c r="I51" s="123"/>
      <c r="J51" s="3"/>
      <c r="L51" s="13" t="s">
        <v>21</v>
      </c>
      <c r="M51" s="37">
        <f>Lcc_BKK!M51+Lcc_DMK!M51</f>
        <v>1085905</v>
      </c>
      <c r="N51" s="508">
        <f>Lcc_BKK!N51+Lcc_DMK!N51</f>
        <v>1095157</v>
      </c>
      <c r="O51" s="498">
        <f>SUM(M51:N51)</f>
        <v>2181062</v>
      </c>
      <c r="P51" s="499">
        <f>Lcc_BKK!P51+Lcc_DMK!P51</f>
        <v>386</v>
      </c>
      <c r="Q51" s="500">
        <f>O51+P51</f>
        <v>2181448</v>
      </c>
      <c r="R51" s="37"/>
      <c r="S51" s="481"/>
      <c r="T51" s="172"/>
      <c r="U51" s="140"/>
      <c r="V51" s="301"/>
      <c r="W51" s="40"/>
    </row>
    <row r="52" spans="1:23" x14ac:dyDescent="0.2">
      <c r="A52" s="3" t="str">
        <f t="shared" ref="A52" si="64">IF(ISERROR(F52/G52)," ",IF(F52/G52&gt;0.5,IF(F52/G52&lt;1.5," ","NOT OK"),"NOT OK"))</f>
        <v xml:space="preserve"> </v>
      </c>
      <c r="B52" s="106" t="s">
        <v>22</v>
      </c>
      <c r="C52" s="120">
        <f>Lcc_BKK!C52+Lcc_DMK!C52</f>
        <v>7558</v>
      </c>
      <c r="D52" s="122">
        <f>Lcc_BKK!D52+Lcc_DMK!D52</f>
        <v>7557</v>
      </c>
      <c r="E52" s="152">
        <f t="shared" si="63"/>
        <v>15115</v>
      </c>
      <c r="F52" s="120"/>
      <c r="G52" s="122"/>
      <c r="H52" s="152"/>
      <c r="I52" s="123"/>
      <c r="J52" s="3"/>
      <c r="L52" s="13" t="s">
        <v>22</v>
      </c>
      <c r="M52" s="37">
        <f>Lcc_BKK!M52+Lcc_DMK!M52</f>
        <v>1111662</v>
      </c>
      <c r="N52" s="508">
        <f>Lcc_BKK!N52+Lcc_DMK!N52</f>
        <v>1076439</v>
      </c>
      <c r="O52" s="501">
        <f>SUM(M52:N52)</f>
        <v>2188101</v>
      </c>
      <c r="P52" s="502">
        <f>Lcc_BKK!P52+Lcc_DMK!P52</f>
        <v>268</v>
      </c>
      <c r="Q52" s="503">
        <f>O52+P52</f>
        <v>2188369</v>
      </c>
      <c r="R52" s="37"/>
      <c r="S52" s="481"/>
      <c r="T52" s="169"/>
      <c r="U52" s="494"/>
      <c r="V52" s="301"/>
      <c r="W52" s="40"/>
    </row>
    <row r="53" spans="1:23" ht="13.5" thickBot="1" x14ac:dyDescent="0.25">
      <c r="A53" s="3" t="str">
        <f>IF(ISERROR(F53/G53)," ",IF(F53/G53&gt;0.5,IF(F53/G53&lt;1.5," ","NOT OK"),"NOT OK"))</f>
        <v xml:space="preserve"> </v>
      </c>
      <c r="B53" s="106" t="s">
        <v>23</v>
      </c>
      <c r="C53" s="120">
        <f>Lcc_BKK!C53+Lcc_DMK!C53</f>
        <v>6981</v>
      </c>
      <c r="D53" s="136">
        <f>Lcc_BKK!D53+Lcc_DMK!D53</f>
        <v>6981</v>
      </c>
      <c r="E53" s="299">
        <f t="shared" si="63"/>
        <v>13962</v>
      </c>
      <c r="F53" s="120"/>
      <c r="G53" s="136"/>
      <c r="H53" s="299"/>
      <c r="I53" s="137"/>
      <c r="J53" s="3"/>
      <c r="L53" s="13" t="s">
        <v>23</v>
      </c>
      <c r="M53" s="37">
        <f>Lcc_BKK!M53+Lcc_DMK!M53</f>
        <v>979956</v>
      </c>
      <c r="N53" s="508">
        <f>Lcc_BKK!N53+Lcc_DMK!N53</f>
        <v>976463</v>
      </c>
      <c r="O53" s="501">
        <f t="shared" ref="O53" si="65">SUM(M53:N53)</f>
        <v>1956419</v>
      </c>
      <c r="P53" s="502">
        <f>Lcc_BKK!P53+Lcc_DMK!P53</f>
        <v>0</v>
      </c>
      <c r="Q53" s="503">
        <f>O53+P53</f>
        <v>1956419</v>
      </c>
      <c r="R53" s="37"/>
      <c r="S53" s="481"/>
      <c r="T53" s="169"/>
      <c r="U53" s="494"/>
      <c r="V53" s="301"/>
      <c r="W53" s="40"/>
    </row>
    <row r="54" spans="1:23" ht="14.25" thickTop="1" thickBot="1" x14ac:dyDescent="0.25">
      <c r="A54" s="3" t="str">
        <f>IF(ISERROR(F54/G54)," ",IF(F54/G54&gt;0.5,IF(F54/G54&lt;1.5," ","NOT OK"),"NOT OK"))</f>
        <v xml:space="preserve"> </v>
      </c>
      <c r="B54" s="126" t="s">
        <v>40</v>
      </c>
      <c r="C54" s="127">
        <f t="shared" ref="C54:E54" si="66">+C51+C52+C53</f>
        <v>22215</v>
      </c>
      <c r="D54" s="127">
        <f t="shared" si="66"/>
        <v>22236</v>
      </c>
      <c r="E54" s="127">
        <f t="shared" si="66"/>
        <v>44451</v>
      </c>
      <c r="F54" s="127"/>
      <c r="G54" s="127"/>
      <c r="H54" s="127"/>
      <c r="I54" s="130"/>
      <c r="J54" s="3"/>
      <c r="L54" s="476" t="s">
        <v>40</v>
      </c>
      <c r="M54" s="45">
        <f t="shared" ref="M54:Q54" si="67">+M51+M52+M53</f>
        <v>3177523</v>
      </c>
      <c r="N54" s="43">
        <f t="shared" si="67"/>
        <v>3148059</v>
      </c>
      <c r="O54" s="302">
        <f t="shared" si="67"/>
        <v>6325582</v>
      </c>
      <c r="P54" s="43">
        <f t="shared" si="67"/>
        <v>654</v>
      </c>
      <c r="Q54" s="302">
        <f t="shared" si="67"/>
        <v>6326236</v>
      </c>
      <c r="R54" s="43"/>
      <c r="S54" s="482"/>
      <c r="T54" s="486"/>
      <c r="U54" s="495"/>
      <c r="V54" s="302"/>
      <c r="W54" s="46"/>
    </row>
    <row r="55" spans="1:23" ht="14.25" thickTop="1" thickBot="1" x14ac:dyDescent="0.25">
      <c r="A55" s="3" t="str">
        <f>IF(ISERROR(F55/G55)," ",IF(F55/G55&gt;0.5,IF(F55/G55&lt;1.5," ","NOT OK"),"NOT OK"))</f>
        <v xml:space="preserve"> </v>
      </c>
      <c r="B55" s="126" t="s">
        <v>62</v>
      </c>
      <c r="C55" s="127">
        <f t="shared" ref="C55:E55" si="68">+C46+C50+C51+C52+C53</f>
        <v>67443</v>
      </c>
      <c r="D55" s="129">
        <f t="shared" si="68"/>
        <v>67494</v>
      </c>
      <c r="E55" s="300">
        <f t="shared" si="68"/>
        <v>134937</v>
      </c>
      <c r="F55" s="127"/>
      <c r="G55" s="129"/>
      <c r="H55" s="300"/>
      <c r="I55" s="130"/>
      <c r="J55" s="3"/>
      <c r="L55" s="476" t="s">
        <v>62</v>
      </c>
      <c r="M55" s="42">
        <f t="shared" ref="M55:Q55" si="69">+M46+M50+M51+M52+M53</f>
        <v>9947028</v>
      </c>
      <c r="N55" s="477">
        <f t="shared" si="69"/>
        <v>9805661</v>
      </c>
      <c r="O55" s="302">
        <f t="shared" si="69"/>
        <v>19752689</v>
      </c>
      <c r="P55" s="43">
        <f t="shared" si="69"/>
        <v>3256</v>
      </c>
      <c r="Q55" s="302">
        <f t="shared" si="69"/>
        <v>19755945</v>
      </c>
      <c r="R55" s="43"/>
      <c r="S55" s="482"/>
      <c r="T55" s="486"/>
      <c r="U55" s="495"/>
      <c r="V55" s="302"/>
      <c r="W55" s="46"/>
    </row>
    <row r="56" spans="1:23" ht="14.25" thickTop="1" thickBot="1" x14ac:dyDescent="0.25">
      <c r="A56" s="3" t="str">
        <f>IF(ISERROR(F56/G56)," ",IF(F56/G56&gt;0.5,IF(F56/G56&lt;1.5," ","NOT OK"),"NOT OK"))</f>
        <v xml:space="preserve"> </v>
      </c>
      <c r="B56" s="126" t="s">
        <v>63</v>
      </c>
      <c r="C56" s="127">
        <f t="shared" ref="C56:E56" si="70">+C40+C46+C50+C54</f>
        <v>89277</v>
      </c>
      <c r="D56" s="129">
        <f t="shared" si="70"/>
        <v>89346</v>
      </c>
      <c r="E56" s="300">
        <f t="shared" si="70"/>
        <v>178623</v>
      </c>
      <c r="F56" s="127"/>
      <c r="G56" s="129"/>
      <c r="H56" s="300"/>
      <c r="I56" s="130"/>
      <c r="J56" s="3"/>
      <c r="L56" s="476" t="s">
        <v>63</v>
      </c>
      <c r="M56" s="45">
        <f t="shared" ref="M56:Q56" si="71">+M40+M46+M50+M54</f>
        <v>13126061</v>
      </c>
      <c r="N56" s="43">
        <f t="shared" si="71"/>
        <v>13064384</v>
      </c>
      <c r="O56" s="302">
        <f t="shared" si="71"/>
        <v>26190445</v>
      </c>
      <c r="P56" s="43">
        <f t="shared" si="71"/>
        <v>4762</v>
      </c>
      <c r="Q56" s="302">
        <f t="shared" si="71"/>
        <v>26195207</v>
      </c>
      <c r="R56" s="43"/>
      <c r="S56" s="482"/>
      <c r="T56" s="486"/>
      <c r="U56" s="495"/>
      <c r="V56" s="302"/>
      <c r="W56" s="46"/>
    </row>
    <row r="57" spans="1:23" ht="14.25" thickTop="1" thickBot="1" x14ac:dyDescent="0.25">
      <c r="B57" s="138" t="s">
        <v>60</v>
      </c>
      <c r="C57" s="102"/>
      <c r="D57" s="102"/>
      <c r="E57" s="102"/>
      <c r="F57" s="102"/>
      <c r="G57" s="102"/>
      <c r="H57" s="102"/>
      <c r="I57" s="102"/>
      <c r="J57" s="3"/>
      <c r="L57" s="53" t="s">
        <v>60</v>
      </c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</row>
    <row r="58" spans="1:23" ht="13.5" thickTop="1" x14ac:dyDescent="0.2">
      <c r="B58" s="537" t="s">
        <v>27</v>
      </c>
      <c r="C58" s="538"/>
      <c r="D58" s="538"/>
      <c r="E58" s="538"/>
      <c r="F58" s="538"/>
      <c r="G58" s="538"/>
      <c r="H58" s="538"/>
      <c r="I58" s="539"/>
      <c r="J58" s="3"/>
      <c r="L58" s="540" t="s">
        <v>28</v>
      </c>
      <c r="M58" s="541"/>
      <c r="N58" s="541"/>
      <c r="O58" s="541"/>
      <c r="P58" s="541"/>
      <c r="Q58" s="541"/>
      <c r="R58" s="541"/>
      <c r="S58" s="541"/>
      <c r="T58" s="541"/>
      <c r="U58" s="541"/>
      <c r="V58" s="541"/>
      <c r="W58" s="542"/>
    </row>
    <row r="59" spans="1:23" ht="13.5" thickBot="1" x14ac:dyDescent="0.25">
      <c r="B59" s="543" t="s">
        <v>30</v>
      </c>
      <c r="C59" s="544"/>
      <c r="D59" s="544"/>
      <c r="E59" s="544"/>
      <c r="F59" s="544"/>
      <c r="G59" s="544"/>
      <c r="H59" s="544"/>
      <c r="I59" s="545"/>
      <c r="J59" s="3"/>
      <c r="L59" s="546" t="s">
        <v>50</v>
      </c>
      <c r="M59" s="547"/>
      <c r="N59" s="547"/>
      <c r="O59" s="547"/>
      <c r="P59" s="547"/>
      <c r="Q59" s="547"/>
      <c r="R59" s="547"/>
      <c r="S59" s="547"/>
      <c r="T59" s="547"/>
      <c r="U59" s="547"/>
      <c r="V59" s="547"/>
      <c r="W59" s="548"/>
    </row>
    <row r="60" spans="1:23" ht="14.25" thickTop="1" thickBot="1" x14ac:dyDescent="0.25">
      <c r="B60" s="101"/>
      <c r="C60" s="102"/>
      <c r="D60" s="102"/>
      <c r="E60" s="102"/>
      <c r="F60" s="102"/>
      <c r="G60" s="102"/>
      <c r="H60" s="102"/>
      <c r="I60" s="103"/>
      <c r="J60" s="3"/>
      <c r="L60" s="15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2"/>
    </row>
    <row r="61" spans="1:23" ht="14.25" thickTop="1" thickBot="1" x14ac:dyDescent="0.25">
      <c r="B61" s="104"/>
      <c r="C61" s="549" t="s">
        <v>64</v>
      </c>
      <c r="D61" s="550"/>
      <c r="E61" s="551"/>
      <c r="F61" s="549" t="s">
        <v>65</v>
      </c>
      <c r="G61" s="550"/>
      <c r="H61" s="551"/>
      <c r="I61" s="105" t="s">
        <v>2</v>
      </c>
      <c r="J61" s="3"/>
      <c r="L61" s="11"/>
      <c r="M61" s="552" t="s">
        <v>64</v>
      </c>
      <c r="N61" s="553"/>
      <c r="O61" s="553"/>
      <c r="P61" s="553"/>
      <c r="Q61" s="554"/>
      <c r="R61" s="552" t="s">
        <v>65</v>
      </c>
      <c r="S61" s="553"/>
      <c r="T61" s="553"/>
      <c r="U61" s="553"/>
      <c r="V61" s="554"/>
      <c r="W61" s="12" t="s">
        <v>2</v>
      </c>
    </row>
    <row r="62" spans="1:23" ht="13.5" thickTop="1" x14ac:dyDescent="0.2">
      <c r="B62" s="106" t="s">
        <v>3</v>
      </c>
      <c r="C62" s="107"/>
      <c r="D62" s="108"/>
      <c r="E62" s="109"/>
      <c r="F62" s="107"/>
      <c r="G62" s="108"/>
      <c r="H62" s="109"/>
      <c r="I62" s="110" t="s">
        <v>4</v>
      </c>
      <c r="J62" s="3"/>
      <c r="L62" s="13" t="s">
        <v>3</v>
      </c>
      <c r="M62" s="19"/>
      <c r="N62" s="15"/>
      <c r="O62" s="16"/>
      <c r="P62" s="17"/>
      <c r="Q62" s="20"/>
      <c r="R62" s="19"/>
      <c r="S62" s="15"/>
      <c r="T62" s="16"/>
      <c r="U62" s="17"/>
      <c r="V62" s="20"/>
      <c r="W62" s="21" t="s">
        <v>4</v>
      </c>
    </row>
    <row r="63" spans="1:23" ht="13.5" thickBot="1" x14ac:dyDescent="0.25">
      <c r="B63" s="111" t="s">
        <v>29</v>
      </c>
      <c r="C63" s="112" t="s">
        <v>5</v>
      </c>
      <c r="D63" s="113" t="s">
        <v>6</v>
      </c>
      <c r="E63" s="114" t="s">
        <v>7</v>
      </c>
      <c r="F63" s="112" t="s">
        <v>5</v>
      </c>
      <c r="G63" s="113" t="s">
        <v>6</v>
      </c>
      <c r="H63" s="114" t="s">
        <v>7</v>
      </c>
      <c r="I63" s="115"/>
      <c r="J63" s="3"/>
      <c r="L63" s="22"/>
      <c r="M63" s="27" t="s">
        <v>8</v>
      </c>
      <c r="N63" s="24" t="s">
        <v>9</v>
      </c>
      <c r="O63" s="25" t="s">
        <v>31</v>
      </c>
      <c r="P63" s="26" t="s">
        <v>32</v>
      </c>
      <c r="Q63" s="25" t="s">
        <v>7</v>
      </c>
      <c r="R63" s="27" t="s">
        <v>8</v>
      </c>
      <c r="S63" s="24" t="s">
        <v>9</v>
      </c>
      <c r="T63" s="25" t="s">
        <v>31</v>
      </c>
      <c r="U63" s="26" t="s">
        <v>32</v>
      </c>
      <c r="V63" s="25" t="s">
        <v>7</v>
      </c>
      <c r="W63" s="28"/>
    </row>
    <row r="64" spans="1:23" ht="5.25" customHeight="1" thickTop="1" x14ac:dyDescent="0.2">
      <c r="B64" s="106"/>
      <c r="C64" s="116"/>
      <c r="D64" s="117"/>
      <c r="E64" s="118"/>
      <c r="F64" s="116"/>
      <c r="G64" s="117"/>
      <c r="H64" s="118"/>
      <c r="I64" s="119"/>
      <c r="J64" s="3"/>
      <c r="L64" s="13"/>
      <c r="M64" s="33"/>
      <c r="N64" s="30"/>
      <c r="O64" s="31"/>
      <c r="P64" s="32"/>
      <c r="Q64" s="34"/>
      <c r="R64" s="33"/>
      <c r="S64" s="30"/>
      <c r="T64" s="31"/>
      <c r="U64" s="32"/>
      <c r="V64" s="34"/>
      <c r="W64" s="35"/>
    </row>
    <row r="65" spans="1:23" x14ac:dyDescent="0.2">
      <c r="A65" s="3" t="str">
        <f>IF(ISERROR(F65/G65)," ",IF(F65/G65&gt;0.5,IF(F65/G65&lt;1.5," ","NOT OK"),"NOT OK"))</f>
        <v xml:space="preserve"> </v>
      </c>
      <c r="B65" s="106" t="s">
        <v>10</v>
      </c>
      <c r="C65" s="120">
        <f t="shared" ref="C65:H70" si="72">+C9+C37</f>
        <v>11894</v>
      </c>
      <c r="D65" s="122">
        <f t="shared" si="72"/>
        <v>11901</v>
      </c>
      <c r="E65" s="296">
        <f t="shared" si="72"/>
        <v>23795</v>
      </c>
      <c r="F65" s="120">
        <f t="shared" si="72"/>
        <v>13094</v>
      </c>
      <c r="G65" s="122">
        <f t="shared" si="72"/>
        <v>13094</v>
      </c>
      <c r="H65" s="296">
        <f t="shared" si="72"/>
        <v>26188</v>
      </c>
      <c r="I65" s="123">
        <f t="shared" ref="I65:I67" si="73">IF(E65=0,0,((H65/E65)-1)*100)</f>
        <v>10.05673460811094</v>
      </c>
      <c r="J65" s="3"/>
      <c r="K65" s="6"/>
      <c r="L65" s="13" t="s">
        <v>10</v>
      </c>
      <c r="M65" s="39">
        <f t="shared" ref="M65:N67" si="74">+M9+M37</f>
        <v>1792528</v>
      </c>
      <c r="N65" s="37">
        <f t="shared" si="74"/>
        <v>1830253</v>
      </c>
      <c r="O65" s="169">
        <f>SUM(M65:N65)</f>
        <v>3622781</v>
      </c>
      <c r="P65" s="38">
        <f>P9+P37</f>
        <v>2581</v>
      </c>
      <c r="Q65" s="303">
        <f>+O65+P65</f>
        <v>3625362</v>
      </c>
      <c r="R65" s="39">
        <f t="shared" ref="R65:S67" si="75">+R9+R37</f>
        <v>1973864</v>
      </c>
      <c r="S65" s="37">
        <f t="shared" si="75"/>
        <v>2005520</v>
      </c>
      <c r="T65" s="169">
        <f>SUM(R65:S65)</f>
        <v>3979384</v>
      </c>
      <c r="U65" s="38">
        <f>U9+U37</f>
        <v>3199</v>
      </c>
      <c r="V65" s="303">
        <f>+T65+U65</f>
        <v>3982583</v>
      </c>
      <c r="W65" s="40">
        <f t="shared" ref="W65:W67" si="76">IF(Q65=0,0,((V65/Q65)-1)*100)</f>
        <v>9.8533884340377575</v>
      </c>
    </row>
    <row r="66" spans="1:23" x14ac:dyDescent="0.2">
      <c r="A66" s="3" t="str">
        <f>IF(ISERROR(F66/G66)," ",IF(F66/G66&gt;0.5,IF(F66/G66&lt;1.5," ","NOT OK"),"NOT OK"))</f>
        <v xml:space="preserve"> </v>
      </c>
      <c r="B66" s="106" t="s">
        <v>11</v>
      </c>
      <c r="C66" s="120">
        <f t="shared" si="72"/>
        <v>11939</v>
      </c>
      <c r="D66" s="122">
        <f t="shared" si="72"/>
        <v>11937</v>
      </c>
      <c r="E66" s="296">
        <f t="shared" si="72"/>
        <v>23876</v>
      </c>
      <c r="F66" s="120">
        <f t="shared" si="72"/>
        <v>12842</v>
      </c>
      <c r="G66" s="122">
        <f t="shared" si="72"/>
        <v>12842</v>
      </c>
      <c r="H66" s="296">
        <f t="shared" si="72"/>
        <v>25684</v>
      </c>
      <c r="I66" s="123">
        <f t="shared" si="73"/>
        <v>7.5724576981068825</v>
      </c>
      <c r="J66" s="3"/>
      <c r="K66" s="6"/>
      <c r="L66" s="13" t="s">
        <v>11</v>
      </c>
      <c r="M66" s="39">
        <f t="shared" si="74"/>
        <v>1869690</v>
      </c>
      <c r="N66" s="37">
        <f t="shared" si="74"/>
        <v>1863161</v>
      </c>
      <c r="O66" s="301">
        <f t="shared" ref="O66:O67" si="77">SUM(M66:N66)</f>
        <v>3732851</v>
      </c>
      <c r="P66" s="38">
        <f>P10+P38</f>
        <v>2457</v>
      </c>
      <c r="Q66" s="303">
        <f>+O66+P66</f>
        <v>3735308</v>
      </c>
      <c r="R66" s="39">
        <f t="shared" si="75"/>
        <v>1961600</v>
      </c>
      <c r="S66" s="37">
        <f t="shared" si="75"/>
        <v>1959566</v>
      </c>
      <c r="T66" s="301">
        <f t="shared" ref="T66:T67" si="78">SUM(R66:S66)</f>
        <v>3921166</v>
      </c>
      <c r="U66" s="38">
        <f>U10+U38</f>
        <v>3810</v>
      </c>
      <c r="V66" s="303">
        <f>+T66+U66</f>
        <v>3924976</v>
      </c>
      <c r="W66" s="40">
        <f t="shared" si="76"/>
        <v>5.0777071127735551</v>
      </c>
    </row>
    <row r="67" spans="1:23" ht="13.5" thickBot="1" x14ac:dyDescent="0.25">
      <c r="A67" s="3" t="str">
        <f>IF(ISERROR(F67/G67)," ",IF(F67/G67&gt;0.5,IF(F67/G67&lt;1.5," ","NOT OK"),"NOT OK"))</f>
        <v xml:space="preserve"> </v>
      </c>
      <c r="B67" s="111" t="s">
        <v>12</v>
      </c>
      <c r="C67" s="124">
        <f t="shared" si="72"/>
        <v>12593</v>
      </c>
      <c r="D67" s="125">
        <f t="shared" si="72"/>
        <v>12595</v>
      </c>
      <c r="E67" s="296">
        <f t="shared" si="72"/>
        <v>25188</v>
      </c>
      <c r="F67" s="124">
        <f t="shared" si="72"/>
        <v>13789</v>
      </c>
      <c r="G67" s="125">
        <f t="shared" si="72"/>
        <v>13791</v>
      </c>
      <c r="H67" s="296">
        <f t="shared" si="72"/>
        <v>27580</v>
      </c>
      <c r="I67" s="123">
        <f t="shared" si="73"/>
        <v>9.496585675718606</v>
      </c>
      <c r="J67" s="3"/>
      <c r="K67" s="6"/>
      <c r="L67" s="22" t="s">
        <v>12</v>
      </c>
      <c r="M67" s="39">
        <f t="shared" si="74"/>
        <v>1971331</v>
      </c>
      <c r="N67" s="37">
        <f t="shared" si="74"/>
        <v>2049965</v>
      </c>
      <c r="O67" s="301">
        <f t="shared" si="77"/>
        <v>4021296</v>
      </c>
      <c r="P67" s="38">
        <f>P11+P39</f>
        <v>5220</v>
      </c>
      <c r="Q67" s="303">
        <f>+O67+P67</f>
        <v>4026516</v>
      </c>
      <c r="R67" s="39">
        <f t="shared" si="75"/>
        <v>2133648</v>
      </c>
      <c r="S67" s="37">
        <f t="shared" si="75"/>
        <v>2204698</v>
      </c>
      <c r="T67" s="301">
        <f t="shared" si="78"/>
        <v>4338346</v>
      </c>
      <c r="U67" s="38">
        <f>U11+U39</f>
        <v>7707</v>
      </c>
      <c r="V67" s="303">
        <f>+T67+U67</f>
        <v>4346053</v>
      </c>
      <c r="W67" s="40">
        <f t="shared" si="76"/>
        <v>7.935818459432431</v>
      </c>
    </row>
    <row r="68" spans="1:23" ht="14.25" thickTop="1" thickBot="1" x14ac:dyDescent="0.25">
      <c r="A68" s="3" t="str">
        <f>IF(ISERROR(F68/G68)," ",IF(F68/G68&gt;0.5,IF(F68/G68&lt;1.5," ","NOT OK"),"NOT OK"))</f>
        <v xml:space="preserve"> </v>
      </c>
      <c r="B68" s="126" t="s">
        <v>57</v>
      </c>
      <c r="C68" s="127">
        <f t="shared" si="72"/>
        <v>36426</v>
      </c>
      <c r="D68" s="129">
        <f t="shared" si="72"/>
        <v>36433</v>
      </c>
      <c r="E68" s="300">
        <f t="shared" si="72"/>
        <v>72859</v>
      </c>
      <c r="F68" s="127">
        <f t="shared" si="72"/>
        <v>39725</v>
      </c>
      <c r="G68" s="129">
        <f t="shared" si="72"/>
        <v>39727</v>
      </c>
      <c r="H68" s="300">
        <f t="shared" si="72"/>
        <v>79452</v>
      </c>
      <c r="I68" s="130">
        <f>IF(E68=0,0,((H68/E68)-1)*100)</f>
        <v>9.0489850258718807</v>
      </c>
      <c r="J68" s="3"/>
      <c r="L68" s="41" t="s">
        <v>57</v>
      </c>
      <c r="M68" s="45">
        <f t="shared" ref="M68:Q68" si="79">+M65+M66+M67</f>
        <v>5633549</v>
      </c>
      <c r="N68" s="43">
        <f t="shared" si="79"/>
        <v>5743379</v>
      </c>
      <c r="O68" s="302">
        <f t="shared" si="79"/>
        <v>11376928</v>
      </c>
      <c r="P68" s="43">
        <f t="shared" si="79"/>
        <v>10258</v>
      </c>
      <c r="Q68" s="302">
        <f t="shared" si="79"/>
        <v>11387186</v>
      </c>
      <c r="R68" s="45">
        <f t="shared" ref="R68:V68" si="80">+R65+R66+R67</f>
        <v>6069112</v>
      </c>
      <c r="S68" s="43">
        <f t="shared" si="80"/>
        <v>6169784</v>
      </c>
      <c r="T68" s="302">
        <f t="shared" si="80"/>
        <v>12238896</v>
      </c>
      <c r="U68" s="43">
        <f t="shared" si="80"/>
        <v>14716</v>
      </c>
      <c r="V68" s="302">
        <f t="shared" si="80"/>
        <v>12253612</v>
      </c>
      <c r="W68" s="46">
        <f>IF(Q68=0,0,((V68/Q68)-1)*100)</f>
        <v>7.6087806065519681</v>
      </c>
    </row>
    <row r="69" spans="1:23" ht="13.5" thickTop="1" x14ac:dyDescent="0.2">
      <c r="A69" s="3" t="str">
        <f t="shared" si="10"/>
        <v xml:space="preserve"> </v>
      </c>
      <c r="B69" s="106" t="s">
        <v>13</v>
      </c>
      <c r="C69" s="120">
        <f t="shared" si="72"/>
        <v>12714</v>
      </c>
      <c r="D69" s="122">
        <f t="shared" si="72"/>
        <v>12717</v>
      </c>
      <c r="E69" s="296">
        <f t="shared" si="72"/>
        <v>25431</v>
      </c>
      <c r="F69" s="120">
        <f t="shared" si="72"/>
        <v>13913</v>
      </c>
      <c r="G69" s="122">
        <f t="shared" si="72"/>
        <v>13914</v>
      </c>
      <c r="H69" s="296">
        <f t="shared" si="72"/>
        <v>27827</v>
      </c>
      <c r="I69" s="123">
        <f t="shared" ref="I69" si="81">IF(E69=0,0,((H69/E69)-1)*100)</f>
        <v>9.421572097046905</v>
      </c>
      <c r="J69" s="3"/>
      <c r="L69" s="13" t="s">
        <v>13</v>
      </c>
      <c r="M69" s="39">
        <f>+M13+M41</f>
        <v>2072636</v>
      </c>
      <c r="N69" s="37">
        <f>+N13+N41</f>
        <v>2012807</v>
      </c>
      <c r="O69" s="301">
        <f t="shared" ref="O69" si="82">SUM(M69:N69)</f>
        <v>4085443</v>
      </c>
      <c r="P69" s="38">
        <f>P13+P41</f>
        <v>1877</v>
      </c>
      <c r="Q69" s="303">
        <f>+O69+P69</f>
        <v>4087320</v>
      </c>
      <c r="R69" s="39">
        <f>+R13+R41</f>
        <v>2240862</v>
      </c>
      <c r="S69" s="37">
        <f>+S13+S41</f>
        <v>2183337</v>
      </c>
      <c r="T69" s="301">
        <f t="shared" ref="T69" si="83">SUM(R69:S69)</f>
        <v>4424199</v>
      </c>
      <c r="U69" s="38">
        <f>U13+U41</f>
        <v>4228</v>
      </c>
      <c r="V69" s="303">
        <f>+T69+U69</f>
        <v>4428427</v>
      </c>
      <c r="W69" s="40">
        <f t="shared" ref="W69" si="84">IF(Q69=0,0,((V69/Q69)-1)*100)</f>
        <v>8.3454928902067849</v>
      </c>
    </row>
    <row r="70" spans="1:23" ht="13.5" thickBot="1" x14ac:dyDescent="0.25">
      <c r="A70" s="3" t="str">
        <f>IF(ISERROR(F70/G70)," ",IF(F70/G70&gt;0.5,IF(F70/G70&lt;1.5," ","NOT OK"),"NOT OK"))</f>
        <v xml:space="preserve"> </v>
      </c>
      <c r="B70" s="106" t="s">
        <v>14</v>
      </c>
      <c r="C70" s="120">
        <f t="shared" si="72"/>
        <v>11482</v>
      </c>
      <c r="D70" s="122">
        <f t="shared" si="72"/>
        <v>11487</v>
      </c>
      <c r="E70" s="296">
        <f t="shared" si="72"/>
        <v>22969</v>
      </c>
      <c r="F70" s="120">
        <f t="shared" si="72"/>
        <v>12503</v>
      </c>
      <c r="G70" s="122">
        <f t="shared" si="72"/>
        <v>12508</v>
      </c>
      <c r="H70" s="296">
        <f t="shared" si="72"/>
        <v>25011</v>
      </c>
      <c r="I70" s="123">
        <f>IF(E70=0,0,((H70/E70)-1)*100)</f>
        <v>8.890243371500727</v>
      </c>
      <c r="J70" s="3"/>
      <c r="L70" s="13" t="s">
        <v>14</v>
      </c>
      <c r="M70" s="39">
        <f>+M14+M42</f>
        <v>1891863</v>
      </c>
      <c r="N70" s="37">
        <f>+N14+N42</f>
        <v>1906458</v>
      </c>
      <c r="O70" s="301">
        <f>+O14+O42</f>
        <v>3798321</v>
      </c>
      <c r="P70" s="38">
        <f>+P14+P42</f>
        <v>3524</v>
      </c>
      <c r="Q70" s="303">
        <f>+O70+P70</f>
        <v>3801845</v>
      </c>
      <c r="R70" s="39">
        <f>+R14+R42</f>
        <v>2033538</v>
      </c>
      <c r="S70" s="37">
        <f>+S14+S42</f>
        <v>2054941</v>
      </c>
      <c r="T70" s="301">
        <f>+T14+T42</f>
        <v>4088479</v>
      </c>
      <c r="U70" s="38">
        <f>+U14+U42</f>
        <v>4421</v>
      </c>
      <c r="V70" s="303">
        <f>+T70+U70</f>
        <v>4092900</v>
      </c>
      <c r="W70" s="40">
        <f>IF(Q70=0,0,((V70/Q70)-1)*100)</f>
        <v>7.6556250978143447</v>
      </c>
    </row>
    <row r="71" spans="1:23" ht="14.25" thickTop="1" thickBot="1" x14ac:dyDescent="0.25">
      <c r="A71" s="3" t="str">
        <f>IF(ISERROR(F71/G71)," ",IF(F71/G71&gt;0.5,IF(F71/G71&lt;1.5," ","NOT OK"),"NOT OK"))</f>
        <v xml:space="preserve"> </v>
      </c>
      <c r="B71" s="126" t="s">
        <v>66</v>
      </c>
      <c r="C71" s="127">
        <f>+C69+C70</f>
        <v>24196</v>
      </c>
      <c r="D71" s="129">
        <f t="shared" ref="D71:H71" si="85">+D69+D70</f>
        <v>24204</v>
      </c>
      <c r="E71" s="300">
        <f t="shared" si="85"/>
        <v>48400</v>
      </c>
      <c r="F71" s="127">
        <f t="shared" si="85"/>
        <v>26416</v>
      </c>
      <c r="G71" s="129">
        <f t="shared" si="85"/>
        <v>26422</v>
      </c>
      <c r="H71" s="300">
        <f t="shared" si="85"/>
        <v>52838</v>
      </c>
      <c r="I71" s="130">
        <f>IF(E71=0,0,((H71/E71)-1)*100)</f>
        <v>9.1694214876033122</v>
      </c>
      <c r="J71" s="3"/>
      <c r="L71" s="41" t="s">
        <v>66</v>
      </c>
      <c r="M71" s="45">
        <f>+M69+M70</f>
        <v>3964499</v>
      </c>
      <c r="N71" s="43">
        <f t="shared" ref="N71:V71" si="86">+N69+N70</f>
        <v>3919265</v>
      </c>
      <c r="O71" s="302">
        <f t="shared" si="86"/>
        <v>7883764</v>
      </c>
      <c r="P71" s="43">
        <f t="shared" si="86"/>
        <v>5401</v>
      </c>
      <c r="Q71" s="302">
        <f t="shared" si="86"/>
        <v>7889165</v>
      </c>
      <c r="R71" s="45">
        <f t="shared" si="86"/>
        <v>4274400</v>
      </c>
      <c r="S71" s="43">
        <f t="shared" si="86"/>
        <v>4238278</v>
      </c>
      <c r="T71" s="302">
        <f t="shared" si="86"/>
        <v>8512678</v>
      </c>
      <c r="U71" s="43">
        <f t="shared" si="86"/>
        <v>8649</v>
      </c>
      <c r="V71" s="302">
        <f t="shared" si="86"/>
        <v>8521327</v>
      </c>
      <c r="W71" s="46">
        <f>IF(Q71=0,0,((V71/Q71)-1)*100)</f>
        <v>8.0130406703371015</v>
      </c>
    </row>
    <row r="72" spans="1:23" ht="14.25" thickTop="1" thickBot="1" x14ac:dyDescent="0.25">
      <c r="A72" s="3" t="str">
        <f>IF(ISERROR(F72/G72)," ",IF(F72/G72&gt;0.5,IF(F72/G72&lt;1.5," ","NOT OK"),"NOT OK"))</f>
        <v xml:space="preserve"> </v>
      </c>
      <c r="B72" s="126" t="s">
        <v>67</v>
      </c>
      <c r="C72" s="127">
        <f>+C68+C69+C70</f>
        <v>60622</v>
      </c>
      <c r="D72" s="129">
        <f t="shared" ref="D72:H72" si="87">+D68+D69+D70</f>
        <v>60637</v>
      </c>
      <c r="E72" s="300">
        <f t="shared" si="87"/>
        <v>121259</v>
      </c>
      <c r="F72" s="127">
        <f t="shared" si="87"/>
        <v>66141</v>
      </c>
      <c r="G72" s="129">
        <f t="shared" si="87"/>
        <v>66149</v>
      </c>
      <c r="H72" s="300">
        <f t="shared" si="87"/>
        <v>132290</v>
      </c>
      <c r="I72" s="130">
        <f>IF(E72=0,0,((H72/E72)-1)*100)</f>
        <v>9.0970567133161317</v>
      </c>
      <c r="J72" s="3"/>
      <c r="L72" s="41" t="s">
        <v>67</v>
      </c>
      <c r="M72" s="45">
        <f>+M68+M69+M70</f>
        <v>9598048</v>
      </c>
      <c r="N72" s="43">
        <f t="shared" ref="N72:V72" si="88">+N68+N69+N70</f>
        <v>9662644</v>
      </c>
      <c r="O72" s="302">
        <f t="shared" si="88"/>
        <v>19260692</v>
      </c>
      <c r="P72" s="43">
        <f t="shared" si="88"/>
        <v>15659</v>
      </c>
      <c r="Q72" s="302">
        <f t="shared" si="88"/>
        <v>19276351</v>
      </c>
      <c r="R72" s="45">
        <f t="shared" si="88"/>
        <v>10343512</v>
      </c>
      <c r="S72" s="43">
        <f t="shared" si="88"/>
        <v>10408062</v>
      </c>
      <c r="T72" s="302">
        <f t="shared" si="88"/>
        <v>20751574</v>
      </c>
      <c r="U72" s="43">
        <f t="shared" si="88"/>
        <v>23365</v>
      </c>
      <c r="V72" s="302">
        <f t="shared" si="88"/>
        <v>20774939</v>
      </c>
      <c r="W72" s="46">
        <f>IF(Q72=0,0,((V72/Q72)-1)*100)</f>
        <v>7.7742307141014377</v>
      </c>
    </row>
    <row r="73" spans="1:23" ht="14.25" thickTop="1" thickBot="1" x14ac:dyDescent="0.25">
      <c r="A73" s="3" t="str">
        <f t="shared" ref="A73:A75" si="89">IF(ISERROR(F73/G73)," ",IF(F73/G73&gt;0.5,IF(F73/G73&lt;1.5," ","NOT OK"),"NOT OK"))</f>
        <v xml:space="preserve"> </v>
      </c>
      <c r="B73" s="106" t="s">
        <v>15</v>
      </c>
      <c r="C73" s="120">
        <f t="shared" ref="C73:E84" si="90">+C17+C45</f>
        <v>12875</v>
      </c>
      <c r="D73" s="122">
        <f t="shared" si="90"/>
        <v>12864</v>
      </c>
      <c r="E73" s="296">
        <f t="shared" si="90"/>
        <v>25739</v>
      </c>
      <c r="F73" s="120"/>
      <c r="G73" s="122"/>
      <c r="H73" s="296"/>
      <c r="I73" s="123"/>
      <c r="J73" s="3"/>
      <c r="L73" s="13" t="s">
        <v>15</v>
      </c>
      <c r="M73" s="39">
        <f>+M17+M45</f>
        <v>2081720</v>
      </c>
      <c r="N73" s="37">
        <f>+N17+N45</f>
        <v>2081520</v>
      </c>
      <c r="O73" s="169">
        <f>+O17+O45</f>
        <v>4163240</v>
      </c>
      <c r="P73" s="38">
        <f>+P17+P45</f>
        <v>3195</v>
      </c>
      <c r="Q73" s="172">
        <f>+O73+P73</f>
        <v>4166435</v>
      </c>
      <c r="R73" s="39"/>
      <c r="S73" s="37"/>
      <c r="T73" s="169"/>
      <c r="U73" s="38"/>
      <c r="V73" s="172"/>
      <c r="W73" s="40"/>
    </row>
    <row r="74" spans="1:23" ht="14.25" thickTop="1" thickBot="1" x14ac:dyDescent="0.25">
      <c r="A74" s="3" t="str">
        <f t="shared" si="89"/>
        <v xml:space="preserve"> </v>
      </c>
      <c r="B74" s="126" t="s">
        <v>61</v>
      </c>
      <c r="C74" s="127">
        <f t="shared" si="90"/>
        <v>37071</v>
      </c>
      <c r="D74" s="129">
        <f t="shared" si="90"/>
        <v>37068</v>
      </c>
      <c r="E74" s="300">
        <f t="shared" si="90"/>
        <v>74139</v>
      </c>
      <c r="F74" s="127"/>
      <c r="G74" s="129"/>
      <c r="H74" s="300"/>
      <c r="I74" s="130"/>
      <c r="J74" s="3"/>
      <c r="L74" s="41" t="s">
        <v>61</v>
      </c>
      <c r="M74" s="45">
        <f t="shared" ref="M74:Q74" si="91">+M69+M70+M73</f>
        <v>6046219</v>
      </c>
      <c r="N74" s="43">
        <f t="shared" si="91"/>
        <v>6000785</v>
      </c>
      <c r="O74" s="302">
        <f t="shared" si="91"/>
        <v>12047004</v>
      </c>
      <c r="P74" s="43">
        <f t="shared" si="91"/>
        <v>8596</v>
      </c>
      <c r="Q74" s="302">
        <f t="shared" si="91"/>
        <v>12055600</v>
      </c>
      <c r="R74" s="45"/>
      <c r="S74" s="43"/>
      <c r="T74" s="302"/>
      <c r="U74" s="43"/>
      <c r="V74" s="302"/>
      <c r="W74" s="46"/>
    </row>
    <row r="75" spans="1:23" ht="13.5" thickTop="1" x14ac:dyDescent="0.2">
      <c r="A75" s="3" t="str">
        <f t="shared" si="89"/>
        <v xml:space="preserve"> </v>
      </c>
      <c r="B75" s="106" t="s">
        <v>16</v>
      </c>
      <c r="C75" s="120">
        <f t="shared" si="90"/>
        <v>12661</v>
      </c>
      <c r="D75" s="122">
        <f t="shared" si="90"/>
        <v>12670</v>
      </c>
      <c r="E75" s="296">
        <f t="shared" si="90"/>
        <v>25331</v>
      </c>
      <c r="F75" s="120"/>
      <c r="G75" s="122"/>
      <c r="H75" s="296"/>
      <c r="I75" s="123"/>
      <c r="J75" s="3"/>
      <c r="L75" s="13" t="s">
        <v>16</v>
      </c>
      <c r="M75" s="39">
        <f t="shared" ref="M75:N77" si="92">+M19+M47</f>
        <v>2029814</v>
      </c>
      <c r="N75" s="37">
        <f t="shared" si="92"/>
        <v>2033083</v>
      </c>
      <c r="O75" s="169">
        <f t="shared" ref="O75" si="93">SUM(M75:N75)</f>
        <v>4062897</v>
      </c>
      <c r="P75" s="38">
        <f>P19+P47</f>
        <v>2506</v>
      </c>
      <c r="Q75" s="172">
        <f>+O75+P75</f>
        <v>4065403</v>
      </c>
      <c r="R75" s="39"/>
      <c r="S75" s="37"/>
      <c r="T75" s="169"/>
      <c r="U75" s="38"/>
      <c r="V75" s="172"/>
      <c r="W75" s="40"/>
    </row>
    <row r="76" spans="1:23" x14ac:dyDescent="0.2">
      <c r="A76" s="3" t="str">
        <f t="shared" ref="A76" si="94">IF(ISERROR(F76/G76)," ",IF(F76/G76&gt;0.5,IF(F76/G76&lt;1.5," ","NOT OK"),"NOT OK"))</f>
        <v xml:space="preserve"> </v>
      </c>
      <c r="B76" s="106" t="s">
        <v>17</v>
      </c>
      <c r="C76" s="120">
        <f t="shared" si="90"/>
        <v>12975</v>
      </c>
      <c r="D76" s="122">
        <f t="shared" si="90"/>
        <v>12971</v>
      </c>
      <c r="E76" s="158">
        <f t="shared" si="90"/>
        <v>25946</v>
      </c>
      <c r="F76" s="120"/>
      <c r="G76" s="122"/>
      <c r="H76" s="158"/>
      <c r="I76" s="123"/>
      <c r="J76" s="3"/>
      <c r="L76" s="13" t="s">
        <v>17</v>
      </c>
      <c r="M76" s="39">
        <f t="shared" si="92"/>
        <v>1988392</v>
      </c>
      <c r="N76" s="37">
        <f t="shared" si="92"/>
        <v>1996678</v>
      </c>
      <c r="O76" s="169">
        <f>SUM(M76:N76)</f>
        <v>3985070</v>
      </c>
      <c r="P76" s="38">
        <f>P20+P48</f>
        <v>2493</v>
      </c>
      <c r="Q76" s="172">
        <f>+O76+P76</f>
        <v>3987563</v>
      </c>
      <c r="R76" s="39"/>
      <c r="S76" s="37"/>
      <c r="T76" s="169"/>
      <c r="U76" s="38"/>
      <c r="V76" s="172"/>
      <c r="W76" s="40"/>
    </row>
    <row r="77" spans="1:23" ht="13.5" thickBot="1" x14ac:dyDescent="0.25">
      <c r="A77" s="3" t="str">
        <f>IF(ISERROR(F77/G77)," ",IF(F77/G77&gt;0.5,IF(F77/G77&lt;1.5," ","NOT OK"),"NOT OK"))</f>
        <v xml:space="preserve"> </v>
      </c>
      <c r="B77" s="106" t="s">
        <v>18</v>
      </c>
      <c r="C77" s="120">
        <f t="shared" si="90"/>
        <v>12538</v>
      </c>
      <c r="D77" s="122">
        <f t="shared" si="90"/>
        <v>12536</v>
      </c>
      <c r="E77" s="158">
        <f t="shared" si="90"/>
        <v>25074</v>
      </c>
      <c r="F77" s="120"/>
      <c r="G77" s="122"/>
      <c r="H77" s="158"/>
      <c r="I77" s="123"/>
      <c r="J77" s="3"/>
      <c r="L77" s="13" t="s">
        <v>18</v>
      </c>
      <c r="M77" s="39">
        <f t="shared" si="92"/>
        <v>1904555</v>
      </c>
      <c r="N77" s="37">
        <f t="shared" si="92"/>
        <v>1902033</v>
      </c>
      <c r="O77" s="169">
        <f>SUM(M77:N77)</f>
        <v>3806588</v>
      </c>
      <c r="P77" s="38">
        <f>P21+P49</f>
        <v>3085</v>
      </c>
      <c r="Q77" s="169">
        <f>+O77+P77</f>
        <v>3809673</v>
      </c>
      <c r="R77" s="39"/>
      <c r="S77" s="37"/>
      <c r="T77" s="169"/>
      <c r="U77" s="38"/>
      <c r="V77" s="169"/>
      <c r="W77" s="40"/>
    </row>
    <row r="78" spans="1:23" ht="15.75" customHeight="1" thickTop="1" thickBot="1" x14ac:dyDescent="0.25">
      <c r="A78" s="9" t="str">
        <f>IF(ISERROR(F78/G78)," ",IF(F78/G78&gt;0.5,IF(F78/G78&lt;1.5," ","NOT OK"),"NOT OK"))</f>
        <v xml:space="preserve"> </v>
      </c>
      <c r="B78" s="133" t="s">
        <v>19</v>
      </c>
      <c r="C78" s="127">
        <f t="shared" si="90"/>
        <v>38174</v>
      </c>
      <c r="D78" s="135">
        <f t="shared" si="90"/>
        <v>38177</v>
      </c>
      <c r="E78" s="160">
        <f t="shared" si="90"/>
        <v>76351</v>
      </c>
      <c r="F78" s="127"/>
      <c r="G78" s="135"/>
      <c r="H78" s="160"/>
      <c r="I78" s="130"/>
      <c r="J78" s="9"/>
      <c r="K78" s="10"/>
      <c r="L78" s="47" t="s">
        <v>19</v>
      </c>
      <c r="M78" s="48">
        <f t="shared" ref="M78:Q78" si="95">+M75+M76+M77</f>
        <v>5922761</v>
      </c>
      <c r="N78" s="49">
        <f t="shared" si="95"/>
        <v>5931794</v>
      </c>
      <c r="O78" s="171">
        <f t="shared" si="95"/>
        <v>11854555</v>
      </c>
      <c r="P78" s="49">
        <f t="shared" si="95"/>
        <v>8084</v>
      </c>
      <c r="Q78" s="171">
        <f t="shared" si="95"/>
        <v>11862639</v>
      </c>
      <c r="R78" s="48"/>
      <c r="S78" s="49"/>
      <c r="T78" s="171"/>
      <c r="U78" s="49"/>
      <c r="V78" s="171"/>
      <c r="W78" s="50"/>
    </row>
    <row r="79" spans="1:23" ht="13.5" thickTop="1" x14ac:dyDescent="0.2">
      <c r="A79" s="3" t="str">
        <f>IF(ISERROR(F79/G79)," ",IF(F79/G79&gt;0.5,IF(F79/G79&lt;1.5," ","NOT OK"),"NOT OK"))</f>
        <v xml:space="preserve"> </v>
      </c>
      <c r="B79" s="106" t="s">
        <v>20</v>
      </c>
      <c r="C79" s="120">
        <f t="shared" si="90"/>
        <v>12898</v>
      </c>
      <c r="D79" s="122">
        <f t="shared" si="90"/>
        <v>12901</v>
      </c>
      <c r="E79" s="161">
        <f t="shared" si="90"/>
        <v>25799</v>
      </c>
      <c r="F79" s="120"/>
      <c r="G79" s="122"/>
      <c r="H79" s="161"/>
      <c r="I79" s="123"/>
      <c r="J79" s="3"/>
      <c r="L79" s="13" t="s">
        <v>21</v>
      </c>
      <c r="M79" s="39">
        <f t="shared" ref="M79:N81" si="96">+M23+M51</f>
        <v>1966476</v>
      </c>
      <c r="N79" s="37">
        <f t="shared" si="96"/>
        <v>1987429</v>
      </c>
      <c r="O79" s="169">
        <f>SUM(M79:N79)</f>
        <v>3953905</v>
      </c>
      <c r="P79" s="38">
        <f>P23+P51</f>
        <v>3179</v>
      </c>
      <c r="Q79" s="169">
        <f>+O79+P79</f>
        <v>3957084</v>
      </c>
      <c r="R79" s="39"/>
      <c r="S79" s="37"/>
      <c r="T79" s="169"/>
      <c r="U79" s="38"/>
      <c r="V79" s="169"/>
      <c r="W79" s="40"/>
    </row>
    <row r="80" spans="1:23" x14ac:dyDescent="0.2">
      <c r="A80" s="3" t="str">
        <f t="shared" ref="A80" si="97">IF(ISERROR(F80/G80)," ",IF(F80/G80&gt;0.5,IF(F80/G80&lt;1.5," ","NOT OK"),"NOT OK"))</f>
        <v xml:space="preserve"> </v>
      </c>
      <c r="B80" s="106" t="s">
        <v>22</v>
      </c>
      <c r="C80" s="120">
        <f t="shared" si="90"/>
        <v>12827</v>
      </c>
      <c r="D80" s="122">
        <f t="shared" si="90"/>
        <v>12831</v>
      </c>
      <c r="E80" s="152">
        <f t="shared" si="90"/>
        <v>25658</v>
      </c>
      <c r="F80" s="120"/>
      <c r="G80" s="122"/>
      <c r="H80" s="152"/>
      <c r="I80" s="123"/>
      <c r="J80" s="3"/>
      <c r="L80" s="13" t="s">
        <v>22</v>
      </c>
      <c r="M80" s="39">
        <f t="shared" si="96"/>
        <v>1989782</v>
      </c>
      <c r="N80" s="37">
        <f t="shared" si="96"/>
        <v>1962649</v>
      </c>
      <c r="O80" s="169">
        <f t="shared" ref="O80:O81" si="98">SUM(M80:N80)</f>
        <v>3952431</v>
      </c>
      <c r="P80" s="38">
        <f>P24+P52</f>
        <v>4702</v>
      </c>
      <c r="Q80" s="169">
        <f>+O80+P80</f>
        <v>3957133</v>
      </c>
      <c r="R80" s="39"/>
      <c r="S80" s="37"/>
      <c r="T80" s="169"/>
      <c r="U80" s="38"/>
      <c r="V80" s="169"/>
      <c r="W80" s="40"/>
    </row>
    <row r="81" spans="1:23" ht="13.5" thickBot="1" x14ac:dyDescent="0.25">
      <c r="A81" s="3" t="str">
        <f t="shared" ref="A81" si="99">IF(ISERROR(F81/G81)," ",IF(F81/G81&gt;0.5,IF(F81/G81&lt;1.5," ","NOT OK"),"NOT OK"))</f>
        <v xml:space="preserve"> </v>
      </c>
      <c r="B81" s="106" t="s">
        <v>23</v>
      </c>
      <c r="C81" s="120">
        <f t="shared" si="90"/>
        <v>12014</v>
      </c>
      <c r="D81" s="136">
        <f t="shared" si="90"/>
        <v>12013</v>
      </c>
      <c r="E81" s="299">
        <f t="shared" si="90"/>
        <v>24027</v>
      </c>
      <c r="F81" s="120"/>
      <c r="G81" s="136"/>
      <c r="H81" s="299"/>
      <c r="I81" s="137"/>
      <c r="J81" s="3"/>
      <c r="L81" s="13" t="s">
        <v>23</v>
      </c>
      <c r="M81" s="39">
        <f t="shared" si="96"/>
        <v>1756347</v>
      </c>
      <c r="N81" s="37">
        <f t="shared" si="96"/>
        <v>1775246</v>
      </c>
      <c r="O81" s="169">
        <f t="shared" si="98"/>
        <v>3531593</v>
      </c>
      <c r="P81" s="38">
        <f>P25+P53</f>
        <v>4549</v>
      </c>
      <c r="Q81" s="172">
        <f>+O81+P81</f>
        <v>3536142</v>
      </c>
      <c r="R81" s="39"/>
      <c r="S81" s="37"/>
      <c r="T81" s="169"/>
      <c r="U81" s="38"/>
      <c r="V81" s="172"/>
      <c r="W81" s="40"/>
    </row>
    <row r="82" spans="1:23" ht="14.25" thickTop="1" thickBot="1" x14ac:dyDescent="0.25">
      <c r="A82" s="3" t="str">
        <f>IF(ISERROR(F82/G82)," ",IF(F82/G82&gt;0.5,IF(F82/G82&lt;1.5," ","NOT OK"),"NOT OK"))</f>
        <v xml:space="preserve"> </v>
      </c>
      <c r="B82" s="126" t="s">
        <v>40</v>
      </c>
      <c r="C82" s="127">
        <f t="shared" si="90"/>
        <v>37739</v>
      </c>
      <c r="D82" s="127">
        <f t="shared" si="90"/>
        <v>37745</v>
      </c>
      <c r="E82" s="127">
        <f t="shared" si="90"/>
        <v>75484</v>
      </c>
      <c r="F82" s="127"/>
      <c r="G82" s="127"/>
      <c r="H82" s="127"/>
      <c r="I82" s="130"/>
      <c r="J82" s="3"/>
      <c r="L82" s="476" t="s">
        <v>40</v>
      </c>
      <c r="M82" s="45">
        <f t="shared" ref="M82:Q82" si="100">+M79+M80+M81</f>
        <v>5712605</v>
      </c>
      <c r="N82" s="43">
        <f t="shared" si="100"/>
        <v>5725324</v>
      </c>
      <c r="O82" s="302">
        <f t="shared" si="100"/>
        <v>11437929</v>
      </c>
      <c r="P82" s="43">
        <f t="shared" si="100"/>
        <v>12430</v>
      </c>
      <c r="Q82" s="302">
        <f t="shared" si="100"/>
        <v>11450359</v>
      </c>
      <c r="R82" s="43"/>
      <c r="S82" s="482"/>
      <c r="T82" s="486"/>
      <c r="U82" s="495"/>
      <c r="V82" s="302"/>
      <c r="W82" s="46"/>
    </row>
    <row r="83" spans="1:23" ht="14.25" thickTop="1" thickBot="1" x14ac:dyDescent="0.25">
      <c r="A83" s="3" t="str">
        <f>IF(ISERROR(F83/G83)," ",IF(F83/G83&gt;0.5,IF(F83/G83&lt;1.5," ","NOT OK"),"NOT OK"))</f>
        <v xml:space="preserve"> </v>
      </c>
      <c r="B83" s="126" t="s">
        <v>62</v>
      </c>
      <c r="C83" s="127">
        <f t="shared" si="90"/>
        <v>112984</v>
      </c>
      <c r="D83" s="129">
        <f t="shared" si="90"/>
        <v>112990</v>
      </c>
      <c r="E83" s="300">
        <f t="shared" si="90"/>
        <v>225974</v>
      </c>
      <c r="F83" s="127"/>
      <c r="G83" s="129"/>
      <c r="H83" s="300"/>
      <c r="I83" s="130"/>
      <c r="J83" s="3"/>
      <c r="L83" s="476" t="s">
        <v>62</v>
      </c>
      <c r="M83" s="42">
        <f t="shared" ref="M83:Q83" si="101">+M74+M78+M79+M80+M81</f>
        <v>17681585</v>
      </c>
      <c r="N83" s="477">
        <f t="shared" si="101"/>
        <v>17657903</v>
      </c>
      <c r="O83" s="302">
        <f t="shared" si="101"/>
        <v>35339488</v>
      </c>
      <c r="P83" s="43">
        <f t="shared" si="101"/>
        <v>29110</v>
      </c>
      <c r="Q83" s="302">
        <f t="shared" si="101"/>
        <v>35368598</v>
      </c>
      <c r="R83" s="43"/>
      <c r="S83" s="482"/>
      <c r="T83" s="486"/>
      <c r="U83" s="495"/>
      <c r="V83" s="302"/>
      <c r="W83" s="46"/>
    </row>
    <row r="84" spans="1:23" ht="14.25" thickTop="1" thickBot="1" x14ac:dyDescent="0.25">
      <c r="A84" s="3" t="str">
        <f>IF(ISERROR(F84/G84)," ",IF(F84/G84&gt;0.5,IF(F84/G84&lt;1.5," ","NOT OK"),"NOT OK"))</f>
        <v xml:space="preserve"> </v>
      </c>
      <c r="B84" s="126" t="s">
        <v>63</v>
      </c>
      <c r="C84" s="127">
        <f t="shared" si="90"/>
        <v>149410</v>
      </c>
      <c r="D84" s="129">
        <f t="shared" si="90"/>
        <v>149423</v>
      </c>
      <c r="E84" s="300">
        <f t="shared" si="90"/>
        <v>298833</v>
      </c>
      <c r="F84" s="127"/>
      <c r="G84" s="129"/>
      <c r="H84" s="300"/>
      <c r="I84" s="130"/>
      <c r="J84" s="3"/>
      <c r="L84" s="476" t="s">
        <v>63</v>
      </c>
      <c r="M84" s="45">
        <f t="shared" ref="M84:Q84" si="102">+M68+M74+M78+M82</f>
        <v>23315134</v>
      </c>
      <c r="N84" s="43">
        <f t="shared" si="102"/>
        <v>23401282</v>
      </c>
      <c r="O84" s="302">
        <f t="shared" si="102"/>
        <v>46716416</v>
      </c>
      <c r="P84" s="43">
        <f t="shared" si="102"/>
        <v>39368</v>
      </c>
      <c r="Q84" s="302">
        <f t="shared" si="102"/>
        <v>46755784</v>
      </c>
      <c r="R84" s="43"/>
      <c r="S84" s="482"/>
      <c r="T84" s="486"/>
      <c r="U84" s="495"/>
      <c r="V84" s="302"/>
      <c r="W84" s="46"/>
    </row>
    <row r="85" spans="1:23" ht="14.25" thickTop="1" thickBot="1" x14ac:dyDescent="0.25">
      <c r="B85" s="138" t="s">
        <v>60</v>
      </c>
      <c r="C85" s="102"/>
      <c r="D85" s="102"/>
      <c r="E85" s="102"/>
      <c r="F85" s="102"/>
      <c r="G85" s="102"/>
      <c r="H85" s="102"/>
      <c r="I85" s="102"/>
      <c r="J85" s="102"/>
      <c r="L85" s="53" t="s">
        <v>60</v>
      </c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1:23" ht="13.5" thickTop="1" x14ac:dyDescent="0.2">
      <c r="L86" s="534" t="s">
        <v>33</v>
      </c>
      <c r="M86" s="535"/>
      <c r="N86" s="535"/>
      <c r="O86" s="535"/>
      <c r="P86" s="535"/>
      <c r="Q86" s="535"/>
      <c r="R86" s="535"/>
      <c r="S86" s="535"/>
      <c r="T86" s="535"/>
      <c r="U86" s="535"/>
      <c r="V86" s="535"/>
      <c r="W86" s="536"/>
    </row>
    <row r="87" spans="1:23" ht="13.5" thickBot="1" x14ac:dyDescent="0.25">
      <c r="L87" s="528" t="s">
        <v>43</v>
      </c>
      <c r="M87" s="529"/>
      <c r="N87" s="529"/>
      <c r="O87" s="529"/>
      <c r="P87" s="529"/>
      <c r="Q87" s="529"/>
      <c r="R87" s="529"/>
      <c r="S87" s="529"/>
      <c r="T87" s="529"/>
      <c r="U87" s="529"/>
      <c r="V87" s="529"/>
      <c r="W87" s="530"/>
    </row>
    <row r="88" spans="1:23" ht="14.25" thickTop="1" thickBot="1" x14ac:dyDescent="0.25">
      <c r="L88" s="54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6" t="s">
        <v>34</v>
      </c>
    </row>
    <row r="89" spans="1:23" ht="14.25" customHeight="1" thickTop="1" thickBot="1" x14ac:dyDescent="0.25">
      <c r="L89" s="57"/>
      <c r="M89" s="531" t="s">
        <v>64</v>
      </c>
      <c r="N89" s="532"/>
      <c r="O89" s="532"/>
      <c r="P89" s="532"/>
      <c r="Q89" s="533"/>
      <c r="R89" s="531" t="s">
        <v>65</v>
      </c>
      <c r="S89" s="532"/>
      <c r="T89" s="532"/>
      <c r="U89" s="532"/>
      <c r="V89" s="533"/>
      <c r="W89" s="319" t="s">
        <v>2</v>
      </c>
    </row>
    <row r="90" spans="1:23" ht="13.5" thickTop="1" x14ac:dyDescent="0.2">
      <c r="L90" s="59" t="s">
        <v>3</v>
      </c>
      <c r="M90" s="60"/>
      <c r="N90" s="54"/>
      <c r="O90" s="61"/>
      <c r="P90" s="62"/>
      <c r="Q90" s="316"/>
      <c r="R90" s="60"/>
      <c r="S90" s="54"/>
      <c r="T90" s="61"/>
      <c r="U90" s="62"/>
      <c r="V90" s="316"/>
      <c r="W90" s="317" t="s">
        <v>4</v>
      </c>
    </row>
    <row r="91" spans="1:23" ht="13.5" thickBot="1" x14ac:dyDescent="0.25">
      <c r="L91" s="64"/>
      <c r="M91" s="65" t="s">
        <v>35</v>
      </c>
      <c r="N91" s="66" t="s">
        <v>36</v>
      </c>
      <c r="O91" s="67" t="s">
        <v>37</v>
      </c>
      <c r="P91" s="68" t="s">
        <v>32</v>
      </c>
      <c r="Q91" s="315" t="s">
        <v>7</v>
      </c>
      <c r="R91" s="65" t="s">
        <v>35</v>
      </c>
      <c r="S91" s="66" t="s">
        <v>36</v>
      </c>
      <c r="T91" s="67" t="s">
        <v>37</v>
      </c>
      <c r="U91" s="68" t="s">
        <v>32</v>
      </c>
      <c r="V91" s="315" t="s">
        <v>7</v>
      </c>
      <c r="W91" s="318"/>
    </row>
    <row r="92" spans="1:23" ht="4.5" customHeight="1" thickTop="1" x14ac:dyDescent="0.2">
      <c r="L92" s="59"/>
      <c r="M92" s="70"/>
      <c r="N92" s="71"/>
      <c r="O92" s="72"/>
      <c r="P92" s="73"/>
      <c r="Q92" s="72"/>
      <c r="R92" s="70"/>
      <c r="S92" s="71"/>
      <c r="T92" s="72"/>
      <c r="U92" s="73"/>
      <c r="V92" s="72"/>
      <c r="W92" s="74"/>
    </row>
    <row r="93" spans="1:23" x14ac:dyDescent="0.2">
      <c r="L93" s="59" t="s">
        <v>10</v>
      </c>
      <c r="M93" s="75">
        <f>+Lcc_BKK!M93+Lcc_DMK!M93</f>
        <v>1843</v>
      </c>
      <c r="N93" s="76">
        <f>+Lcc_BKK!N93+Lcc_DMK!N93</f>
        <v>4179</v>
      </c>
      <c r="O93" s="184">
        <f>SUM(M93:N93)</f>
        <v>6022</v>
      </c>
      <c r="P93" s="77">
        <f>Lcc_BKK!P93+Lcc_DMK!P93</f>
        <v>0</v>
      </c>
      <c r="Q93" s="182">
        <f>O93+P93</f>
        <v>6022</v>
      </c>
      <c r="R93" s="75">
        <f>+Lcc_BKK!R93+Lcc_DMK!R93</f>
        <v>1890</v>
      </c>
      <c r="S93" s="76">
        <f>+Lcc_BKK!S93+Lcc_DMK!S93</f>
        <v>4356</v>
      </c>
      <c r="T93" s="184">
        <f>SUM(R93:S93)</f>
        <v>6246</v>
      </c>
      <c r="U93" s="77">
        <f>Lcc_BKK!U93+Lcc_DMK!U93</f>
        <v>0</v>
      </c>
      <c r="V93" s="182">
        <f>T93+U93</f>
        <v>6246</v>
      </c>
      <c r="W93" s="78">
        <f>IF(Q93=0,0,((V93/Q93)-1)*100)</f>
        <v>3.7196944536698862</v>
      </c>
    </row>
    <row r="94" spans="1:23" x14ac:dyDescent="0.2">
      <c r="L94" s="59" t="s">
        <v>11</v>
      </c>
      <c r="M94" s="75">
        <f>+Lcc_BKK!M94+Lcc_DMK!M94</f>
        <v>2148</v>
      </c>
      <c r="N94" s="76">
        <f>+Lcc_BKK!N94+Lcc_DMK!N94</f>
        <v>4669</v>
      </c>
      <c r="O94" s="184">
        <f t="shared" ref="O94:O95" si="103">SUM(M94:N94)</f>
        <v>6817</v>
      </c>
      <c r="P94" s="77">
        <f>Lcc_BKK!P94+Lcc_DMK!P94</f>
        <v>0</v>
      </c>
      <c r="Q94" s="182">
        <f>O94+P94</f>
        <v>6817</v>
      </c>
      <c r="R94" s="75">
        <f>+Lcc_BKK!R94+Lcc_DMK!R94</f>
        <v>1919</v>
      </c>
      <c r="S94" s="76">
        <f>+Lcc_BKK!S94+Lcc_DMK!S94</f>
        <v>4055</v>
      </c>
      <c r="T94" s="184">
        <f t="shared" ref="T94:T95" si="104">SUM(R94:S94)</f>
        <v>5974</v>
      </c>
      <c r="U94" s="77">
        <f>Lcc_BKK!U94+Lcc_DMK!U94</f>
        <v>0</v>
      </c>
      <c r="V94" s="182">
        <f>T94+U94</f>
        <v>5974</v>
      </c>
      <c r="W94" s="78">
        <f>IF(Q94=0,0,((V94/Q94)-1)*100)</f>
        <v>-12.366143464867241</v>
      </c>
    </row>
    <row r="95" spans="1:23" ht="13.5" thickBot="1" x14ac:dyDescent="0.25">
      <c r="L95" s="64" t="s">
        <v>12</v>
      </c>
      <c r="M95" s="75">
        <f>+Lcc_BKK!M95+Lcc_DMK!M95</f>
        <v>1893</v>
      </c>
      <c r="N95" s="76">
        <f>+Lcc_BKK!N95+Lcc_DMK!N95</f>
        <v>4463</v>
      </c>
      <c r="O95" s="184">
        <f t="shared" si="103"/>
        <v>6356</v>
      </c>
      <c r="P95" s="77">
        <f>Lcc_BKK!P95+Lcc_DMK!P95</f>
        <v>0</v>
      </c>
      <c r="Q95" s="182">
        <f>O95+P95</f>
        <v>6356</v>
      </c>
      <c r="R95" s="75">
        <f>+Lcc_BKK!R95+Lcc_DMK!R95</f>
        <v>1953</v>
      </c>
      <c r="S95" s="76">
        <f>+Lcc_BKK!S95+Lcc_DMK!S95</f>
        <v>3707</v>
      </c>
      <c r="T95" s="184">
        <f t="shared" si="104"/>
        <v>5660</v>
      </c>
      <c r="U95" s="77">
        <f>Lcc_BKK!U95+Lcc_DMK!U95</f>
        <v>6</v>
      </c>
      <c r="V95" s="182">
        <f>T95+U95</f>
        <v>5666</v>
      </c>
      <c r="W95" s="78">
        <f>IF(Q95=0,0,((V95/Q95)-1)*100)</f>
        <v>-10.855884203901823</v>
      </c>
    </row>
    <row r="96" spans="1:23" ht="14.25" thickTop="1" thickBot="1" x14ac:dyDescent="0.25">
      <c r="L96" s="79" t="s">
        <v>38</v>
      </c>
      <c r="M96" s="80">
        <f t="shared" ref="M96:V96" si="105">+M93+M94+M95</f>
        <v>5884</v>
      </c>
      <c r="N96" s="81">
        <f t="shared" si="105"/>
        <v>13311</v>
      </c>
      <c r="O96" s="175">
        <f t="shared" si="105"/>
        <v>19195</v>
      </c>
      <c r="P96" s="80">
        <f t="shared" si="105"/>
        <v>0</v>
      </c>
      <c r="Q96" s="175">
        <f t="shared" si="105"/>
        <v>19195</v>
      </c>
      <c r="R96" s="80">
        <f t="shared" si="105"/>
        <v>5762</v>
      </c>
      <c r="S96" s="81">
        <f t="shared" si="105"/>
        <v>12118</v>
      </c>
      <c r="T96" s="175">
        <f t="shared" si="105"/>
        <v>17880</v>
      </c>
      <c r="U96" s="80">
        <f t="shared" si="105"/>
        <v>6</v>
      </c>
      <c r="V96" s="175">
        <f t="shared" si="105"/>
        <v>17886</v>
      </c>
      <c r="W96" s="82">
        <f t="shared" ref="W96" si="106">IF(Q96=0,0,((V96/Q96)-1)*100)</f>
        <v>-6.8194842406876788</v>
      </c>
    </row>
    <row r="97" spans="1:23" ht="13.5" thickTop="1" x14ac:dyDescent="0.2">
      <c r="L97" s="59" t="s">
        <v>13</v>
      </c>
      <c r="M97" s="75">
        <f>+Lcc_BKK!M97+Lcc_DMK!M97</f>
        <v>1787</v>
      </c>
      <c r="N97" s="76">
        <f>+Lcc_BKK!N97+Lcc_DMK!N97</f>
        <v>4032</v>
      </c>
      <c r="O97" s="182">
        <f>M97+N97</f>
        <v>5819</v>
      </c>
      <c r="P97" s="77">
        <f>Lcc_BKK!P97+Lcc_DMK!P97</f>
        <v>0</v>
      </c>
      <c r="Q97" s="182">
        <f>O97+P97</f>
        <v>5819</v>
      </c>
      <c r="R97" s="75">
        <f>+Lcc_BKK!R97+Lcc_DMK!R97</f>
        <v>1864</v>
      </c>
      <c r="S97" s="76">
        <f>+Lcc_BKK!S97+Lcc_DMK!S97</f>
        <v>3120</v>
      </c>
      <c r="T97" s="182">
        <f>R97+S97</f>
        <v>4984</v>
      </c>
      <c r="U97" s="77">
        <f>Lcc_BKK!U97+Lcc_DMK!U97</f>
        <v>21</v>
      </c>
      <c r="V97" s="182">
        <f>T97+U97</f>
        <v>5005</v>
      </c>
      <c r="W97" s="78">
        <f t="shared" ref="W97" si="107">IF(Q97=0,0,((V97/Q97)-1)*100)</f>
        <v>-13.988657844990549</v>
      </c>
    </row>
    <row r="98" spans="1:23" ht="13.5" thickBot="1" x14ac:dyDescent="0.25">
      <c r="L98" s="59" t="s">
        <v>14</v>
      </c>
      <c r="M98" s="75">
        <f>+Lcc_BKK!M98+Lcc_DMK!M98</f>
        <v>1666</v>
      </c>
      <c r="N98" s="76">
        <f>+Lcc_BKK!N98+Lcc_DMK!N98</f>
        <v>3907</v>
      </c>
      <c r="O98" s="182">
        <f>M98+N98</f>
        <v>5573</v>
      </c>
      <c r="P98" s="77">
        <f>Lcc_BKK!P98+Lcc_DMK!P98</f>
        <v>2</v>
      </c>
      <c r="Q98" s="182">
        <f>O98+P98</f>
        <v>5575</v>
      </c>
      <c r="R98" s="75">
        <f>+Lcc_BKK!R98+Lcc_DMK!R98</f>
        <v>1570</v>
      </c>
      <c r="S98" s="76">
        <f>+Lcc_BKK!S98+Lcc_DMK!S98</f>
        <v>2670</v>
      </c>
      <c r="T98" s="182">
        <f>R98+S98</f>
        <v>4240</v>
      </c>
      <c r="U98" s="77">
        <f>Lcc_BKK!U98+Lcc_DMK!U98</f>
        <v>0</v>
      </c>
      <c r="V98" s="182">
        <f>T98+U98</f>
        <v>4240</v>
      </c>
      <c r="W98" s="78">
        <f>IF(Q98=0,0,((V98/Q98)-1)*100)</f>
        <v>-23.946188340807172</v>
      </c>
    </row>
    <row r="99" spans="1:23" ht="14.25" thickTop="1" thickBot="1" x14ac:dyDescent="0.25">
      <c r="L99" s="79" t="s">
        <v>66</v>
      </c>
      <c r="M99" s="80">
        <f>+M97+M98</f>
        <v>3453</v>
      </c>
      <c r="N99" s="81">
        <f t="shared" ref="N99:V99" si="108">+N97+N98</f>
        <v>7939</v>
      </c>
      <c r="O99" s="175">
        <f t="shared" si="108"/>
        <v>11392</v>
      </c>
      <c r="P99" s="80">
        <f t="shared" si="108"/>
        <v>2</v>
      </c>
      <c r="Q99" s="175">
        <f t="shared" si="108"/>
        <v>11394</v>
      </c>
      <c r="R99" s="80">
        <f t="shared" si="108"/>
        <v>3434</v>
      </c>
      <c r="S99" s="81">
        <f t="shared" si="108"/>
        <v>5790</v>
      </c>
      <c r="T99" s="175">
        <f t="shared" si="108"/>
        <v>9224</v>
      </c>
      <c r="U99" s="80">
        <f t="shared" si="108"/>
        <v>21</v>
      </c>
      <c r="V99" s="175">
        <f t="shared" si="108"/>
        <v>9245</v>
      </c>
      <c r="W99" s="82">
        <f t="shared" ref="W99:W100" si="109">IF(Q99=0,0,((V99/Q99)-1)*100)</f>
        <v>-18.860803931893976</v>
      </c>
    </row>
    <row r="100" spans="1:23" ht="14.25" thickTop="1" thickBot="1" x14ac:dyDescent="0.25">
      <c r="L100" s="79" t="s">
        <v>67</v>
      </c>
      <c r="M100" s="80">
        <f>+M96+M97+M98</f>
        <v>9337</v>
      </c>
      <c r="N100" s="81">
        <f t="shared" ref="N100:V100" si="110">+N96+N97+N98</f>
        <v>21250</v>
      </c>
      <c r="O100" s="175">
        <f t="shared" si="110"/>
        <v>30587</v>
      </c>
      <c r="P100" s="80">
        <f t="shared" si="110"/>
        <v>2</v>
      </c>
      <c r="Q100" s="175">
        <f t="shared" si="110"/>
        <v>30589</v>
      </c>
      <c r="R100" s="80">
        <f t="shared" si="110"/>
        <v>9196</v>
      </c>
      <c r="S100" s="81">
        <f t="shared" si="110"/>
        <v>17908</v>
      </c>
      <c r="T100" s="175">
        <f t="shared" si="110"/>
        <v>27104</v>
      </c>
      <c r="U100" s="80">
        <f t="shared" si="110"/>
        <v>27</v>
      </c>
      <c r="V100" s="175">
        <f t="shared" si="110"/>
        <v>27131</v>
      </c>
      <c r="W100" s="82">
        <f t="shared" si="109"/>
        <v>-11.304717382065444</v>
      </c>
    </row>
    <row r="101" spans="1:23" ht="14.25" thickTop="1" thickBot="1" x14ac:dyDescent="0.25">
      <c r="L101" s="59" t="s">
        <v>15</v>
      </c>
      <c r="M101" s="75">
        <f>+Lcc_BKK!M101+Lcc_DMK!M101</f>
        <v>1995</v>
      </c>
      <c r="N101" s="76">
        <f>+Lcc_BKK!N101+Lcc_DMK!N101</f>
        <v>5300</v>
      </c>
      <c r="O101" s="182">
        <f>M101+N101</f>
        <v>7295</v>
      </c>
      <c r="P101" s="77">
        <f>Lcc_BKK!P101+Lcc_DMK!P101</f>
        <v>0</v>
      </c>
      <c r="Q101" s="182">
        <f>O101+P101</f>
        <v>7295</v>
      </c>
      <c r="R101" s="75"/>
      <c r="S101" s="76"/>
      <c r="T101" s="182"/>
      <c r="U101" s="77"/>
      <c r="V101" s="182"/>
      <c r="W101" s="78"/>
    </row>
    <row r="102" spans="1:23" ht="14.25" thickTop="1" thickBot="1" x14ac:dyDescent="0.25">
      <c r="L102" s="79" t="s">
        <v>61</v>
      </c>
      <c r="M102" s="80">
        <f t="shared" ref="M102:Q102" si="111">+M97+M98+M101</f>
        <v>5448</v>
      </c>
      <c r="N102" s="81">
        <f t="shared" si="111"/>
        <v>13239</v>
      </c>
      <c r="O102" s="175">
        <f t="shared" si="111"/>
        <v>18687</v>
      </c>
      <c r="P102" s="80">
        <f t="shared" si="111"/>
        <v>2</v>
      </c>
      <c r="Q102" s="175">
        <f t="shared" si="111"/>
        <v>18689</v>
      </c>
      <c r="R102" s="80"/>
      <c r="S102" s="81"/>
      <c r="T102" s="175"/>
      <c r="U102" s="80"/>
      <c r="V102" s="175"/>
      <c r="W102" s="82"/>
    </row>
    <row r="103" spans="1:23" ht="13.5" thickTop="1" x14ac:dyDescent="0.2">
      <c r="L103" s="59" t="s">
        <v>16</v>
      </c>
      <c r="M103" s="75">
        <f>+Lcc_BKK!M103+Lcc_DMK!M103</f>
        <v>1890</v>
      </c>
      <c r="N103" s="76">
        <f>+Lcc_BKK!N103+Lcc_DMK!N103</f>
        <v>5458</v>
      </c>
      <c r="O103" s="182">
        <f>SUM(M103:N103)</f>
        <v>7348</v>
      </c>
      <c r="P103" s="77">
        <f>Lcc_BKK!P103+Lcc_DMK!P103</f>
        <v>0</v>
      </c>
      <c r="Q103" s="182">
        <f>O103+P103</f>
        <v>7348</v>
      </c>
      <c r="R103" s="75"/>
      <c r="S103" s="76"/>
      <c r="T103" s="182"/>
      <c r="U103" s="77"/>
      <c r="V103" s="182"/>
      <c r="W103" s="78"/>
    </row>
    <row r="104" spans="1:23" x14ac:dyDescent="0.2">
      <c r="L104" s="59" t="s">
        <v>17</v>
      </c>
      <c r="M104" s="75">
        <f>+Lcc_BKK!M104+Lcc_DMK!M104</f>
        <v>1770</v>
      </c>
      <c r="N104" s="76">
        <f>+Lcc_BKK!N104+Lcc_DMK!N104</f>
        <v>5457</v>
      </c>
      <c r="O104" s="182">
        <f>SUM(M104:N104)</f>
        <v>7227</v>
      </c>
      <c r="P104" s="77">
        <f>Lcc_BKK!P104+Lcc_DMK!P104</f>
        <v>2</v>
      </c>
      <c r="Q104" s="182">
        <f>O104+P104</f>
        <v>7229</v>
      </c>
      <c r="R104" s="75"/>
      <c r="S104" s="76"/>
      <c r="T104" s="182"/>
      <c r="U104" s="77"/>
      <c r="V104" s="182"/>
      <c r="W104" s="78"/>
    </row>
    <row r="105" spans="1:23" ht="13.5" thickBot="1" x14ac:dyDescent="0.25">
      <c r="L105" s="59" t="s">
        <v>18</v>
      </c>
      <c r="M105" s="75">
        <f>+Lcc_BKK!M105+Lcc_DMK!M105</f>
        <v>1612</v>
      </c>
      <c r="N105" s="76">
        <f>+Lcc_BKK!N105+Lcc_DMK!N105</f>
        <v>4965</v>
      </c>
      <c r="O105" s="184">
        <f>SUM(M105:N105)</f>
        <v>6577</v>
      </c>
      <c r="P105" s="83">
        <f>Lcc_BKK!P105+Lcc_DMK!P105</f>
        <v>0</v>
      </c>
      <c r="Q105" s="184">
        <f>O105+P105</f>
        <v>6577</v>
      </c>
      <c r="R105" s="75"/>
      <c r="S105" s="76"/>
      <c r="T105" s="184"/>
      <c r="U105" s="83"/>
      <c r="V105" s="184"/>
      <c r="W105" s="78"/>
    </row>
    <row r="106" spans="1:23" ht="14.25" thickTop="1" thickBot="1" x14ac:dyDescent="0.25">
      <c r="A106" s="3" t="str">
        <f>IF(ISERROR(F106/G106)," ",IF(F106/G106&gt;0.5,IF(F106/G106&lt;1.5," ","NOT OK"),"NOT OK"))</f>
        <v xml:space="preserve"> </v>
      </c>
      <c r="L106" s="84" t="s">
        <v>19</v>
      </c>
      <c r="M106" s="85">
        <f>+M103+M104+M105</f>
        <v>5272</v>
      </c>
      <c r="N106" s="85">
        <f t="shared" ref="N106:Q106" si="112">+N103+N104+N105</f>
        <v>15880</v>
      </c>
      <c r="O106" s="185">
        <f t="shared" si="112"/>
        <v>21152</v>
      </c>
      <c r="P106" s="86">
        <f t="shared" si="112"/>
        <v>2</v>
      </c>
      <c r="Q106" s="185">
        <f t="shared" si="112"/>
        <v>21154</v>
      </c>
      <c r="R106" s="85"/>
      <c r="S106" s="85"/>
      <c r="T106" s="185"/>
      <c r="U106" s="86"/>
      <c r="V106" s="185"/>
      <c r="W106" s="87"/>
    </row>
    <row r="107" spans="1:23" ht="13.5" thickTop="1" x14ac:dyDescent="0.2">
      <c r="L107" s="59" t="s">
        <v>21</v>
      </c>
      <c r="M107" s="75">
        <f>+Lcc_BKK!M107+Lcc_DMK!M107</f>
        <v>1728</v>
      </c>
      <c r="N107" s="76">
        <f>+Lcc_BKK!N107+Lcc_DMK!N107</f>
        <v>4555</v>
      </c>
      <c r="O107" s="184">
        <f>SUM(M107:N107)</f>
        <v>6283</v>
      </c>
      <c r="P107" s="88">
        <f>Lcc_BKK!P107+Lcc_DMK!P107</f>
        <v>4</v>
      </c>
      <c r="Q107" s="184">
        <f>O107+P107</f>
        <v>6287</v>
      </c>
      <c r="R107" s="75"/>
      <c r="S107" s="76"/>
      <c r="T107" s="184"/>
      <c r="U107" s="88"/>
      <c r="V107" s="184"/>
      <c r="W107" s="78"/>
    </row>
    <row r="108" spans="1:23" x14ac:dyDescent="0.2">
      <c r="L108" s="59" t="s">
        <v>22</v>
      </c>
      <c r="M108" s="75">
        <f>+Lcc_BKK!M108+Lcc_DMK!M108</f>
        <v>1726</v>
      </c>
      <c r="N108" s="76">
        <f>+Lcc_BKK!N108+Lcc_DMK!N108</f>
        <v>4244</v>
      </c>
      <c r="O108" s="184">
        <f>SUM(M108:N108)</f>
        <v>5970</v>
      </c>
      <c r="P108" s="77">
        <f>Lcc_BKK!P108+Lcc_DMK!P108</f>
        <v>0</v>
      </c>
      <c r="Q108" s="184">
        <f>O108+P108</f>
        <v>5970</v>
      </c>
      <c r="R108" s="75"/>
      <c r="S108" s="76"/>
      <c r="T108" s="184"/>
      <c r="U108" s="77"/>
      <c r="V108" s="184"/>
      <c r="W108" s="78"/>
    </row>
    <row r="109" spans="1:23" ht="13.5" thickBot="1" x14ac:dyDescent="0.25">
      <c r="L109" s="59" t="s">
        <v>23</v>
      </c>
      <c r="M109" s="75">
        <f>+Lcc_BKK!M109+Lcc_DMK!M109</f>
        <v>1881</v>
      </c>
      <c r="N109" s="76">
        <f>+Lcc_BKK!N109+Lcc_DMK!N109</f>
        <v>4298</v>
      </c>
      <c r="O109" s="184">
        <f>SUM(M109:N109)</f>
        <v>6179</v>
      </c>
      <c r="P109" s="77">
        <f>Lcc_BKK!P109+Lcc_DMK!P109</f>
        <v>0</v>
      </c>
      <c r="Q109" s="184">
        <f>O109+P109</f>
        <v>6179</v>
      </c>
      <c r="R109" s="75"/>
      <c r="S109" s="76"/>
      <c r="T109" s="184"/>
      <c r="U109" s="77"/>
      <c r="V109" s="184"/>
      <c r="W109" s="78"/>
    </row>
    <row r="110" spans="1:23" ht="14.25" thickTop="1" thickBot="1" x14ac:dyDescent="0.25">
      <c r="L110" s="79" t="s">
        <v>40</v>
      </c>
      <c r="M110" s="80">
        <f t="shared" ref="M110" si="113">+M107+M108+M109</f>
        <v>5335</v>
      </c>
      <c r="N110" s="81">
        <f t="shared" ref="N110:Q110" si="114">+N107+N108+N109</f>
        <v>13097</v>
      </c>
      <c r="O110" s="183">
        <f t="shared" si="114"/>
        <v>18432</v>
      </c>
      <c r="P110" s="80">
        <f t="shared" si="114"/>
        <v>4</v>
      </c>
      <c r="Q110" s="183">
        <f t="shared" si="114"/>
        <v>18436</v>
      </c>
      <c r="R110" s="80"/>
      <c r="S110" s="81"/>
      <c r="T110" s="183"/>
      <c r="U110" s="80"/>
      <c r="V110" s="183"/>
      <c r="W110" s="82"/>
    </row>
    <row r="111" spans="1:23" ht="14.25" thickTop="1" thickBot="1" x14ac:dyDescent="0.25">
      <c r="L111" s="79" t="s">
        <v>62</v>
      </c>
      <c r="M111" s="80">
        <f>+M102+M106+M107+M108+M109</f>
        <v>16055</v>
      </c>
      <c r="N111" s="81">
        <f t="shared" ref="N111:Q111" si="115">+N102+N106+N107+N108+N109</f>
        <v>42216</v>
      </c>
      <c r="O111" s="175">
        <f t="shared" si="115"/>
        <v>58271</v>
      </c>
      <c r="P111" s="80">
        <f t="shared" si="115"/>
        <v>8</v>
      </c>
      <c r="Q111" s="175">
        <f t="shared" si="115"/>
        <v>58279</v>
      </c>
      <c r="R111" s="80"/>
      <c r="S111" s="81"/>
      <c r="T111" s="175"/>
      <c r="U111" s="80"/>
      <c r="V111" s="175"/>
      <c r="W111" s="82"/>
    </row>
    <row r="112" spans="1:23" ht="14.25" thickTop="1" thickBot="1" x14ac:dyDescent="0.25">
      <c r="L112" s="79" t="s">
        <v>63</v>
      </c>
      <c r="M112" s="80">
        <f t="shared" ref="M112:Q112" si="116">+M96+M102+M106+M110</f>
        <v>21939</v>
      </c>
      <c r="N112" s="81">
        <f t="shared" si="116"/>
        <v>55527</v>
      </c>
      <c r="O112" s="175">
        <f t="shared" si="116"/>
        <v>77466</v>
      </c>
      <c r="P112" s="80">
        <f t="shared" si="116"/>
        <v>8</v>
      </c>
      <c r="Q112" s="175">
        <f t="shared" si="116"/>
        <v>77474</v>
      </c>
      <c r="R112" s="80"/>
      <c r="S112" s="81"/>
      <c r="T112" s="175"/>
      <c r="U112" s="80"/>
      <c r="V112" s="175"/>
      <c r="W112" s="82"/>
    </row>
    <row r="113" spans="12:23" ht="14.25" thickTop="1" thickBot="1" x14ac:dyDescent="0.25">
      <c r="L113" s="89" t="s">
        <v>60</v>
      </c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12:23" ht="13.5" thickTop="1" x14ac:dyDescent="0.2">
      <c r="L114" s="534" t="s">
        <v>41</v>
      </c>
      <c r="M114" s="535"/>
      <c r="N114" s="535"/>
      <c r="O114" s="535"/>
      <c r="P114" s="535"/>
      <c r="Q114" s="535"/>
      <c r="R114" s="535"/>
      <c r="S114" s="535"/>
      <c r="T114" s="535"/>
      <c r="U114" s="535"/>
      <c r="V114" s="535"/>
      <c r="W114" s="536"/>
    </row>
    <row r="115" spans="12:23" ht="13.5" thickBot="1" x14ac:dyDescent="0.25">
      <c r="L115" s="528" t="s">
        <v>44</v>
      </c>
      <c r="M115" s="529"/>
      <c r="N115" s="529"/>
      <c r="O115" s="529"/>
      <c r="P115" s="529"/>
      <c r="Q115" s="529"/>
      <c r="R115" s="529"/>
      <c r="S115" s="529"/>
      <c r="T115" s="529"/>
      <c r="U115" s="529"/>
      <c r="V115" s="529"/>
      <c r="W115" s="530"/>
    </row>
    <row r="116" spans="12:23" ht="14.25" thickTop="1" thickBot="1" x14ac:dyDescent="0.25">
      <c r="L116" s="54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6" t="s">
        <v>34</v>
      </c>
    </row>
    <row r="117" spans="12:23" ht="14.25" customHeight="1" thickTop="1" thickBot="1" x14ac:dyDescent="0.25">
      <c r="L117" s="57"/>
      <c r="M117" s="531" t="s">
        <v>64</v>
      </c>
      <c r="N117" s="532"/>
      <c r="O117" s="532"/>
      <c r="P117" s="532"/>
      <c r="Q117" s="533"/>
      <c r="R117" s="531" t="s">
        <v>65</v>
      </c>
      <c r="S117" s="532"/>
      <c r="T117" s="532"/>
      <c r="U117" s="532"/>
      <c r="V117" s="533"/>
      <c r="W117" s="319" t="s">
        <v>2</v>
      </c>
    </row>
    <row r="118" spans="12:23" ht="13.5" thickTop="1" x14ac:dyDescent="0.2">
      <c r="L118" s="59" t="s">
        <v>3</v>
      </c>
      <c r="M118" s="60"/>
      <c r="N118" s="54"/>
      <c r="O118" s="61"/>
      <c r="P118" s="62"/>
      <c r="Q118" s="316"/>
      <c r="R118" s="60"/>
      <c r="S118" s="54"/>
      <c r="T118" s="61"/>
      <c r="U118" s="62"/>
      <c r="V118" s="316"/>
      <c r="W118" s="317" t="s">
        <v>4</v>
      </c>
    </row>
    <row r="119" spans="12:23" ht="13.5" thickBot="1" x14ac:dyDescent="0.25">
      <c r="L119" s="64"/>
      <c r="M119" s="65" t="s">
        <v>35</v>
      </c>
      <c r="N119" s="66" t="s">
        <v>36</v>
      </c>
      <c r="O119" s="67" t="s">
        <v>37</v>
      </c>
      <c r="P119" s="68" t="s">
        <v>32</v>
      </c>
      <c r="Q119" s="315" t="s">
        <v>7</v>
      </c>
      <c r="R119" s="65" t="s">
        <v>35</v>
      </c>
      <c r="S119" s="66" t="s">
        <v>36</v>
      </c>
      <c r="T119" s="67" t="s">
        <v>37</v>
      </c>
      <c r="U119" s="68" t="s">
        <v>32</v>
      </c>
      <c r="V119" s="315" t="s">
        <v>7</v>
      </c>
      <c r="W119" s="318"/>
    </row>
    <row r="120" spans="12:23" ht="4.5" customHeight="1" thickTop="1" x14ac:dyDescent="0.2">
      <c r="L120" s="59"/>
      <c r="M120" s="70"/>
      <c r="N120" s="71"/>
      <c r="O120" s="72"/>
      <c r="P120" s="73"/>
      <c r="Q120" s="72"/>
      <c r="R120" s="70"/>
      <c r="S120" s="71"/>
      <c r="T120" s="72"/>
      <c r="U120" s="73"/>
      <c r="V120" s="72"/>
      <c r="W120" s="74"/>
    </row>
    <row r="121" spans="12:23" x14ac:dyDescent="0.2">
      <c r="L121" s="59" t="s">
        <v>10</v>
      </c>
      <c r="M121" s="75">
        <f>+Lcc_BKK!M121+Lcc_DMK!M121</f>
        <v>237</v>
      </c>
      <c r="N121" s="76">
        <f>+Lcc_BKK!N121+Lcc_DMK!N121</f>
        <v>697</v>
      </c>
      <c r="O121" s="184">
        <f>SUM(M121:N121)</f>
        <v>934</v>
      </c>
      <c r="P121" s="77">
        <f>+Lcc_BKK!P121+Lcc_DMK!P121</f>
        <v>0</v>
      </c>
      <c r="Q121" s="182">
        <f>O121+P121</f>
        <v>934</v>
      </c>
      <c r="R121" s="75">
        <f>+Lcc_BKK!R121+Lcc_DMK!R121</f>
        <v>456</v>
      </c>
      <c r="S121" s="76">
        <f>+Lcc_BKK!S121+Lcc_DMK!S121</f>
        <v>431</v>
      </c>
      <c r="T121" s="184">
        <f>SUM(R121:S121)</f>
        <v>887</v>
      </c>
      <c r="U121" s="77">
        <f>+Lcc_BKK!U121+Lcc_DMK!U121</f>
        <v>0</v>
      </c>
      <c r="V121" s="182">
        <f>T121+U121</f>
        <v>887</v>
      </c>
      <c r="W121" s="78">
        <f>IF(Q121=0,0,((V121/Q121)-1)*100)</f>
        <v>-5.0321199143469002</v>
      </c>
    </row>
    <row r="122" spans="12:23" x14ac:dyDescent="0.2">
      <c r="L122" s="59" t="s">
        <v>11</v>
      </c>
      <c r="M122" s="75">
        <f>+Lcc_BKK!M122+Lcc_DMK!M122</f>
        <v>201</v>
      </c>
      <c r="N122" s="76">
        <f>+Lcc_BKK!N122+Lcc_DMK!N122</f>
        <v>565</v>
      </c>
      <c r="O122" s="184">
        <f t="shared" ref="O122:O123" si="117">SUM(M122:N122)</f>
        <v>766</v>
      </c>
      <c r="P122" s="77">
        <f>+Lcc_BKK!P122+Lcc_DMK!P122</f>
        <v>0</v>
      </c>
      <c r="Q122" s="182">
        <f>O122+P122</f>
        <v>766</v>
      </c>
      <c r="R122" s="75">
        <f>+Lcc_BKK!R122+Lcc_DMK!R122</f>
        <v>240</v>
      </c>
      <c r="S122" s="76">
        <f>+Lcc_BKK!S122+Lcc_DMK!S122</f>
        <v>406</v>
      </c>
      <c r="T122" s="184">
        <f t="shared" ref="T122:T123" si="118">SUM(R122:S122)</f>
        <v>646</v>
      </c>
      <c r="U122" s="77">
        <f>+Lcc_BKK!U122+Lcc_DMK!U122</f>
        <v>0</v>
      </c>
      <c r="V122" s="182">
        <f>T122+U122</f>
        <v>646</v>
      </c>
      <c r="W122" s="78">
        <f>IF(Q122=0,0,((V122/Q122)-1)*100)</f>
        <v>-15.66579634464752</v>
      </c>
    </row>
    <row r="123" spans="12:23" ht="13.5" thickBot="1" x14ac:dyDescent="0.25">
      <c r="L123" s="64" t="s">
        <v>12</v>
      </c>
      <c r="M123" s="75">
        <f>+Lcc_BKK!M123+Lcc_DMK!M123</f>
        <v>204</v>
      </c>
      <c r="N123" s="76">
        <f>+Lcc_BKK!N123+Lcc_DMK!N123</f>
        <v>634</v>
      </c>
      <c r="O123" s="184">
        <f t="shared" si="117"/>
        <v>838</v>
      </c>
      <c r="P123" s="77">
        <f>+Lcc_BKK!P123+Lcc_DMK!P123</f>
        <v>0</v>
      </c>
      <c r="Q123" s="182">
        <f>O123+P123</f>
        <v>838</v>
      </c>
      <c r="R123" s="75">
        <f>+Lcc_BKK!R123+Lcc_DMK!R123</f>
        <v>217</v>
      </c>
      <c r="S123" s="76">
        <f>+Lcc_BKK!S123+Lcc_DMK!S123</f>
        <v>398</v>
      </c>
      <c r="T123" s="184">
        <f t="shared" si="118"/>
        <v>615</v>
      </c>
      <c r="U123" s="77">
        <f>+Lcc_BKK!U123+Lcc_DMK!U123</f>
        <v>0</v>
      </c>
      <c r="V123" s="182">
        <f>T123+U123</f>
        <v>615</v>
      </c>
      <c r="W123" s="78">
        <f>IF(Q123=0,0,((V123/Q123)-1)*100)</f>
        <v>-26.610978520286398</v>
      </c>
    </row>
    <row r="124" spans="12:23" ht="14.25" thickTop="1" thickBot="1" x14ac:dyDescent="0.25">
      <c r="L124" s="79" t="s">
        <v>38</v>
      </c>
      <c r="M124" s="80">
        <f t="shared" ref="M124:V124" si="119">+M121+M122+M123</f>
        <v>642</v>
      </c>
      <c r="N124" s="81">
        <f t="shared" si="119"/>
        <v>1896</v>
      </c>
      <c r="O124" s="175">
        <f t="shared" si="119"/>
        <v>2538</v>
      </c>
      <c r="P124" s="80">
        <f t="shared" si="119"/>
        <v>0</v>
      </c>
      <c r="Q124" s="175">
        <f t="shared" si="119"/>
        <v>2538</v>
      </c>
      <c r="R124" s="80">
        <f t="shared" si="119"/>
        <v>913</v>
      </c>
      <c r="S124" s="81">
        <f t="shared" si="119"/>
        <v>1235</v>
      </c>
      <c r="T124" s="175">
        <f t="shared" si="119"/>
        <v>2148</v>
      </c>
      <c r="U124" s="80">
        <f t="shared" si="119"/>
        <v>0</v>
      </c>
      <c r="V124" s="175">
        <f t="shared" si="119"/>
        <v>2148</v>
      </c>
      <c r="W124" s="82">
        <f t="shared" ref="W124" si="120">IF(Q124=0,0,((V124/Q124)-1)*100)</f>
        <v>-15.366430260047281</v>
      </c>
    </row>
    <row r="125" spans="12:23" ht="13.5" thickTop="1" x14ac:dyDescent="0.2">
      <c r="L125" s="59" t="s">
        <v>13</v>
      </c>
      <c r="M125" s="75">
        <f>+Lcc_BKK!M125+Lcc_DMK!M125</f>
        <v>247</v>
      </c>
      <c r="N125" s="76">
        <f>+Lcc_BKK!N125+Lcc_DMK!N125</f>
        <v>500</v>
      </c>
      <c r="O125" s="182">
        <f>M125+N125</f>
        <v>747</v>
      </c>
      <c r="P125" s="77">
        <f>+Lcc_BKK!P125+Lcc_DMK!P125</f>
        <v>0</v>
      </c>
      <c r="Q125" s="182">
        <f>O125+P125</f>
        <v>747</v>
      </c>
      <c r="R125" s="75">
        <f>+Lcc_BKK!R125+Lcc_DMK!R125</f>
        <v>215</v>
      </c>
      <c r="S125" s="76">
        <f>+Lcc_BKK!S125+Lcc_DMK!S125</f>
        <v>409</v>
      </c>
      <c r="T125" s="182">
        <f>R125+S125</f>
        <v>624</v>
      </c>
      <c r="U125" s="77">
        <f>+Lcc_BKK!U125+Lcc_DMK!U125</f>
        <v>0</v>
      </c>
      <c r="V125" s="182">
        <f>T125+U125</f>
        <v>624</v>
      </c>
      <c r="W125" s="78">
        <f t="shared" ref="W125" si="121">IF(Q125=0,0,((V125/Q125)-1)*100)</f>
        <v>-16.465863453815267</v>
      </c>
    </row>
    <row r="126" spans="12:23" ht="13.5" thickBot="1" x14ac:dyDescent="0.25">
      <c r="L126" s="59" t="s">
        <v>14</v>
      </c>
      <c r="M126" s="75">
        <f>+Lcc_BKK!M126+Lcc_DMK!M126</f>
        <v>268</v>
      </c>
      <c r="N126" s="76">
        <f>+Lcc_BKK!N126+Lcc_DMK!N126</f>
        <v>562</v>
      </c>
      <c r="O126" s="182">
        <f>M126+N126</f>
        <v>830</v>
      </c>
      <c r="P126" s="77">
        <f>+Lcc_BKK!P126+Lcc_DMK!P126</f>
        <v>1</v>
      </c>
      <c r="Q126" s="182">
        <f>O126+P126</f>
        <v>831</v>
      </c>
      <c r="R126" s="75">
        <f>+Lcc_BKK!R126+Lcc_DMK!R126</f>
        <v>185</v>
      </c>
      <c r="S126" s="76">
        <f>+Lcc_BKK!S126+Lcc_DMK!S126</f>
        <v>323</v>
      </c>
      <c r="T126" s="182">
        <f>R126+S126</f>
        <v>508</v>
      </c>
      <c r="U126" s="77">
        <f>+Lcc_BKK!U126+Lcc_DMK!U126</f>
        <v>0</v>
      </c>
      <c r="V126" s="182">
        <f>T126+U126</f>
        <v>508</v>
      </c>
      <c r="W126" s="78">
        <f>IF(Q126=0,0,((V126/Q126)-1)*100)</f>
        <v>-38.868832731648617</v>
      </c>
    </row>
    <row r="127" spans="12:23" ht="14.25" thickTop="1" thickBot="1" x14ac:dyDescent="0.25">
      <c r="L127" s="79" t="s">
        <v>66</v>
      </c>
      <c r="M127" s="80">
        <f>+M125+M126</f>
        <v>515</v>
      </c>
      <c r="N127" s="81">
        <f t="shared" ref="N127:V127" si="122">+N125+N126</f>
        <v>1062</v>
      </c>
      <c r="O127" s="175">
        <f t="shared" si="122"/>
        <v>1577</v>
      </c>
      <c r="P127" s="80">
        <f t="shared" si="122"/>
        <v>1</v>
      </c>
      <c r="Q127" s="175">
        <f t="shared" si="122"/>
        <v>1578</v>
      </c>
      <c r="R127" s="80">
        <f t="shared" si="122"/>
        <v>400</v>
      </c>
      <c r="S127" s="81">
        <f t="shared" si="122"/>
        <v>732</v>
      </c>
      <c r="T127" s="175">
        <f t="shared" si="122"/>
        <v>1132</v>
      </c>
      <c r="U127" s="80">
        <f t="shared" si="122"/>
        <v>0</v>
      </c>
      <c r="V127" s="175">
        <f t="shared" si="122"/>
        <v>1132</v>
      </c>
      <c r="W127" s="82">
        <f t="shared" ref="W127:W128" si="123">IF(Q127=0,0,((V127/Q127)-1)*100)</f>
        <v>-28.263624841571612</v>
      </c>
    </row>
    <row r="128" spans="12:23" ht="14.25" thickTop="1" thickBot="1" x14ac:dyDescent="0.25">
      <c r="L128" s="79" t="s">
        <v>67</v>
      </c>
      <c r="M128" s="80">
        <f>+M124+M125+M126</f>
        <v>1157</v>
      </c>
      <c r="N128" s="81">
        <f t="shared" ref="N128:V128" si="124">+N124+N125+N126</f>
        <v>2958</v>
      </c>
      <c r="O128" s="175">
        <f t="shared" si="124"/>
        <v>4115</v>
      </c>
      <c r="P128" s="80">
        <f t="shared" si="124"/>
        <v>1</v>
      </c>
      <c r="Q128" s="175">
        <f t="shared" si="124"/>
        <v>4116</v>
      </c>
      <c r="R128" s="80">
        <f t="shared" si="124"/>
        <v>1313</v>
      </c>
      <c r="S128" s="81">
        <f t="shared" si="124"/>
        <v>1967</v>
      </c>
      <c r="T128" s="175">
        <f t="shared" si="124"/>
        <v>3280</v>
      </c>
      <c r="U128" s="80">
        <f t="shared" si="124"/>
        <v>0</v>
      </c>
      <c r="V128" s="175">
        <f t="shared" si="124"/>
        <v>3280</v>
      </c>
      <c r="W128" s="82">
        <f t="shared" si="123"/>
        <v>-20.310981535471328</v>
      </c>
    </row>
    <row r="129" spans="1:23" ht="14.25" thickTop="1" thickBot="1" x14ac:dyDescent="0.25">
      <c r="L129" s="59" t="s">
        <v>15</v>
      </c>
      <c r="M129" s="75">
        <f>+Lcc_BKK!M129+Lcc_DMK!M129</f>
        <v>246</v>
      </c>
      <c r="N129" s="76">
        <f>+Lcc_BKK!N129+Lcc_DMK!N129</f>
        <v>482</v>
      </c>
      <c r="O129" s="182">
        <f>M129+N129</f>
        <v>728</v>
      </c>
      <c r="P129" s="77">
        <f>+Lcc_BKK!P129+Lcc_DMK!P129</f>
        <v>0</v>
      </c>
      <c r="Q129" s="182">
        <f>O129+P129</f>
        <v>728</v>
      </c>
      <c r="R129" s="75"/>
      <c r="S129" s="76"/>
      <c r="T129" s="182"/>
      <c r="U129" s="77"/>
      <c r="V129" s="182"/>
      <c r="W129" s="78"/>
    </row>
    <row r="130" spans="1:23" ht="14.25" thickTop="1" thickBot="1" x14ac:dyDescent="0.25">
      <c r="L130" s="79" t="s">
        <v>61</v>
      </c>
      <c r="M130" s="80">
        <f t="shared" ref="M130:Q130" si="125">+M125+M126+M129</f>
        <v>761</v>
      </c>
      <c r="N130" s="81">
        <f t="shared" si="125"/>
        <v>1544</v>
      </c>
      <c r="O130" s="175">
        <f t="shared" si="125"/>
        <v>2305</v>
      </c>
      <c r="P130" s="80">
        <f t="shared" si="125"/>
        <v>1</v>
      </c>
      <c r="Q130" s="175">
        <f t="shared" si="125"/>
        <v>2306</v>
      </c>
      <c r="R130" s="80"/>
      <c r="S130" s="81"/>
      <c r="T130" s="175"/>
      <c r="U130" s="80"/>
      <c r="V130" s="175"/>
      <c r="W130" s="82"/>
    </row>
    <row r="131" spans="1:23" ht="13.5" thickTop="1" x14ac:dyDescent="0.2">
      <c r="L131" s="59" t="s">
        <v>16</v>
      </c>
      <c r="M131" s="75">
        <f>+Lcc_BKK!M131+Lcc_DMK!M131</f>
        <v>231</v>
      </c>
      <c r="N131" s="76">
        <f>+Lcc_BKK!N131+Lcc_DMK!N131</f>
        <v>390</v>
      </c>
      <c r="O131" s="182">
        <f>SUM(M131:N131)</f>
        <v>621</v>
      </c>
      <c r="P131" s="77">
        <f>+Lcc_BKK!P131+Lcc_DMK!P131</f>
        <v>0</v>
      </c>
      <c r="Q131" s="182">
        <f>O131+P131</f>
        <v>621</v>
      </c>
      <c r="R131" s="75"/>
      <c r="S131" s="76"/>
      <c r="T131" s="182"/>
      <c r="U131" s="77"/>
      <c r="V131" s="182"/>
      <c r="W131" s="78"/>
    </row>
    <row r="132" spans="1:23" x14ac:dyDescent="0.2">
      <c r="L132" s="59" t="s">
        <v>17</v>
      </c>
      <c r="M132" s="75">
        <f>+Lcc_BKK!M132+Lcc_DMK!M132</f>
        <v>235</v>
      </c>
      <c r="N132" s="76">
        <f>+Lcc_BKK!N132+Lcc_DMK!N132</f>
        <v>387</v>
      </c>
      <c r="O132" s="182">
        <f>SUM(M132:N132)</f>
        <v>622</v>
      </c>
      <c r="P132" s="77">
        <f>+Lcc_BKK!P132+Lcc_DMK!P132</f>
        <v>0</v>
      </c>
      <c r="Q132" s="182">
        <f>O132+P132</f>
        <v>622</v>
      </c>
      <c r="R132" s="75"/>
      <c r="S132" s="76"/>
      <c r="T132" s="182"/>
      <c r="U132" s="77"/>
      <c r="V132" s="182"/>
      <c r="W132" s="78"/>
    </row>
    <row r="133" spans="1:23" ht="13.5" thickBot="1" x14ac:dyDescent="0.25">
      <c r="L133" s="59" t="s">
        <v>18</v>
      </c>
      <c r="M133" s="75">
        <f>+Lcc_BKK!M133+Lcc_DMK!M133</f>
        <v>206</v>
      </c>
      <c r="N133" s="76">
        <f>+Lcc_BKK!N133+Lcc_DMK!N133</f>
        <v>434</v>
      </c>
      <c r="O133" s="184">
        <f>SUM(M133:N133)</f>
        <v>640</v>
      </c>
      <c r="P133" s="83">
        <f>+Lcc_BKK!P133+Lcc_DMK!P133</f>
        <v>0</v>
      </c>
      <c r="Q133" s="184">
        <f>O133+P133</f>
        <v>640</v>
      </c>
      <c r="R133" s="75"/>
      <c r="S133" s="76"/>
      <c r="T133" s="184"/>
      <c r="U133" s="83"/>
      <c r="V133" s="184"/>
      <c r="W133" s="78"/>
    </row>
    <row r="134" spans="1:23" ht="14.25" thickTop="1" thickBot="1" x14ac:dyDescent="0.25">
      <c r="A134" s="3" t="str">
        <f>IF(ISERROR(F134/G134)," ",IF(F134/G134&gt;0.5,IF(F134/G134&lt;1.5," ","NOT OK"),"NOT OK"))</f>
        <v xml:space="preserve"> </v>
      </c>
      <c r="L134" s="84" t="s">
        <v>19</v>
      </c>
      <c r="M134" s="85">
        <f t="shared" ref="M134:Q134" si="126">+M131+M132+M133</f>
        <v>672</v>
      </c>
      <c r="N134" s="85">
        <f t="shared" si="126"/>
        <v>1211</v>
      </c>
      <c r="O134" s="185">
        <f t="shared" si="126"/>
        <v>1883</v>
      </c>
      <c r="P134" s="86">
        <f t="shared" si="126"/>
        <v>0</v>
      </c>
      <c r="Q134" s="185">
        <f t="shared" si="126"/>
        <v>1883</v>
      </c>
      <c r="R134" s="85"/>
      <c r="S134" s="85"/>
      <c r="T134" s="185"/>
      <c r="U134" s="86"/>
      <c r="V134" s="185"/>
      <c r="W134" s="87"/>
    </row>
    <row r="135" spans="1:23" ht="13.5" thickTop="1" x14ac:dyDescent="0.2">
      <c r="A135" s="327"/>
      <c r="K135" s="327"/>
      <c r="L135" s="59" t="s">
        <v>21</v>
      </c>
      <c r="M135" s="75">
        <f>+Lcc_BKK!M135+Lcc_DMK!M135</f>
        <v>230</v>
      </c>
      <c r="N135" s="76">
        <f>+Lcc_BKK!N135+Lcc_DMK!N135</f>
        <v>498</v>
      </c>
      <c r="O135" s="184">
        <f>SUM(M135:N135)</f>
        <v>728</v>
      </c>
      <c r="P135" s="88">
        <f>+Lcc_BKK!P135+Lcc_DMK!P135</f>
        <v>0</v>
      </c>
      <c r="Q135" s="184">
        <f>O135+P135</f>
        <v>728</v>
      </c>
      <c r="R135" s="75"/>
      <c r="S135" s="76"/>
      <c r="T135" s="184"/>
      <c r="U135" s="88"/>
      <c r="V135" s="184"/>
      <c r="W135" s="78"/>
    </row>
    <row r="136" spans="1:23" x14ac:dyDescent="0.2">
      <c r="A136" s="327"/>
      <c r="K136" s="327"/>
      <c r="L136" s="59" t="s">
        <v>22</v>
      </c>
      <c r="M136" s="75">
        <f>+Lcc_BKK!M136+Lcc_DMK!M136</f>
        <v>269</v>
      </c>
      <c r="N136" s="76">
        <f>+Lcc_BKK!N136+Lcc_DMK!N136</f>
        <v>461</v>
      </c>
      <c r="O136" s="184">
        <f>SUM(M136:N136)</f>
        <v>730</v>
      </c>
      <c r="P136" s="77">
        <f>+Lcc_BKK!P136+Lcc_DMK!P136</f>
        <v>2</v>
      </c>
      <c r="Q136" s="184">
        <f>O136+P136</f>
        <v>732</v>
      </c>
      <c r="R136" s="75"/>
      <c r="S136" s="76"/>
      <c r="T136" s="184"/>
      <c r="U136" s="77"/>
      <c r="V136" s="184"/>
      <c r="W136" s="78"/>
    </row>
    <row r="137" spans="1:23" ht="13.5" thickBot="1" x14ac:dyDescent="0.25">
      <c r="A137" s="327"/>
      <c r="K137" s="327"/>
      <c r="L137" s="59" t="s">
        <v>23</v>
      </c>
      <c r="M137" s="75">
        <f>+Lcc_BKK!M137+Lcc_DMK!M137</f>
        <v>73</v>
      </c>
      <c r="N137" s="76">
        <f>+Lcc_BKK!N137+Lcc_DMK!N137</f>
        <v>403</v>
      </c>
      <c r="O137" s="184">
        <f>SUM(M137:N137)</f>
        <v>476</v>
      </c>
      <c r="P137" s="77">
        <f>+Lcc_BKK!P137+Lcc_DMK!P137</f>
        <v>0</v>
      </c>
      <c r="Q137" s="184">
        <f>O137+P137</f>
        <v>476</v>
      </c>
      <c r="R137" s="75"/>
      <c r="S137" s="76"/>
      <c r="T137" s="184"/>
      <c r="U137" s="77"/>
      <c r="V137" s="184"/>
      <c r="W137" s="78"/>
    </row>
    <row r="138" spans="1:23" ht="14.25" thickTop="1" thickBot="1" x14ac:dyDescent="0.25">
      <c r="L138" s="79" t="s">
        <v>40</v>
      </c>
      <c r="M138" s="80">
        <f t="shared" ref="M138" si="127">+M135+M136+M137</f>
        <v>572</v>
      </c>
      <c r="N138" s="81">
        <f t="shared" ref="N138:Q138" si="128">+N135+N136+N137</f>
        <v>1362</v>
      </c>
      <c r="O138" s="183">
        <f t="shared" si="128"/>
        <v>1934</v>
      </c>
      <c r="P138" s="80">
        <f t="shared" si="128"/>
        <v>2</v>
      </c>
      <c r="Q138" s="183">
        <f t="shared" si="128"/>
        <v>1936</v>
      </c>
      <c r="R138" s="80"/>
      <c r="S138" s="81"/>
      <c r="T138" s="183"/>
      <c r="U138" s="80"/>
      <c r="V138" s="183"/>
      <c r="W138" s="82"/>
    </row>
    <row r="139" spans="1:23" ht="14.25" thickTop="1" thickBot="1" x14ac:dyDescent="0.25">
      <c r="L139" s="79" t="s">
        <v>62</v>
      </c>
      <c r="M139" s="80">
        <f t="shared" ref="M139" si="129">+M130+M134+M135+M136+M137</f>
        <v>2005</v>
      </c>
      <c r="N139" s="81">
        <f t="shared" ref="N139:Q139" si="130">+N130+N134+N135+N136+N137</f>
        <v>4117</v>
      </c>
      <c r="O139" s="175">
        <f t="shared" si="130"/>
        <v>6122</v>
      </c>
      <c r="P139" s="80">
        <f t="shared" si="130"/>
        <v>3</v>
      </c>
      <c r="Q139" s="175">
        <f t="shared" si="130"/>
        <v>6125</v>
      </c>
      <c r="R139" s="80"/>
      <c r="S139" s="81"/>
      <c r="T139" s="175"/>
      <c r="U139" s="80"/>
      <c r="V139" s="175"/>
      <c r="W139" s="82"/>
    </row>
    <row r="140" spans="1:23" ht="14.25" thickTop="1" thickBot="1" x14ac:dyDescent="0.25">
      <c r="L140" s="79" t="s">
        <v>63</v>
      </c>
      <c r="M140" s="80">
        <f t="shared" ref="M140:Q140" si="131">+M124+M130+M134+M138</f>
        <v>2647</v>
      </c>
      <c r="N140" s="81">
        <f t="shared" si="131"/>
        <v>6013</v>
      </c>
      <c r="O140" s="175">
        <f t="shared" si="131"/>
        <v>8660</v>
      </c>
      <c r="P140" s="80">
        <f t="shared" si="131"/>
        <v>3</v>
      </c>
      <c r="Q140" s="175">
        <f t="shared" si="131"/>
        <v>8663</v>
      </c>
      <c r="R140" s="80"/>
      <c r="S140" s="81"/>
      <c r="T140" s="175"/>
      <c r="U140" s="80"/>
      <c r="V140" s="175"/>
      <c r="W140" s="82"/>
    </row>
    <row r="141" spans="1:23" ht="14.25" thickTop="1" thickBot="1" x14ac:dyDescent="0.25">
      <c r="L141" s="89" t="s">
        <v>60</v>
      </c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1:23" ht="13.5" thickTop="1" x14ac:dyDescent="0.2">
      <c r="L142" s="534" t="s">
        <v>42</v>
      </c>
      <c r="M142" s="535"/>
      <c r="N142" s="535"/>
      <c r="O142" s="535"/>
      <c r="P142" s="535"/>
      <c r="Q142" s="535"/>
      <c r="R142" s="535"/>
      <c r="S142" s="535"/>
      <c r="T142" s="535"/>
      <c r="U142" s="535"/>
      <c r="V142" s="535"/>
      <c r="W142" s="536"/>
    </row>
    <row r="143" spans="1:23" ht="13.5" thickBot="1" x14ac:dyDescent="0.25">
      <c r="L143" s="528" t="s">
        <v>45</v>
      </c>
      <c r="M143" s="529"/>
      <c r="N143" s="529"/>
      <c r="O143" s="529"/>
      <c r="P143" s="529"/>
      <c r="Q143" s="529"/>
      <c r="R143" s="529"/>
      <c r="S143" s="529"/>
      <c r="T143" s="529"/>
      <c r="U143" s="529"/>
      <c r="V143" s="529"/>
      <c r="W143" s="530"/>
    </row>
    <row r="144" spans="1:23" ht="14.25" thickTop="1" thickBot="1" x14ac:dyDescent="0.25">
      <c r="L144" s="54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6" t="s">
        <v>34</v>
      </c>
    </row>
    <row r="145" spans="12:23" ht="14.25" customHeight="1" thickTop="1" thickBot="1" x14ac:dyDescent="0.25">
      <c r="L145" s="57"/>
      <c r="M145" s="531" t="s">
        <v>64</v>
      </c>
      <c r="N145" s="532"/>
      <c r="O145" s="532"/>
      <c r="P145" s="532"/>
      <c r="Q145" s="533"/>
      <c r="R145" s="531" t="s">
        <v>65</v>
      </c>
      <c r="S145" s="532"/>
      <c r="T145" s="532"/>
      <c r="U145" s="532"/>
      <c r="V145" s="533"/>
      <c r="W145" s="319" t="s">
        <v>2</v>
      </c>
    </row>
    <row r="146" spans="12:23" ht="13.5" thickTop="1" x14ac:dyDescent="0.2">
      <c r="L146" s="59" t="s">
        <v>3</v>
      </c>
      <c r="M146" s="60"/>
      <c r="N146" s="54"/>
      <c r="O146" s="61"/>
      <c r="P146" s="62"/>
      <c r="Q146" s="316"/>
      <c r="R146" s="60"/>
      <c r="S146" s="54"/>
      <c r="T146" s="61"/>
      <c r="U146" s="62"/>
      <c r="V146" s="316"/>
      <c r="W146" s="317" t="s">
        <v>4</v>
      </c>
    </row>
    <row r="147" spans="12:23" ht="13.5" thickBot="1" x14ac:dyDescent="0.25">
      <c r="L147" s="64"/>
      <c r="M147" s="65" t="s">
        <v>35</v>
      </c>
      <c r="N147" s="66" t="s">
        <v>36</v>
      </c>
      <c r="O147" s="67" t="s">
        <v>37</v>
      </c>
      <c r="P147" s="68" t="s">
        <v>32</v>
      </c>
      <c r="Q147" s="315" t="s">
        <v>7</v>
      </c>
      <c r="R147" s="65" t="s">
        <v>35</v>
      </c>
      <c r="S147" s="66" t="s">
        <v>36</v>
      </c>
      <c r="T147" s="67" t="s">
        <v>37</v>
      </c>
      <c r="U147" s="68" t="s">
        <v>32</v>
      </c>
      <c r="V147" s="315" t="s">
        <v>7</v>
      </c>
      <c r="W147" s="318"/>
    </row>
    <row r="148" spans="12:23" ht="5.25" customHeight="1" thickTop="1" x14ac:dyDescent="0.2">
      <c r="L148" s="59"/>
      <c r="M148" s="70"/>
      <c r="N148" s="71"/>
      <c r="O148" s="72"/>
      <c r="P148" s="73"/>
      <c r="Q148" s="142"/>
      <c r="R148" s="70"/>
      <c r="S148" s="71"/>
      <c r="T148" s="72"/>
      <c r="U148" s="73"/>
      <c r="V148" s="142"/>
      <c r="W148" s="74"/>
    </row>
    <row r="149" spans="12:23" x14ac:dyDescent="0.2">
      <c r="L149" s="59" t="s">
        <v>10</v>
      </c>
      <c r="M149" s="75">
        <f t="shared" ref="M149:N151" si="132">+M93+M121</f>
        <v>2080</v>
      </c>
      <c r="N149" s="76">
        <f t="shared" si="132"/>
        <v>4876</v>
      </c>
      <c r="O149" s="182">
        <f>M149+N149</f>
        <v>6956</v>
      </c>
      <c r="P149" s="77">
        <f>+P93+P121</f>
        <v>0</v>
      </c>
      <c r="Q149" s="188">
        <f>O149+P149</f>
        <v>6956</v>
      </c>
      <c r="R149" s="75">
        <f t="shared" ref="R149:S151" si="133">+R93+R121</f>
        <v>2346</v>
      </c>
      <c r="S149" s="76">
        <f t="shared" si="133"/>
        <v>4787</v>
      </c>
      <c r="T149" s="182">
        <f>R149+S149</f>
        <v>7133</v>
      </c>
      <c r="U149" s="77">
        <f>+U93+U121</f>
        <v>0</v>
      </c>
      <c r="V149" s="188">
        <f>T149+U149</f>
        <v>7133</v>
      </c>
      <c r="W149" s="78">
        <f>IF(Q149=0,0,((V149/Q149)-1)*100)</f>
        <v>2.5445658424381845</v>
      </c>
    </row>
    <row r="150" spans="12:23" x14ac:dyDescent="0.2">
      <c r="L150" s="59" t="s">
        <v>11</v>
      </c>
      <c r="M150" s="75">
        <f t="shared" si="132"/>
        <v>2349</v>
      </c>
      <c r="N150" s="76">
        <f t="shared" si="132"/>
        <v>5234</v>
      </c>
      <c r="O150" s="182">
        <f>M150+N150</f>
        <v>7583</v>
      </c>
      <c r="P150" s="77">
        <f>+P94+P122</f>
        <v>0</v>
      </c>
      <c r="Q150" s="188">
        <f>O150+P150</f>
        <v>7583</v>
      </c>
      <c r="R150" s="75">
        <f t="shared" si="133"/>
        <v>2159</v>
      </c>
      <c r="S150" s="76">
        <f t="shared" si="133"/>
        <v>4461</v>
      </c>
      <c r="T150" s="182">
        <f>R150+S150</f>
        <v>6620</v>
      </c>
      <c r="U150" s="77">
        <f>+U94+U122</f>
        <v>0</v>
      </c>
      <c r="V150" s="188">
        <f>T150+U150</f>
        <v>6620</v>
      </c>
      <c r="W150" s="78">
        <f>IF(Q150=0,0,((V150/Q150)-1)*100)</f>
        <v>-12.699459316893048</v>
      </c>
    </row>
    <row r="151" spans="12:23" ht="13.5" thickBot="1" x14ac:dyDescent="0.25">
      <c r="L151" s="64" t="s">
        <v>12</v>
      </c>
      <c r="M151" s="75">
        <f t="shared" si="132"/>
        <v>2097</v>
      </c>
      <c r="N151" s="76">
        <f t="shared" si="132"/>
        <v>5097</v>
      </c>
      <c r="O151" s="182">
        <f>M151+N151</f>
        <v>7194</v>
      </c>
      <c r="P151" s="77">
        <f>+P95+P123</f>
        <v>0</v>
      </c>
      <c r="Q151" s="188">
        <f>O151+P151</f>
        <v>7194</v>
      </c>
      <c r="R151" s="75">
        <f t="shared" si="133"/>
        <v>2170</v>
      </c>
      <c r="S151" s="76">
        <f t="shared" si="133"/>
        <v>4105</v>
      </c>
      <c r="T151" s="182">
        <f>R151+S151</f>
        <v>6275</v>
      </c>
      <c r="U151" s="77">
        <f>+U95+U123</f>
        <v>6</v>
      </c>
      <c r="V151" s="188">
        <f>T151+U151</f>
        <v>6281</v>
      </c>
      <c r="W151" s="78">
        <f>IF(Q151=0,0,((V151/Q151)-1)*100)</f>
        <v>-12.691131498470954</v>
      </c>
    </row>
    <row r="152" spans="12:23" ht="14.25" thickTop="1" thickBot="1" x14ac:dyDescent="0.25">
      <c r="L152" s="79" t="s">
        <v>38</v>
      </c>
      <c r="M152" s="80">
        <f t="shared" ref="M152:V152" si="134">+M149+M150+M151</f>
        <v>6526</v>
      </c>
      <c r="N152" s="81">
        <f t="shared" si="134"/>
        <v>15207</v>
      </c>
      <c r="O152" s="175">
        <f t="shared" si="134"/>
        <v>21733</v>
      </c>
      <c r="P152" s="80">
        <f t="shared" si="134"/>
        <v>0</v>
      </c>
      <c r="Q152" s="175">
        <f t="shared" si="134"/>
        <v>21733</v>
      </c>
      <c r="R152" s="80">
        <f t="shared" si="134"/>
        <v>6675</v>
      </c>
      <c r="S152" s="81">
        <f t="shared" si="134"/>
        <v>13353</v>
      </c>
      <c r="T152" s="175">
        <f t="shared" si="134"/>
        <v>20028</v>
      </c>
      <c r="U152" s="80">
        <f t="shared" si="134"/>
        <v>6</v>
      </c>
      <c r="V152" s="175">
        <f t="shared" si="134"/>
        <v>20034</v>
      </c>
      <c r="W152" s="82">
        <f t="shared" ref="W152" si="135">IF(Q152=0,0,((V152/Q152)-1)*100)</f>
        <v>-7.8176045644871905</v>
      </c>
    </row>
    <row r="153" spans="12:23" ht="13.5" thickTop="1" x14ac:dyDescent="0.2">
      <c r="L153" s="59" t="s">
        <v>13</v>
      </c>
      <c r="M153" s="75">
        <f>+M97+M125</f>
        <v>2034</v>
      </c>
      <c r="N153" s="76">
        <f>+N97+N125</f>
        <v>4532</v>
      </c>
      <c r="O153" s="182">
        <f t="shared" ref="O153" si="136">M153+N153</f>
        <v>6566</v>
      </c>
      <c r="P153" s="77">
        <f>+P97+P125</f>
        <v>0</v>
      </c>
      <c r="Q153" s="188">
        <f>O153+P153</f>
        <v>6566</v>
      </c>
      <c r="R153" s="75">
        <f>+R97+R125</f>
        <v>2079</v>
      </c>
      <c r="S153" s="76">
        <f>+S97+S125</f>
        <v>3529</v>
      </c>
      <c r="T153" s="182">
        <f t="shared" ref="T153" si="137">R153+S153</f>
        <v>5608</v>
      </c>
      <c r="U153" s="77">
        <f>+U97+U125</f>
        <v>21</v>
      </c>
      <c r="V153" s="188">
        <f>T153+U153</f>
        <v>5629</v>
      </c>
      <c r="W153" s="78">
        <f>IF(Q153=0,0,((V153/Q153)-1)*100)</f>
        <v>-14.27048431312824</v>
      </c>
    </row>
    <row r="154" spans="12:23" ht="13.5" thickBot="1" x14ac:dyDescent="0.25">
      <c r="L154" s="59" t="s">
        <v>14</v>
      </c>
      <c r="M154" s="75">
        <f>+M98+M126</f>
        <v>1934</v>
      </c>
      <c r="N154" s="76">
        <f>+N98+N126</f>
        <v>4469</v>
      </c>
      <c r="O154" s="182">
        <f>M154+N154</f>
        <v>6403</v>
      </c>
      <c r="P154" s="77">
        <f>+P98+P126</f>
        <v>3</v>
      </c>
      <c r="Q154" s="188">
        <f>O154+P154</f>
        <v>6406</v>
      </c>
      <c r="R154" s="75">
        <f>+R98+R126</f>
        <v>1755</v>
      </c>
      <c r="S154" s="76">
        <f>+S98+S126</f>
        <v>2993</v>
      </c>
      <c r="T154" s="182">
        <f>R154+S154</f>
        <v>4748</v>
      </c>
      <c r="U154" s="77">
        <f>+U98+U126</f>
        <v>0</v>
      </c>
      <c r="V154" s="188">
        <f>T154+U154</f>
        <v>4748</v>
      </c>
      <c r="W154" s="78">
        <f>IF(Q154=0,0,((V154/Q154)-1)*100)</f>
        <v>-25.881985638463945</v>
      </c>
    </row>
    <row r="155" spans="12:23" ht="14.25" thickTop="1" thickBot="1" x14ac:dyDescent="0.25">
      <c r="L155" s="79" t="s">
        <v>66</v>
      </c>
      <c r="M155" s="80">
        <f>+M153+M154</f>
        <v>3968</v>
      </c>
      <c r="N155" s="81">
        <f t="shared" ref="N155:V155" si="138">+N153+N154</f>
        <v>9001</v>
      </c>
      <c r="O155" s="175">
        <f t="shared" si="138"/>
        <v>12969</v>
      </c>
      <c r="P155" s="80">
        <f t="shared" si="138"/>
        <v>3</v>
      </c>
      <c r="Q155" s="175">
        <f t="shared" si="138"/>
        <v>12972</v>
      </c>
      <c r="R155" s="80">
        <f t="shared" si="138"/>
        <v>3834</v>
      </c>
      <c r="S155" s="81">
        <f t="shared" si="138"/>
        <v>6522</v>
      </c>
      <c r="T155" s="175">
        <f t="shared" si="138"/>
        <v>10356</v>
      </c>
      <c r="U155" s="80">
        <f t="shared" si="138"/>
        <v>21</v>
      </c>
      <c r="V155" s="175">
        <f t="shared" si="138"/>
        <v>10377</v>
      </c>
      <c r="W155" s="82">
        <f t="shared" ref="W155:W156" si="139">IF(Q155=0,0,((V155/Q155)-1)*100)</f>
        <v>-20.004625346901015</v>
      </c>
    </row>
    <row r="156" spans="12:23" ht="14.25" thickTop="1" thickBot="1" x14ac:dyDescent="0.25">
      <c r="L156" s="79" t="s">
        <v>67</v>
      </c>
      <c r="M156" s="80">
        <f>+M152+M153+M154</f>
        <v>10494</v>
      </c>
      <c r="N156" s="81">
        <f t="shared" ref="N156:V156" si="140">+N152+N153+N154</f>
        <v>24208</v>
      </c>
      <c r="O156" s="175">
        <f t="shared" si="140"/>
        <v>34702</v>
      </c>
      <c r="P156" s="80">
        <f t="shared" si="140"/>
        <v>3</v>
      </c>
      <c r="Q156" s="175">
        <f t="shared" si="140"/>
        <v>34705</v>
      </c>
      <c r="R156" s="80">
        <f t="shared" si="140"/>
        <v>10509</v>
      </c>
      <c r="S156" s="81">
        <f t="shared" si="140"/>
        <v>19875</v>
      </c>
      <c r="T156" s="175">
        <f t="shared" si="140"/>
        <v>30384</v>
      </c>
      <c r="U156" s="80">
        <f t="shared" si="140"/>
        <v>27</v>
      </c>
      <c r="V156" s="175">
        <f t="shared" si="140"/>
        <v>30411</v>
      </c>
      <c r="W156" s="82">
        <f t="shared" si="139"/>
        <v>-12.372856937040776</v>
      </c>
    </row>
    <row r="157" spans="12:23" ht="14.25" thickTop="1" thickBot="1" x14ac:dyDescent="0.25">
      <c r="L157" s="59" t="s">
        <v>15</v>
      </c>
      <c r="M157" s="75">
        <f>+M101+M129</f>
        <v>2241</v>
      </c>
      <c r="N157" s="76">
        <f>+N101+N129</f>
        <v>5782</v>
      </c>
      <c r="O157" s="182">
        <f>M157+N157</f>
        <v>8023</v>
      </c>
      <c r="P157" s="77">
        <f>+P101+P129</f>
        <v>0</v>
      </c>
      <c r="Q157" s="188">
        <f>O157+P157</f>
        <v>8023</v>
      </c>
      <c r="R157" s="75"/>
      <c r="S157" s="76"/>
      <c r="T157" s="182"/>
      <c r="U157" s="77"/>
      <c r="V157" s="188"/>
      <c r="W157" s="78"/>
    </row>
    <row r="158" spans="12:23" ht="14.25" thickTop="1" thickBot="1" x14ac:dyDescent="0.25">
      <c r="L158" s="79" t="s">
        <v>61</v>
      </c>
      <c r="M158" s="80">
        <f t="shared" ref="M158:Q158" si="141">+M153+M154+M157</f>
        <v>6209</v>
      </c>
      <c r="N158" s="81">
        <f t="shared" si="141"/>
        <v>14783</v>
      </c>
      <c r="O158" s="175">
        <f t="shared" si="141"/>
        <v>20992</v>
      </c>
      <c r="P158" s="80">
        <f t="shared" si="141"/>
        <v>3</v>
      </c>
      <c r="Q158" s="175">
        <f t="shared" si="141"/>
        <v>20995</v>
      </c>
      <c r="R158" s="80"/>
      <c r="S158" s="81"/>
      <c r="T158" s="175"/>
      <c r="U158" s="80"/>
      <c r="V158" s="175"/>
      <c r="W158" s="82"/>
    </row>
    <row r="159" spans="12:23" ht="13.5" thickTop="1" x14ac:dyDescent="0.2">
      <c r="L159" s="59" t="s">
        <v>16</v>
      </c>
      <c r="M159" s="75">
        <f t="shared" ref="M159:N161" si="142">+M103+M131</f>
        <v>2121</v>
      </c>
      <c r="N159" s="76">
        <f t="shared" si="142"/>
        <v>5848</v>
      </c>
      <c r="O159" s="182">
        <f>M159+N159</f>
        <v>7969</v>
      </c>
      <c r="P159" s="77">
        <f>+P103+P131</f>
        <v>0</v>
      </c>
      <c r="Q159" s="188">
        <f>O159+P159</f>
        <v>7969</v>
      </c>
      <c r="R159" s="75"/>
      <c r="S159" s="76"/>
      <c r="T159" s="182"/>
      <c r="U159" s="77"/>
      <c r="V159" s="188"/>
      <c r="W159" s="78"/>
    </row>
    <row r="160" spans="12:23" x14ac:dyDescent="0.2">
      <c r="L160" s="59" t="s">
        <v>17</v>
      </c>
      <c r="M160" s="75">
        <f t="shared" si="142"/>
        <v>2005</v>
      </c>
      <c r="N160" s="76">
        <f t="shared" si="142"/>
        <v>5844</v>
      </c>
      <c r="O160" s="182">
        <f>M160+N160</f>
        <v>7849</v>
      </c>
      <c r="P160" s="77">
        <f>+P104+P132</f>
        <v>2</v>
      </c>
      <c r="Q160" s="188">
        <f>O160+P160</f>
        <v>7851</v>
      </c>
      <c r="R160" s="75"/>
      <c r="S160" s="76"/>
      <c r="T160" s="182"/>
      <c r="U160" s="77"/>
      <c r="V160" s="188"/>
      <c r="W160" s="78"/>
    </row>
    <row r="161" spans="1:23" ht="13.5" thickBot="1" x14ac:dyDescent="0.25">
      <c r="L161" s="59" t="s">
        <v>18</v>
      </c>
      <c r="M161" s="75">
        <f t="shared" si="142"/>
        <v>1818</v>
      </c>
      <c r="N161" s="76">
        <f t="shared" si="142"/>
        <v>5399</v>
      </c>
      <c r="O161" s="184">
        <f>M161+N161</f>
        <v>7217</v>
      </c>
      <c r="P161" s="83">
        <f>+P105+P133</f>
        <v>0</v>
      </c>
      <c r="Q161" s="188">
        <f>O161+P161</f>
        <v>7217</v>
      </c>
      <c r="R161" s="75"/>
      <c r="S161" s="76"/>
      <c r="T161" s="184"/>
      <c r="U161" s="83"/>
      <c r="V161" s="188"/>
      <c r="W161" s="78"/>
    </row>
    <row r="162" spans="1:23" ht="14.25" thickTop="1" thickBot="1" x14ac:dyDescent="0.25">
      <c r="A162" s="3" t="str">
        <f>IF(ISERROR(F162/G162)," ",IF(F162/G162&gt;0.5,IF(F162/G162&lt;1.5," ","NOT OK"),"NOT OK"))</f>
        <v xml:space="preserve"> </v>
      </c>
      <c r="L162" s="84" t="s">
        <v>19</v>
      </c>
      <c r="M162" s="85">
        <f t="shared" ref="M162:Q162" si="143">+M159+M160+M161</f>
        <v>5944</v>
      </c>
      <c r="N162" s="85">
        <f t="shared" si="143"/>
        <v>17091</v>
      </c>
      <c r="O162" s="185">
        <f t="shared" si="143"/>
        <v>23035</v>
      </c>
      <c r="P162" s="86">
        <f t="shared" si="143"/>
        <v>2</v>
      </c>
      <c r="Q162" s="185">
        <f t="shared" si="143"/>
        <v>23037</v>
      </c>
      <c r="R162" s="85"/>
      <c r="S162" s="85"/>
      <c r="T162" s="185"/>
      <c r="U162" s="86"/>
      <c r="V162" s="185"/>
      <c r="W162" s="87"/>
    </row>
    <row r="163" spans="1:23" ht="13.5" thickTop="1" x14ac:dyDescent="0.2">
      <c r="L163" s="59" t="s">
        <v>21</v>
      </c>
      <c r="M163" s="75">
        <f t="shared" ref="M163:N165" si="144">+M107+M135</f>
        <v>1958</v>
      </c>
      <c r="N163" s="76">
        <f t="shared" si="144"/>
        <v>5053</v>
      </c>
      <c r="O163" s="184">
        <f>M163+N163</f>
        <v>7011</v>
      </c>
      <c r="P163" s="88">
        <f>+P107+P135</f>
        <v>4</v>
      </c>
      <c r="Q163" s="188">
        <f>O163+P163</f>
        <v>7015</v>
      </c>
      <c r="R163" s="75"/>
      <c r="S163" s="76"/>
      <c r="T163" s="184"/>
      <c r="U163" s="88"/>
      <c r="V163" s="188"/>
      <c r="W163" s="78"/>
    </row>
    <row r="164" spans="1:23" x14ac:dyDescent="0.2">
      <c r="L164" s="59" t="s">
        <v>22</v>
      </c>
      <c r="M164" s="75">
        <f t="shared" si="144"/>
        <v>1995</v>
      </c>
      <c r="N164" s="76">
        <f t="shared" si="144"/>
        <v>4705</v>
      </c>
      <c r="O164" s="184">
        <f t="shared" ref="O164" si="145">M164+N164</f>
        <v>6700</v>
      </c>
      <c r="P164" s="77">
        <f>+P108+P136</f>
        <v>2</v>
      </c>
      <c r="Q164" s="188">
        <f>O164+P164</f>
        <v>6702</v>
      </c>
      <c r="R164" s="75"/>
      <c r="S164" s="76"/>
      <c r="T164" s="184"/>
      <c r="U164" s="77"/>
      <c r="V164" s="188"/>
      <c r="W164" s="78"/>
    </row>
    <row r="165" spans="1:23" ht="13.5" thickBot="1" x14ac:dyDescent="0.25">
      <c r="A165" s="327"/>
      <c r="K165" s="327"/>
      <c r="L165" s="59" t="s">
        <v>23</v>
      </c>
      <c r="M165" s="75">
        <f t="shared" si="144"/>
        <v>1954</v>
      </c>
      <c r="N165" s="76">
        <f t="shared" si="144"/>
        <v>4701</v>
      </c>
      <c r="O165" s="184">
        <f>M165+N165</f>
        <v>6655</v>
      </c>
      <c r="P165" s="77">
        <f>+P109+P137</f>
        <v>0</v>
      </c>
      <c r="Q165" s="188">
        <f>O165+P165</f>
        <v>6655</v>
      </c>
      <c r="R165" s="75"/>
      <c r="S165" s="76"/>
      <c r="T165" s="184"/>
      <c r="U165" s="77"/>
      <c r="V165" s="188"/>
      <c r="W165" s="78"/>
    </row>
    <row r="166" spans="1:23" ht="14.25" thickTop="1" thickBot="1" x14ac:dyDescent="0.25">
      <c r="L166" s="79" t="s">
        <v>40</v>
      </c>
      <c r="M166" s="80">
        <f t="shared" ref="M166" si="146">+M163+M164+M165</f>
        <v>5907</v>
      </c>
      <c r="N166" s="81">
        <f t="shared" ref="N166:Q166" si="147">+N163+N164+N165</f>
        <v>14459</v>
      </c>
      <c r="O166" s="183">
        <f t="shared" si="147"/>
        <v>20366</v>
      </c>
      <c r="P166" s="80">
        <f t="shared" si="147"/>
        <v>6</v>
      </c>
      <c r="Q166" s="183">
        <f t="shared" si="147"/>
        <v>20372</v>
      </c>
      <c r="R166" s="80"/>
      <c r="S166" s="81"/>
      <c r="T166" s="183"/>
      <c r="U166" s="80"/>
      <c r="V166" s="183"/>
      <c r="W166" s="82"/>
    </row>
    <row r="167" spans="1:23" ht="14.25" thickTop="1" thickBot="1" x14ac:dyDescent="0.25">
      <c r="L167" s="79" t="s">
        <v>62</v>
      </c>
      <c r="M167" s="80">
        <f t="shared" ref="M167" si="148">+M158+M162+M163+M164+M165</f>
        <v>18060</v>
      </c>
      <c r="N167" s="81">
        <f t="shared" ref="N167:Q167" si="149">+N158+N162+N163+N164+N165</f>
        <v>46333</v>
      </c>
      <c r="O167" s="175">
        <f t="shared" si="149"/>
        <v>64393</v>
      </c>
      <c r="P167" s="80">
        <f t="shared" si="149"/>
        <v>11</v>
      </c>
      <c r="Q167" s="175">
        <f t="shared" si="149"/>
        <v>64404</v>
      </c>
      <c r="R167" s="80"/>
      <c r="S167" s="81"/>
      <c r="T167" s="175"/>
      <c r="U167" s="80"/>
      <c r="V167" s="175"/>
      <c r="W167" s="82"/>
    </row>
    <row r="168" spans="1:23" ht="14.25" thickTop="1" thickBot="1" x14ac:dyDescent="0.25">
      <c r="L168" s="79" t="s">
        <v>63</v>
      </c>
      <c r="M168" s="80">
        <f t="shared" ref="M168:Q168" si="150">+M152+M158+M162+M166</f>
        <v>24586</v>
      </c>
      <c r="N168" s="81">
        <f t="shared" si="150"/>
        <v>61540</v>
      </c>
      <c r="O168" s="175">
        <f t="shared" si="150"/>
        <v>86126</v>
      </c>
      <c r="P168" s="80">
        <f t="shared" si="150"/>
        <v>11</v>
      </c>
      <c r="Q168" s="175">
        <f t="shared" si="150"/>
        <v>86137</v>
      </c>
      <c r="R168" s="80"/>
      <c r="S168" s="81"/>
      <c r="T168" s="175"/>
      <c r="U168" s="80"/>
      <c r="V168" s="175"/>
      <c r="W168" s="82"/>
    </row>
    <row r="169" spans="1:23" ht="14.25" thickTop="1" thickBot="1" x14ac:dyDescent="0.25">
      <c r="L169" s="89" t="s">
        <v>60</v>
      </c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1:23" ht="13.5" thickTop="1" x14ac:dyDescent="0.2">
      <c r="L170" s="522" t="s">
        <v>54</v>
      </c>
      <c r="M170" s="523"/>
      <c r="N170" s="523"/>
      <c r="O170" s="523"/>
      <c r="P170" s="523"/>
      <c r="Q170" s="523"/>
      <c r="R170" s="523"/>
      <c r="S170" s="523"/>
      <c r="T170" s="523"/>
      <c r="U170" s="523"/>
      <c r="V170" s="523"/>
      <c r="W170" s="524"/>
    </row>
    <row r="171" spans="1:23" ht="13.5" thickBot="1" x14ac:dyDescent="0.25">
      <c r="L171" s="525" t="s">
        <v>51</v>
      </c>
      <c r="M171" s="526"/>
      <c r="N171" s="526"/>
      <c r="O171" s="526"/>
      <c r="P171" s="526"/>
      <c r="Q171" s="526"/>
      <c r="R171" s="526"/>
      <c r="S171" s="526"/>
      <c r="T171" s="526"/>
      <c r="U171" s="526"/>
      <c r="V171" s="526"/>
      <c r="W171" s="527"/>
    </row>
    <row r="172" spans="1:23" ht="14.25" thickTop="1" thickBot="1" x14ac:dyDescent="0.25">
      <c r="L172" s="211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3" t="s">
        <v>34</v>
      </c>
    </row>
    <row r="173" spans="1:23" ht="14.25" customHeight="1" thickTop="1" thickBot="1" x14ac:dyDescent="0.25">
      <c r="L173" s="214"/>
      <c r="M173" s="215" t="s">
        <v>64</v>
      </c>
      <c r="N173" s="215"/>
      <c r="O173" s="215"/>
      <c r="P173" s="215"/>
      <c r="Q173" s="216"/>
      <c r="R173" s="215" t="s">
        <v>65</v>
      </c>
      <c r="S173" s="215"/>
      <c r="T173" s="215"/>
      <c r="U173" s="215"/>
      <c r="V173" s="216"/>
      <c r="W173" s="217" t="s">
        <v>2</v>
      </c>
    </row>
    <row r="174" spans="1:23" ht="13.5" thickTop="1" x14ac:dyDescent="0.2">
      <c r="L174" s="218" t="s">
        <v>3</v>
      </c>
      <c r="M174" s="219"/>
      <c r="N174" s="211"/>
      <c r="O174" s="220"/>
      <c r="P174" s="221"/>
      <c r="Q174" s="220"/>
      <c r="R174" s="219"/>
      <c r="S174" s="211"/>
      <c r="T174" s="220"/>
      <c r="U174" s="221"/>
      <c r="V174" s="220"/>
      <c r="W174" s="222" t="s">
        <v>4</v>
      </c>
    </row>
    <row r="175" spans="1:23" ht="13.5" thickBot="1" x14ac:dyDescent="0.25">
      <c r="L175" s="223"/>
      <c r="M175" s="224" t="s">
        <v>35</v>
      </c>
      <c r="N175" s="225" t="s">
        <v>36</v>
      </c>
      <c r="O175" s="226" t="s">
        <v>37</v>
      </c>
      <c r="P175" s="227" t="s">
        <v>32</v>
      </c>
      <c r="Q175" s="226" t="s">
        <v>7</v>
      </c>
      <c r="R175" s="224" t="s">
        <v>35</v>
      </c>
      <c r="S175" s="225" t="s">
        <v>36</v>
      </c>
      <c r="T175" s="226" t="s">
        <v>37</v>
      </c>
      <c r="U175" s="227" t="s">
        <v>32</v>
      </c>
      <c r="V175" s="226" t="s">
        <v>7</v>
      </c>
      <c r="W175" s="228"/>
    </row>
    <row r="176" spans="1:23" ht="3.75" customHeight="1" thickTop="1" x14ac:dyDescent="0.2">
      <c r="L176" s="218"/>
      <c r="M176" s="229"/>
      <c r="N176" s="230"/>
      <c r="O176" s="291"/>
      <c r="P176" s="232"/>
      <c r="Q176" s="291"/>
      <c r="R176" s="229"/>
      <c r="S176" s="230"/>
      <c r="T176" s="291"/>
      <c r="U176" s="232"/>
      <c r="V176" s="291"/>
      <c r="W176" s="233"/>
    </row>
    <row r="177" spans="1:23" x14ac:dyDescent="0.2">
      <c r="L177" s="218" t="s">
        <v>10</v>
      </c>
      <c r="M177" s="234">
        <f>+Lcc_BKK!M177+Lcc_DMK!M177</f>
        <v>0</v>
      </c>
      <c r="N177" s="235">
        <f>+Lcc_BKK!N177+Lcc_DMK!N177</f>
        <v>0</v>
      </c>
      <c r="O177" s="293">
        <f>SUM(M177:N177)</f>
        <v>0</v>
      </c>
      <c r="P177" s="237">
        <f>Lcc_BKK!P177+Lcc_DMK!P177</f>
        <v>0</v>
      </c>
      <c r="Q177" s="292">
        <f>O177+P177</f>
        <v>0</v>
      </c>
      <c r="R177" s="234">
        <f>+Lcc_BKK!R177+Lcc_DMK!R177</f>
        <v>0</v>
      </c>
      <c r="S177" s="235">
        <f>+Lcc_BKK!S177+Lcc_DMK!S177</f>
        <v>0</v>
      </c>
      <c r="T177" s="293">
        <f>SUM(R177:S177)</f>
        <v>0</v>
      </c>
      <c r="U177" s="237">
        <f>Lcc_BKK!U177+Lcc_DMK!U177</f>
        <v>0</v>
      </c>
      <c r="V177" s="292">
        <f>T177+U177</f>
        <v>0</v>
      </c>
      <c r="W177" s="345">
        <f>IF(Q177=0,0,((V177/Q177)-1)*100)</f>
        <v>0</v>
      </c>
    </row>
    <row r="178" spans="1:23" x14ac:dyDescent="0.2">
      <c r="L178" s="218" t="s">
        <v>11</v>
      </c>
      <c r="M178" s="234">
        <f>+Lcc_BKK!M178+Lcc_DMK!M178</f>
        <v>0</v>
      </c>
      <c r="N178" s="235">
        <f>+Lcc_BKK!N178+Lcc_DMK!N178</f>
        <v>0</v>
      </c>
      <c r="O178" s="293">
        <f t="shared" ref="O178:O185" si="151">SUM(M178:N178)</f>
        <v>0</v>
      </c>
      <c r="P178" s="237">
        <f>Lcc_BKK!P178+Lcc_DMK!P178</f>
        <v>0</v>
      </c>
      <c r="Q178" s="292">
        <f>O178+P178</f>
        <v>0</v>
      </c>
      <c r="R178" s="234">
        <f>+Lcc_BKK!R178+Lcc_DMK!R178</f>
        <v>0</v>
      </c>
      <c r="S178" s="235">
        <f>+Lcc_BKK!S178+Lcc_DMK!S178</f>
        <v>0</v>
      </c>
      <c r="T178" s="293">
        <f t="shared" ref="T178" si="152">SUM(R178:S178)</f>
        <v>0</v>
      </c>
      <c r="U178" s="237">
        <f>Lcc_BKK!U178+Lcc_DMK!U178</f>
        <v>0</v>
      </c>
      <c r="V178" s="292">
        <f>T178+U178</f>
        <v>0</v>
      </c>
      <c r="W178" s="345">
        <f>IF(Q178=0,0,((V178/Q178)-1)*100)</f>
        <v>0</v>
      </c>
    </row>
    <row r="179" spans="1:23" ht="13.5" thickBot="1" x14ac:dyDescent="0.25">
      <c r="L179" s="223" t="s">
        <v>12</v>
      </c>
      <c r="M179" s="234">
        <f>+Lcc_BKK!M179+Lcc_DMK!M179</f>
        <v>0</v>
      </c>
      <c r="N179" s="235">
        <f>+Lcc_BKK!N179+Lcc_DMK!N179</f>
        <v>0</v>
      </c>
      <c r="O179" s="293">
        <f t="shared" si="151"/>
        <v>0</v>
      </c>
      <c r="P179" s="237">
        <f>Lcc_BKK!P179+Lcc_DMK!P179</f>
        <v>0</v>
      </c>
      <c r="Q179" s="292">
        <f t="shared" ref="Q179:Q185" si="153">O179+P179</f>
        <v>0</v>
      </c>
      <c r="R179" s="234">
        <f>+Lcc_BKK!R179+Lcc_DMK!R179</f>
        <v>0</v>
      </c>
      <c r="S179" s="235">
        <f>+Lcc_BKK!S179+Lcc_DMK!S179</f>
        <v>0</v>
      </c>
      <c r="T179" s="293">
        <f t="shared" ref="T179:T181" si="154">SUM(R179:S179)</f>
        <v>0</v>
      </c>
      <c r="U179" s="237">
        <f>Lcc_BKK!U179+Lcc_DMK!U179</f>
        <v>0</v>
      </c>
      <c r="V179" s="292">
        <f t="shared" ref="V179:V181" si="155">T179+U179</f>
        <v>0</v>
      </c>
      <c r="W179" s="345">
        <f>IF(Q179=0,0,((V179/Q179)-1)*100)</f>
        <v>0</v>
      </c>
    </row>
    <row r="180" spans="1:23" ht="14.25" thickTop="1" thickBot="1" x14ac:dyDescent="0.25">
      <c r="L180" s="239" t="s">
        <v>38</v>
      </c>
      <c r="M180" s="240">
        <f>+Lcc_BKK!M180+Lcc_DMK!M180</f>
        <v>0</v>
      </c>
      <c r="N180" s="241">
        <f>+Lcc_BKK!N180+Lcc_DMK!N180</f>
        <v>0</v>
      </c>
      <c r="O180" s="242">
        <f t="shared" si="151"/>
        <v>0</v>
      </c>
      <c r="P180" s="240">
        <f>Lcc_BKK!P180+Lcc_DMK!P180</f>
        <v>0</v>
      </c>
      <c r="Q180" s="242">
        <f t="shared" si="153"/>
        <v>0</v>
      </c>
      <c r="R180" s="240">
        <f>+Lcc_BKK!R180+Lcc_DMK!R180</f>
        <v>0</v>
      </c>
      <c r="S180" s="241">
        <f>+Lcc_BKK!S180+Lcc_DMK!S180</f>
        <v>0</v>
      </c>
      <c r="T180" s="242">
        <f t="shared" si="154"/>
        <v>0</v>
      </c>
      <c r="U180" s="240">
        <f>Lcc_BKK!U180+Lcc_DMK!U180</f>
        <v>0</v>
      </c>
      <c r="V180" s="242">
        <f t="shared" si="155"/>
        <v>0</v>
      </c>
      <c r="W180" s="344">
        <f t="shared" ref="W180" si="156">IF(Q180=0,0,((V180/Q180)-1)*100)</f>
        <v>0</v>
      </c>
    </row>
    <row r="181" spans="1:23" ht="13.5" thickTop="1" x14ac:dyDescent="0.2">
      <c r="L181" s="218" t="s">
        <v>13</v>
      </c>
      <c r="M181" s="234">
        <f>+Lcc_BKK!M181+Lcc_DMK!M181</f>
        <v>0</v>
      </c>
      <c r="N181" s="235">
        <f>+Lcc_BKK!N181+Lcc_DMK!N181</f>
        <v>0</v>
      </c>
      <c r="O181" s="292">
        <f t="shared" si="151"/>
        <v>0</v>
      </c>
      <c r="P181" s="237">
        <f>Lcc_BKK!P181+Lcc_DMK!P181</f>
        <v>0</v>
      </c>
      <c r="Q181" s="292">
        <f t="shared" si="153"/>
        <v>0</v>
      </c>
      <c r="R181" s="234">
        <f>+Lcc_BKK!R181+Lcc_DMK!R181</f>
        <v>0</v>
      </c>
      <c r="S181" s="235">
        <f>+Lcc_BKK!S181+Lcc_DMK!S181</f>
        <v>0</v>
      </c>
      <c r="T181" s="292">
        <f t="shared" si="154"/>
        <v>0</v>
      </c>
      <c r="U181" s="237">
        <f>Lcc_BKK!U181+Lcc_DMK!U181</f>
        <v>0</v>
      </c>
      <c r="V181" s="292">
        <f t="shared" si="155"/>
        <v>0</v>
      </c>
      <c r="W181" s="345">
        <f t="shared" ref="W181" si="157">IF(Q181=0,0,((V181/Q181)-1)*100)</f>
        <v>0</v>
      </c>
    </row>
    <row r="182" spans="1:23" ht="13.5" thickBot="1" x14ac:dyDescent="0.25">
      <c r="L182" s="218" t="s">
        <v>14</v>
      </c>
      <c r="M182" s="234">
        <f>+Lcc_BKK!M182+Lcc_DMK!M182</f>
        <v>0</v>
      </c>
      <c r="N182" s="235">
        <f>+Lcc_BKK!N182+Lcc_DMK!N182</f>
        <v>0</v>
      </c>
      <c r="O182" s="292">
        <f>SUM(M182:N182)</f>
        <v>0</v>
      </c>
      <c r="P182" s="237">
        <f>Lcc_BKK!P182+Lcc_DMK!P182</f>
        <v>0</v>
      </c>
      <c r="Q182" s="292">
        <f>O182+P182</f>
        <v>0</v>
      </c>
      <c r="R182" s="234">
        <f>+Lcc_BKK!R182+Lcc_DMK!R182</f>
        <v>0</v>
      </c>
      <c r="S182" s="235">
        <f>+Lcc_BKK!S182+Lcc_DMK!S182</f>
        <v>0</v>
      </c>
      <c r="T182" s="292">
        <f>SUM(R182:S182)</f>
        <v>0</v>
      </c>
      <c r="U182" s="237">
        <f>Lcc_BKK!U182+Lcc_DMK!U182</f>
        <v>0</v>
      </c>
      <c r="V182" s="292">
        <f>T182+U182</f>
        <v>0</v>
      </c>
      <c r="W182" s="345">
        <f>IF(Q182=0,0,((V182/Q182)-1)*100)</f>
        <v>0</v>
      </c>
    </row>
    <row r="183" spans="1:23" ht="14.25" thickTop="1" thickBot="1" x14ac:dyDescent="0.25">
      <c r="L183" s="239" t="s">
        <v>66</v>
      </c>
      <c r="M183" s="240">
        <f>+M181+M182</f>
        <v>0</v>
      </c>
      <c r="N183" s="241">
        <f t="shared" ref="N183:V183" si="158">+N181+N182</f>
        <v>0</v>
      </c>
      <c r="O183" s="242">
        <f t="shared" si="158"/>
        <v>0</v>
      </c>
      <c r="P183" s="240">
        <f t="shared" si="158"/>
        <v>0</v>
      </c>
      <c r="Q183" s="242">
        <f t="shared" si="158"/>
        <v>0</v>
      </c>
      <c r="R183" s="240">
        <f t="shared" si="158"/>
        <v>0</v>
      </c>
      <c r="S183" s="241">
        <f t="shared" si="158"/>
        <v>0</v>
      </c>
      <c r="T183" s="242">
        <f t="shared" si="158"/>
        <v>0</v>
      </c>
      <c r="U183" s="240">
        <f t="shared" si="158"/>
        <v>0</v>
      </c>
      <c r="V183" s="242">
        <f t="shared" si="158"/>
        <v>0</v>
      </c>
      <c r="W183" s="344">
        <f t="shared" ref="W183:W184" si="159">IF(Q183=0,0,((V183/Q183)-1)*100)</f>
        <v>0</v>
      </c>
    </row>
    <row r="184" spans="1:23" ht="14.25" thickTop="1" thickBot="1" x14ac:dyDescent="0.25">
      <c r="L184" s="239" t="s">
        <v>68</v>
      </c>
      <c r="M184" s="240">
        <f>+M180+M181+M182</f>
        <v>0</v>
      </c>
      <c r="N184" s="241">
        <f t="shared" ref="N184:V184" si="160">+N180+N181+N182</f>
        <v>0</v>
      </c>
      <c r="O184" s="242">
        <f t="shared" si="160"/>
        <v>0</v>
      </c>
      <c r="P184" s="240">
        <f t="shared" si="160"/>
        <v>0</v>
      </c>
      <c r="Q184" s="242">
        <f t="shared" si="160"/>
        <v>0</v>
      </c>
      <c r="R184" s="240">
        <f t="shared" si="160"/>
        <v>0</v>
      </c>
      <c r="S184" s="241">
        <f t="shared" si="160"/>
        <v>0</v>
      </c>
      <c r="T184" s="242">
        <f t="shared" si="160"/>
        <v>0</v>
      </c>
      <c r="U184" s="240">
        <f t="shared" si="160"/>
        <v>0</v>
      </c>
      <c r="V184" s="242">
        <f t="shared" si="160"/>
        <v>0</v>
      </c>
      <c r="W184" s="344">
        <f t="shared" si="159"/>
        <v>0</v>
      </c>
    </row>
    <row r="185" spans="1:23" ht="14.25" thickTop="1" thickBot="1" x14ac:dyDescent="0.25">
      <c r="L185" s="218" t="s">
        <v>15</v>
      </c>
      <c r="M185" s="234">
        <f>+Lcc_BKK!M185+Lcc_DMK!M185</f>
        <v>0</v>
      </c>
      <c r="N185" s="235">
        <f>+Lcc_BKK!N185+Lcc_DMK!N185</f>
        <v>0</v>
      </c>
      <c r="O185" s="292">
        <f t="shared" si="151"/>
        <v>0</v>
      </c>
      <c r="P185" s="237">
        <f>Lcc_BKK!P185+Lcc_DMK!P185</f>
        <v>0</v>
      </c>
      <c r="Q185" s="292">
        <f t="shared" si="153"/>
        <v>0</v>
      </c>
      <c r="R185" s="234"/>
      <c r="S185" s="235"/>
      <c r="T185" s="292"/>
      <c r="U185" s="237"/>
      <c r="V185" s="292"/>
      <c r="W185" s="238"/>
    </row>
    <row r="186" spans="1:23" ht="14.25" thickTop="1" thickBot="1" x14ac:dyDescent="0.25">
      <c r="L186" s="239" t="s">
        <v>61</v>
      </c>
      <c r="M186" s="240">
        <f t="shared" ref="M186:Q186" si="161">+M181+M182+M185</f>
        <v>0</v>
      </c>
      <c r="N186" s="241">
        <f t="shared" si="161"/>
        <v>0</v>
      </c>
      <c r="O186" s="242">
        <f t="shared" si="161"/>
        <v>0</v>
      </c>
      <c r="P186" s="240">
        <f t="shared" si="161"/>
        <v>0</v>
      </c>
      <c r="Q186" s="242">
        <f t="shared" si="161"/>
        <v>0</v>
      </c>
      <c r="R186" s="240"/>
      <c r="S186" s="241"/>
      <c r="T186" s="242"/>
      <c r="U186" s="240"/>
      <c r="V186" s="242"/>
      <c r="W186" s="243"/>
    </row>
    <row r="187" spans="1:23" ht="13.5" thickTop="1" x14ac:dyDescent="0.2">
      <c r="L187" s="218" t="s">
        <v>16</v>
      </c>
      <c r="M187" s="234">
        <f>+Lcc_BKK!M187+Lcc_DMK!M187</f>
        <v>0</v>
      </c>
      <c r="N187" s="235">
        <f>+Lcc_BKK!N187+Lcc_DMK!N187</f>
        <v>0</v>
      </c>
      <c r="O187" s="292">
        <f>SUM(M187:N187)</f>
        <v>0</v>
      </c>
      <c r="P187" s="237">
        <f>Lcc_BKK!P187+Lcc_DMK!P187</f>
        <v>0</v>
      </c>
      <c r="Q187" s="292">
        <f>O187+P187</f>
        <v>0</v>
      </c>
      <c r="R187" s="234"/>
      <c r="S187" s="235"/>
      <c r="T187" s="292"/>
      <c r="U187" s="237"/>
      <c r="V187" s="292"/>
      <c r="W187" s="238"/>
    </row>
    <row r="188" spans="1:23" x14ac:dyDescent="0.2">
      <c r="L188" s="218" t="s">
        <v>17</v>
      </c>
      <c r="M188" s="234">
        <f>+Lcc_BKK!M188+Lcc_DMK!M188</f>
        <v>0</v>
      </c>
      <c r="N188" s="235">
        <f>+Lcc_BKK!N188+Lcc_DMK!N188</f>
        <v>0</v>
      </c>
      <c r="O188" s="292">
        <f>SUM(M188:N188)</f>
        <v>0</v>
      </c>
      <c r="P188" s="237">
        <f>Lcc_BKK!P188+Lcc_DMK!P188</f>
        <v>0</v>
      </c>
      <c r="Q188" s="292">
        <f>O188+P188</f>
        <v>0</v>
      </c>
      <c r="R188" s="234"/>
      <c r="S188" s="235"/>
      <c r="T188" s="292"/>
      <c r="U188" s="237"/>
      <c r="V188" s="292"/>
      <c r="W188" s="238"/>
    </row>
    <row r="189" spans="1:23" ht="13.5" thickBot="1" x14ac:dyDescent="0.25">
      <c r="L189" s="218" t="s">
        <v>18</v>
      </c>
      <c r="M189" s="234">
        <f>+Lcc_BKK!M189+Lcc_DMK!M189</f>
        <v>0</v>
      </c>
      <c r="N189" s="235">
        <f>+Lcc_BKK!N189+Lcc_DMK!N189</f>
        <v>0</v>
      </c>
      <c r="O189" s="293">
        <f>SUM(M189:N189)</f>
        <v>0</v>
      </c>
      <c r="P189" s="245">
        <f>Lcc_BKK!P189+Lcc_DMK!P189</f>
        <v>0</v>
      </c>
      <c r="Q189" s="293">
        <f>O189+P189</f>
        <v>0</v>
      </c>
      <c r="R189" s="234"/>
      <c r="S189" s="235"/>
      <c r="T189" s="293"/>
      <c r="U189" s="245"/>
      <c r="V189" s="293"/>
      <c r="W189" s="238"/>
    </row>
    <row r="190" spans="1:23" ht="14.25" thickTop="1" thickBot="1" x14ac:dyDescent="0.25">
      <c r="L190" s="246" t="s">
        <v>19</v>
      </c>
      <c r="M190" s="247">
        <f t="shared" ref="M190:Q190" si="162">+M187+M188+M189</f>
        <v>0</v>
      </c>
      <c r="N190" s="247">
        <f t="shared" si="162"/>
        <v>0</v>
      </c>
      <c r="O190" s="248">
        <f t="shared" si="162"/>
        <v>0</v>
      </c>
      <c r="P190" s="249">
        <f t="shared" si="162"/>
        <v>0</v>
      </c>
      <c r="Q190" s="248">
        <f t="shared" si="162"/>
        <v>0</v>
      </c>
      <c r="R190" s="247"/>
      <c r="S190" s="247"/>
      <c r="T190" s="248"/>
      <c r="U190" s="249"/>
      <c r="V190" s="248"/>
      <c r="W190" s="250"/>
    </row>
    <row r="191" spans="1:23" ht="13.5" thickTop="1" x14ac:dyDescent="0.2">
      <c r="A191" s="327"/>
      <c r="K191" s="327"/>
      <c r="L191" s="218" t="s">
        <v>21</v>
      </c>
      <c r="M191" s="234">
        <f>+Lcc_BKK!M191+Lcc_DMK!M191</f>
        <v>0</v>
      </c>
      <c r="N191" s="235">
        <f>+Lcc_BKK!N191+Lcc_DMK!N191</f>
        <v>0</v>
      </c>
      <c r="O191" s="293">
        <f>SUM(M191:N191)</f>
        <v>0</v>
      </c>
      <c r="P191" s="251">
        <f>Lcc_BKK!P191+Lcc_DMK!P191</f>
        <v>0</v>
      </c>
      <c r="Q191" s="293">
        <f>O191+P191</f>
        <v>0</v>
      </c>
      <c r="R191" s="234"/>
      <c r="S191" s="235"/>
      <c r="T191" s="293"/>
      <c r="U191" s="251"/>
      <c r="V191" s="293"/>
      <c r="W191" s="238"/>
    </row>
    <row r="192" spans="1:23" x14ac:dyDescent="0.2">
      <c r="A192" s="327"/>
      <c r="K192" s="327"/>
      <c r="L192" s="218" t="s">
        <v>22</v>
      </c>
      <c r="M192" s="234">
        <f>+Lcc_BKK!M192+Lcc_DMK!M192</f>
        <v>0</v>
      </c>
      <c r="N192" s="235">
        <f>+Lcc_BKK!N192+Lcc_DMK!N192</f>
        <v>0</v>
      </c>
      <c r="O192" s="293">
        <f>SUM(M192:N192)</f>
        <v>0</v>
      </c>
      <c r="P192" s="237">
        <f>Lcc_BKK!P192+Lcc_DMK!P192</f>
        <v>0</v>
      </c>
      <c r="Q192" s="293">
        <f>O192+P192</f>
        <v>0</v>
      </c>
      <c r="R192" s="234"/>
      <c r="S192" s="235"/>
      <c r="T192" s="293"/>
      <c r="U192" s="237"/>
      <c r="V192" s="293"/>
      <c r="W192" s="238"/>
    </row>
    <row r="193" spans="1:23" ht="13.5" thickBot="1" x14ac:dyDescent="0.25">
      <c r="A193" s="327"/>
      <c r="K193" s="327"/>
      <c r="L193" s="218" t="s">
        <v>23</v>
      </c>
      <c r="M193" s="234">
        <f>+Lcc_BKK!M193+Lcc_DMK!M193</f>
        <v>0</v>
      </c>
      <c r="N193" s="235">
        <f>+Lcc_BKK!N193+Lcc_DMK!N193</f>
        <v>0</v>
      </c>
      <c r="O193" s="293">
        <f t="shared" ref="O193" si="163">SUM(M193:N193)</f>
        <v>0</v>
      </c>
      <c r="P193" s="237">
        <f>Lcc_BKK!P193+Lcc_DMK!P193</f>
        <v>0</v>
      </c>
      <c r="Q193" s="293">
        <f t="shared" ref="Q193" si="164">O193+P193</f>
        <v>0</v>
      </c>
      <c r="R193" s="234"/>
      <c r="S193" s="235"/>
      <c r="T193" s="293"/>
      <c r="U193" s="237"/>
      <c r="V193" s="293"/>
      <c r="W193" s="238"/>
    </row>
    <row r="194" spans="1:23" ht="14.25" thickTop="1" thickBot="1" x14ac:dyDescent="0.25">
      <c r="L194" s="239" t="s">
        <v>40</v>
      </c>
      <c r="M194" s="240">
        <f t="shared" ref="M194:Q194" si="165">+M191+M192+M193</f>
        <v>0</v>
      </c>
      <c r="N194" s="241">
        <f t="shared" si="165"/>
        <v>0</v>
      </c>
      <c r="O194" s="242">
        <f t="shared" si="165"/>
        <v>0</v>
      </c>
      <c r="P194" s="240">
        <f t="shared" si="165"/>
        <v>0</v>
      </c>
      <c r="Q194" s="242">
        <f t="shared" si="165"/>
        <v>0</v>
      </c>
      <c r="R194" s="240"/>
      <c r="S194" s="241"/>
      <c r="T194" s="242"/>
      <c r="U194" s="240"/>
      <c r="V194" s="242"/>
      <c r="W194" s="243"/>
    </row>
    <row r="195" spans="1:23" ht="14.25" thickTop="1" thickBot="1" x14ac:dyDescent="0.25">
      <c r="L195" s="239" t="s">
        <v>62</v>
      </c>
      <c r="M195" s="240">
        <f t="shared" ref="M195:Q195" si="166">+M186+M190+M191+M192+M193</f>
        <v>0</v>
      </c>
      <c r="N195" s="241">
        <f t="shared" si="166"/>
        <v>0</v>
      </c>
      <c r="O195" s="242">
        <f t="shared" si="166"/>
        <v>0</v>
      </c>
      <c r="P195" s="240">
        <f t="shared" si="166"/>
        <v>0</v>
      </c>
      <c r="Q195" s="242">
        <f t="shared" si="166"/>
        <v>0</v>
      </c>
      <c r="R195" s="240"/>
      <c r="S195" s="241"/>
      <c r="T195" s="242"/>
      <c r="U195" s="240"/>
      <c r="V195" s="242"/>
      <c r="W195" s="243"/>
    </row>
    <row r="196" spans="1:23" ht="14.25" thickTop="1" thickBot="1" x14ac:dyDescent="0.25">
      <c r="L196" s="239" t="s">
        <v>63</v>
      </c>
      <c r="M196" s="240">
        <f t="shared" ref="M196:Q196" si="167">+M180+M186+M190+M194</f>
        <v>0</v>
      </c>
      <c r="N196" s="241">
        <f t="shared" si="167"/>
        <v>0</v>
      </c>
      <c r="O196" s="242">
        <f t="shared" si="167"/>
        <v>0</v>
      </c>
      <c r="P196" s="240">
        <f t="shared" si="167"/>
        <v>0</v>
      </c>
      <c r="Q196" s="242">
        <f t="shared" si="167"/>
        <v>0</v>
      </c>
      <c r="R196" s="240"/>
      <c r="S196" s="241"/>
      <c r="T196" s="242"/>
      <c r="U196" s="240"/>
      <c r="V196" s="242"/>
      <c r="W196" s="243"/>
    </row>
    <row r="197" spans="1:23" ht="14.25" thickTop="1" thickBot="1" x14ac:dyDescent="0.25">
      <c r="L197" s="252" t="s">
        <v>60</v>
      </c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</row>
    <row r="198" spans="1:23" ht="13.5" thickTop="1" x14ac:dyDescent="0.2">
      <c r="L198" s="522" t="s">
        <v>55</v>
      </c>
      <c r="M198" s="523"/>
      <c r="N198" s="523"/>
      <c r="O198" s="523"/>
      <c r="P198" s="523"/>
      <c r="Q198" s="523"/>
      <c r="R198" s="523"/>
      <c r="S198" s="523"/>
      <c r="T198" s="523"/>
      <c r="U198" s="523"/>
      <c r="V198" s="523"/>
      <c r="W198" s="524"/>
    </row>
    <row r="199" spans="1:23" ht="13.5" thickBot="1" x14ac:dyDescent="0.25">
      <c r="L199" s="525" t="s">
        <v>52</v>
      </c>
      <c r="M199" s="526"/>
      <c r="N199" s="526"/>
      <c r="O199" s="526"/>
      <c r="P199" s="526"/>
      <c r="Q199" s="526"/>
      <c r="R199" s="526"/>
      <c r="S199" s="526"/>
      <c r="T199" s="526"/>
      <c r="U199" s="526"/>
      <c r="V199" s="526"/>
      <c r="W199" s="527"/>
    </row>
    <row r="200" spans="1:23" ht="14.25" thickTop="1" thickBot="1" x14ac:dyDescent="0.25">
      <c r="L200" s="211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13" t="s">
        <v>34</v>
      </c>
    </row>
    <row r="201" spans="1:23" ht="14.25" customHeight="1" thickTop="1" thickBot="1" x14ac:dyDescent="0.25">
      <c r="L201" s="214"/>
      <c r="M201" s="215" t="s">
        <v>64</v>
      </c>
      <c r="N201" s="215"/>
      <c r="O201" s="215"/>
      <c r="P201" s="215"/>
      <c r="Q201" s="216"/>
      <c r="R201" s="215" t="s">
        <v>65</v>
      </c>
      <c r="S201" s="215"/>
      <c r="T201" s="215"/>
      <c r="U201" s="215"/>
      <c r="V201" s="216"/>
      <c r="W201" s="217" t="s">
        <v>2</v>
      </c>
    </row>
    <row r="202" spans="1:23" ht="13.5" thickTop="1" x14ac:dyDescent="0.2">
      <c r="L202" s="218" t="s">
        <v>3</v>
      </c>
      <c r="M202" s="219"/>
      <c r="N202" s="211"/>
      <c r="O202" s="220"/>
      <c r="P202" s="221"/>
      <c r="Q202" s="220"/>
      <c r="R202" s="219"/>
      <c r="S202" s="211"/>
      <c r="T202" s="220"/>
      <c r="U202" s="221"/>
      <c r="V202" s="220"/>
      <c r="W202" s="222" t="s">
        <v>4</v>
      </c>
    </row>
    <row r="203" spans="1:23" ht="13.5" thickBot="1" x14ac:dyDescent="0.25">
      <c r="L203" s="223"/>
      <c r="M203" s="224" t="s">
        <v>35</v>
      </c>
      <c r="N203" s="225" t="s">
        <v>36</v>
      </c>
      <c r="O203" s="226" t="s">
        <v>37</v>
      </c>
      <c r="P203" s="227" t="s">
        <v>32</v>
      </c>
      <c r="Q203" s="226" t="s">
        <v>7</v>
      </c>
      <c r="R203" s="224" t="s">
        <v>35</v>
      </c>
      <c r="S203" s="225" t="s">
        <v>36</v>
      </c>
      <c r="T203" s="226" t="s">
        <v>37</v>
      </c>
      <c r="U203" s="227" t="s">
        <v>32</v>
      </c>
      <c r="V203" s="226" t="s">
        <v>7</v>
      </c>
      <c r="W203" s="228"/>
    </row>
    <row r="204" spans="1:23" ht="4.5" customHeight="1" thickTop="1" x14ac:dyDescent="0.2">
      <c r="L204" s="218"/>
      <c r="M204" s="229"/>
      <c r="N204" s="230"/>
      <c r="O204" s="291"/>
      <c r="P204" s="232"/>
      <c r="Q204" s="291"/>
      <c r="R204" s="229"/>
      <c r="S204" s="230"/>
      <c r="T204" s="291"/>
      <c r="U204" s="232"/>
      <c r="V204" s="291"/>
      <c r="W204" s="233"/>
    </row>
    <row r="205" spans="1:23" x14ac:dyDescent="0.2">
      <c r="L205" s="218" t="s">
        <v>10</v>
      </c>
      <c r="M205" s="234">
        <f>+Lcc_BKK!M205+Lcc_DMK!M205</f>
        <v>0</v>
      </c>
      <c r="N205" s="235">
        <f>+Lcc_BKK!N205+Lcc_DMK!N205</f>
        <v>0</v>
      </c>
      <c r="O205" s="293">
        <f>SUM(M205:N205)</f>
        <v>0</v>
      </c>
      <c r="P205" s="237">
        <f>+Lcc_BKK!P205+Lcc_DMK!P205</f>
        <v>0</v>
      </c>
      <c r="Q205" s="292">
        <f>O205+P205</f>
        <v>0</v>
      </c>
      <c r="R205" s="234">
        <f>+Lcc_BKK!R205+Lcc_DMK!R205</f>
        <v>0</v>
      </c>
      <c r="S205" s="235">
        <f>+Lcc_BKK!S205+Lcc_DMK!S205</f>
        <v>0</v>
      </c>
      <c r="T205" s="293">
        <f>SUM(R205:S205)</f>
        <v>0</v>
      </c>
      <c r="U205" s="237">
        <f>+Lcc_BKK!U205+Lcc_DMK!U205</f>
        <v>0</v>
      </c>
      <c r="V205" s="292">
        <f>T205+U205</f>
        <v>0</v>
      </c>
      <c r="W205" s="238">
        <f>IF(Q205=0,0,((V205/Q205)-1)*100)</f>
        <v>0</v>
      </c>
    </row>
    <row r="206" spans="1:23" x14ac:dyDescent="0.2">
      <c r="L206" s="218" t="s">
        <v>11</v>
      </c>
      <c r="M206" s="234">
        <f>+Lcc_BKK!M206+Lcc_DMK!M206</f>
        <v>0</v>
      </c>
      <c r="N206" s="235">
        <f>+Lcc_BKK!N206+Lcc_DMK!N206</f>
        <v>0</v>
      </c>
      <c r="O206" s="293">
        <f t="shared" ref="O206:O213" si="168">SUM(M206:N206)</f>
        <v>0</v>
      </c>
      <c r="P206" s="237">
        <f>+Lcc_BKK!P206+Lcc_DMK!P206</f>
        <v>0</v>
      </c>
      <c r="Q206" s="292">
        <f>O206+P206</f>
        <v>0</v>
      </c>
      <c r="R206" s="234">
        <f>+Lcc_BKK!R206+Lcc_DMK!R206</f>
        <v>0</v>
      </c>
      <c r="S206" s="235">
        <f>+Lcc_BKK!S206+Lcc_DMK!S206</f>
        <v>0</v>
      </c>
      <c r="T206" s="293">
        <f t="shared" ref="T206" si="169">SUM(R206:S206)</f>
        <v>0</v>
      </c>
      <c r="U206" s="237">
        <f>+Lcc_BKK!U206+Lcc_DMK!U206</f>
        <v>0</v>
      </c>
      <c r="V206" s="292">
        <f>T206+U206</f>
        <v>0</v>
      </c>
      <c r="W206" s="238">
        <f>IF(Q206=0,0,((V206/Q206)-1)*100)</f>
        <v>0</v>
      </c>
    </row>
    <row r="207" spans="1:23" ht="13.5" thickBot="1" x14ac:dyDescent="0.25">
      <c r="L207" s="223" t="s">
        <v>12</v>
      </c>
      <c r="M207" s="234">
        <f>+Lcc_BKK!M207+Lcc_DMK!M207</f>
        <v>0</v>
      </c>
      <c r="N207" s="235">
        <f>+Lcc_BKK!N207+Lcc_DMK!N207</f>
        <v>0</v>
      </c>
      <c r="O207" s="293">
        <f t="shared" si="168"/>
        <v>0</v>
      </c>
      <c r="P207" s="237">
        <f>+Lcc_BKK!P207+Lcc_DMK!P207</f>
        <v>0</v>
      </c>
      <c r="Q207" s="292">
        <f t="shared" ref="Q207:Q213" si="170">O207+P207</f>
        <v>0</v>
      </c>
      <c r="R207" s="234">
        <f>+Lcc_BKK!R207+Lcc_DMK!R207</f>
        <v>0</v>
      </c>
      <c r="S207" s="235">
        <f>+Lcc_BKK!S207+Lcc_DMK!S207</f>
        <v>0</v>
      </c>
      <c r="T207" s="293">
        <f t="shared" ref="T207:T209" si="171">SUM(R207:S207)</f>
        <v>0</v>
      </c>
      <c r="U207" s="237">
        <f>+Lcc_BKK!U207+Lcc_DMK!U207</f>
        <v>0</v>
      </c>
      <c r="V207" s="292">
        <f t="shared" ref="V207:V209" si="172">T207+U207</f>
        <v>0</v>
      </c>
      <c r="W207" s="238">
        <f>IF(Q207=0,0,((V207/Q207)-1)*100)</f>
        <v>0</v>
      </c>
    </row>
    <row r="208" spans="1:23" ht="14.25" thickTop="1" thickBot="1" x14ac:dyDescent="0.25">
      <c r="L208" s="239" t="s">
        <v>38</v>
      </c>
      <c r="M208" s="240">
        <f>+Lcc_BKK!M208+Lcc_DMK!M208</f>
        <v>0</v>
      </c>
      <c r="N208" s="241">
        <f>+Lcc_BKK!N208+Lcc_DMK!N208</f>
        <v>0</v>
      </c>
      <c r="O208" s="242">
        <f t="shared" si="168"/>
        <v>0</v>
      </c>
      <c r="P208" s="240">
        <f>+Lcc_BKK!P208+Lcc_DMK!P208</f>
        <v>0</v>
      </c>
      <c r="Q208" s="242">
        <f t="shared" si="170"/>
        <v>0</v>
      </c>
      <c r="R208" s="240">
        <f>+Lcc_BKK!R208+Lcc_DMK!R208</f>
        <v>0</v>
      </c>
      <c r="S208" s="241">
        <f>+Lcc_BKK!S208+Lcc_DMK!S208</f>
        <v>0</v>
      </c>
      <c r="T208" s="242">
        <f t="shared" si="171"/>
        <v>0</v>
      </c>
      <c r="U208" s="240">
        <f>+Lcc_BKK!U208+Lcc_DMK!U208</f>
        <v>0</v>
      </c>
      <c r="V208" s="242">
        <f t="shared" si="172"/>
        <v>0</v>
      </c>
      <c r="W208" s="243">
        <f t="shared" ref="W208" si="173">IF(Q208=0,0,((V208/Q208)-1)*100)</f>
        <v>0</v>
      </c>
    </row>
    <row r="209" spans="1:23" ht="13.5" thickTop="1" x14ac:dyDescent="0.2">
      <c r="L209" s="218" t="s">
        <v>13</v>
      </c>
      <c r="M209" s="234">
        <f>+Lcc_BKK!M209+Lcc_DMK!M209</f>
        <v>0</v>
      </c>
      <c r="N209" s="235">
        <f>+Lcc_BKK!N209+Lcc_DMK!N209</f>
        <v>0</v>
      </c>
      <c r="O209" s="292">
        <f t="shared" si="168"/>
        <v>0</v>
      </c>
      <c r="P209" s="237">
        <f>+Lcc_BKK!P209+Lcc_DMK!P209</f>
        <v>0</v>
      </c>
      <c r="Q209" s="292">
        <f t="shared" si="170"/>
        <v>0</v>
      </c>
      <c r="R209" s="234">
        <f>+Lcc_BKK!R209+Lcc_DMK!R209</f>
        <v>0</v>
      </c>
      <c r="S209" s="235">
        <f>+Lcc_BKK!S209+Lcc_DMK!S209</f>
        <v>0</v>
      </c>
      <c r="T209" s="292">
        <f t="shared" si="171"/>
        <v>0</v>
      </c>
      <c r="U209" s="237">
        <f>+Lcc_BKK!U209+Lcc_DMK!U209</f>
        <v>0</v>
      </c>
      <c r="V209" s="292">
        <f t="shared" si="172"/>
        <v>0</v>
      </c>
      <c r="W209" s="238">
        <f t="shared" ref="W209" si="174">IF(Q209=0,0,((V209/Q209)-1)*100)</f>
        <v>0</v>
      </c>
    </row>
    <row r="210" spans="1:23" ht="13.5" thickBot="1" x14ac:dyDescent="0.25">
      <c r="L210" s="218" t="s">
        <v>14</v>
      </c>
      <c r="M210" s="234">
        <f>+Lcc_BKK!M210+Lcc_DMK!M210</f>
        <v>0</v>
      </c>
      <c r="N210" s="235">
        <f>+Lcc_BKK!N210+Lcc_DMK!N210</f>
        <v>1</v>
      </c>
      <c r="O210" s="292">
        <f>SUM(M210:N210)</f>
        <v>1</v>
      </c>
      <c r="P210" s="237">
        <f>+Lcc_BKK!P210+Lcc_DMK!P210</f>
        <v>0</v>
      </c>
      <c r="Q210" s="292">
        <f>O210+P210</f>
        <v>1</v>
      </c>
      <c r="R210" s="234">
        <f>+Lcc_BKK!R210+Lcc_DMK!R210</f>
        <v>0</v>
      </c>
      <c r="S210" s="235">
        <f>+Lcc_BKK!S210+Lcc_DMK!S210</f>
        <v>0</v>
      </c>
      <c r="T210" s="292">
        <f>SUM(R210:S210)</f>
        <v>0</v>
      </c>
      <c r="U210" s="237">
        <f>+Lcc_BKK!U210+Lcc_DMK!U210</f>
        <v>0</v>
      </c>
      <c r="V210" s="292">
        <f>T210+U210</f>
        <v>0</v>
      </c>
      <c r="W210" s="238">
        <f>IF(Q210=0,0,((V210/Q210)-1)*100)</f>
        <v>-100</v>
      </c>
    </row>
    <row r="211" spans="1:23" ht="14.25" thickTop="1" thickBot="1" x14ac:dyDescent="0.25">
      <c r="L211" s="239" t="s">
        <v>66</v>
      </c>
      <c r="M211" s="240">
        <f>+M209+M210</f>
        <v>0</v>
      </c>
      <c r="N211" s="241">
        <f t="shared" ref="N211:V211" si="175">+N209+N210</f>
        <v>1</v>
      </c>
      <c r="O211" s="242">
        <f t="shared" si="175"/>
        <v>1</v>
      </c>
      <c r="P211" s="240">
        <f t="shared" si="175"/>
        <v>0</v>
      </c>
      <c r="Q211" s="242">
        <f t="shared" si="175"/>
        <v>1</v>
      </c>
      <c r="R211" s="240">
        <f t="shared" si="175"/>
        <v>0</v>
      </c>
      <c r="S211" s="241">
        <f t="shared" si="175"/>
        <v>0</v>
      </c>
      <c r="T211" s="242">
        <f t="shared" si="175"/>
        <v>0</v>
      </c>
      <c r="U211" s="240">
        <f t="shared" si="175"/>
        <v>0</v>
      </c>
      <c r="V211" s="242">
        <f t="shared" si="175"/>
        <v>0</v>
      </c>
      <c r="W211" s="243">
        <f t="shared" ref="W211:W212" si="176">IF(Q211=0,0,((V211/Q211)-1)*100)</f>
        <v>-100</v>
      </c>
    </row>
    <row r="212" spans="1:23" ht="14.25" thickTop="1" thickBot="1" x14ac:dyDescent="0.25">
      <c r="L212" s="239" t="s">
        <v>68</v>
      </c>
      <c r="M212" s="240">
        <f>+M208+M209+M210</f>
        <v>0</v>
      </c>
      <c r="N212" s="241">
        <f t="shared" ref="N212:V212" si="177">+N208+N209+N210</f>
        <v>1</v>
      </c>
      <c r="O212" s="242">
        <f t="shared" si="177"/>
        <v>1</v>
      </c>
      <c r="P212" s="240">
        <f t="shared" si="177"/>
        <v>0</v>
      </c>
      <c r="Q212" s="242">
        <f t="shared" si="177"/>
        <v>1</v>
      </c>
      <c r="R212" s="240">
        <f t="shared" si="177"/>
        <v>0</v>
      </c>
      <c r="S212" s="241">
        <f t="shared" si="177"/>
        <v>0</v>
      </c>
      <c r="T212" s="242">
        <f t="shared" si="177"/>
        <v>0</v>
      </c>
      <c r="U212" s="240">
        <f t="shared" si="177"/>
        <v>0</v>
      </c>
      <c r="V212" s="242">
        <f t="shared" si="177"/>
        <v>0</v>
      </c>
      <c r="W212" s="243">
        <f t="shared" si="176"/>
        <v>-100</v>
      </c>
    </row>
    <row r="213" spans="1:23" ht="14.25" thickTop="1" thickBot="1" x14ac:dyDescent="0.25">
      <c r="L213" s="218" t="s">
        <v>15</v>
      </c>
      <c r="M213" s="234">
        <f>+Lcc_BKK!M213+Lcc_DMK!M213</f>
        <v>0</v>
      </c>
      <c r="N213" s="235">
        <f>+Lcc_BKK!N213+Lcc_DMK!N213</f>
        <v>0</v>
      </c>
      <c r="O213" s="292">
        <f t="shared" si="168"/>
        <v>0</v>
      </c>
      <c r="P213" s="237">
        <f>+Lcc_BKK!P213+Lcc_DMK!P213</f>
        <v>0</v>
      </c>
      <c r="Q213" s="292">
        <f t="shared" si="170"/>
        <v>0</v>
      </c>
      <c r="R213" s="234"/>
      <c r="S213" s="235"/>
      <c r="T213" s="292"/>
      <c r="U213" s="237"/>
      <c r="V213" s="292"/>
      <c r="W213" s="238"/>
    </row>
    <row r="214" spans="1:23" ht="14.25" thickTop="1" thickBot="1" x14ac:dyDescent="0.25">
      <c r="L214" s="239" t="s">
        <v>61</v>
      </c>
      <c r="M214" s="240">
        <f t="shared" ref="M214:Q214" si="178">+M209+M210+M213</f>
        <v>0</v>
      </c>
      <c r="N214" s="241">
        <f t="shared" si="178"/>
        <v>1</v>
      </c>
      <c r="O214" s="242">
        <f t="shared" si="178"/>
        <v>1</v>
      </c>
      <c r="P214" s="240">
        <f t="shared" si="178"/>
        <v>0</v>
      </c>
      <c r="Q214" s="242">
        <f t="shared" si="178"/>
        <v>1</v>
      </c>
      <c r="R214" s="240"/>
      <c r="S214" s="241"/>
      <c r="T214" s="242"/>
      <c r="U214" s="240"/>
      <c r="V214" s="242"/>
      <c r="W214" s="243"/>
    </row>
    <row r="215" spans="1:23" ht="13.5" thickTop="1" x14ac:dyDescent="0.2">
      <c r="L215" s="218" t="s">
        <v>16</v>
      </c>
      <c r="M215" s="234">
        <f>+Lcc_BKK!M215+Lcc_DMK!M215</f>
        <v>0</v>
      </c>
      <c r="N215" s="235">
        <f>+Lcc_BKK!N215+Lcc_DMK!N215</f>
        <v>0</v>
      </c>
      <c r="O215" s="292">
        <f>SUM(M215:N215)</f>
        <v>0</v>
      </c>
      <c r="P215" s="237">
        <f>+Lcc_BKK!P215+Lcc_DMK!P215</f>
        <v>0</v>
      </c>
      <c r="Q215" s="292">
        <f>O215+P215</f>
        <v>0</v>
      </c>
      <c r="R215" s="234"/>
      <c r="S215" s="235"/>
      <c r="T215" s="292"/>
      <c r="U215" s="237"/>
      <c r="V215" s="292"/>
      <c r="W215" s="238"/>
    </row>
    <row r="216" spans="1:23" x14ac:dyDescent="0.2">
      <c r="L216" s="218" t="s">
        <v>17</v>
      </c>
      <c r="M216" s="234">
        <f>+Lcc_BKK!M216+Lcc_DMK!M216</f>
        <v>0</v>
      </c>
      <c r="N216" s="235">
        <f>+Lcc_BKK!N216+Lcc_DMK!N216</f>
        <v>0</v>
      </c>
      <c r="O216" s="292">
        <f>SUM(M216:N216)</f>
        <v>0</v>
      </c>
      <c r="P216" s="237">
        <f>+Lcc_BKK!P216+Lcc_DMK!P216</f>
        <v>0</v>
      </c>
      <c r="Q216" s="292">
        <f>O216+P216</f>
        <v>0</v>
      </c>
      <c r="R216" s="234"/>
      <c r="S216" s="235"/>
      <c r="T216" s="292"/>
      <c r="U216" s="237"/>
      <c r="V216" s="292"/>
      <c r="W216" s="238"/>
    </row>
    <row r="217" spans="1:23" ht="13.5" thickBot="1" x14ac:dyDescent="0.25">
      <c r="L217" s="218" t="s">
        <v>18</v>
      </c>
      <c r="M217" s="234">
        <f>+Lcc_BKK!M217+Lcc_DMK!M217</f>
        <v>0</v>
      </c>
      <c r="N217" s="235">
        <f>+Lcc_BKK!N217+Lcc_DMK!N217</f>
        <v>0</v>
      </c>
      <c r="O217" s="293">
        <f>SUM(M217:N217)</f>
        <v>0</v>
      </c>
      <c r="P217" s="245">
        <f>+Lcc_BKK!P217+Lcc_DMK!P217</f>
        <v>0</v>
      </c>
      <c r="Q217" s="293">
        <f>O217+P217</f>
        <v>0</v>
      </c>
      <c r="R217" s="234"/>
      <c r="S217" s="235"/>
      <c r="T217" s="293"/>
      <c r="U217" s="245"/>
      <c r="V217" s="293"/>
      <c r="W217" s="238"/>
    </row>
    <row r="218" spans="1:23" ht="14.25" thickTop="1" thickBot="1" x14ac:dyDescent="0.25">
      <c r="L218" s="246" t="s">
        <v>19</v>
      </c>
      <c r="M218" s="247">
        <f t="shared" ref="M218:Q218" si="179">+M215+M216+M217</f>
        <v>0</v>
      </c>
      <c r="N218" s="247">
        <f t="shared" si="179"/>
        <v>0</v>
      </c>
      <c r="O218" s="248">
        <f t="shared" si="179"/>
        <v>0</v>
      </c>
      <c r="P218" s="249">
        <f t="shared" si="179"/>
        <v>0</v>
      </c>
      <c r="Q218" s="248">
        <f t="shared" si="179"/>
        <v>0</v>
      </c>
      <c r="R218" s="247"/>
      <c r="S218" s="247"/>
      <c r="T218" s="248"/>
      <c r="U218" s="249"/>
      <c r="V218" s="248"/>
      <c r="W218" s="250"/>
    </row>
    <row r="219" spans="1:23" ht="13.5" thickTop="1" x14ac:dyDescent="0.2">
      <c r="A219" s="327"/>
      <c r="K219" s="327"/>
      <c r="L219" s="218" t="s">
        <v>21</v>
      </c>
      <c r="M219" s="234">
        <f>+Lcc_BKK!M219+Lcc_DMK!M219</f>
        <v>0</v>
      </c>
      <c r="N219" s="235">
        <f>+Lcc_BKK!N219+Lcc_DMK!N219</f>
        <v>0</v>
      </c>
      <c r="O219" s="293">
        <f>SUM(M219:N219)</f>
        <v>0</v>
      </c>
      <c r="P219" s="251">
        <f>+Lcc_BKK!P219+Lcc_DMK!P219</f>
        <v>0</v>
      </c>
      <c r="Q219" s="293">
        <f>O219+P219</f>
        <v>0</v>
      </c>
      <c r="R219" s="234"/>
      <c r="S219" s="235"/>
      <c r="T219" s="293"/>
      <c r="U219" s="251"/>
      <c r="V219" s="293"/>
      <c r="W219" s="238"/>
    </row>
    <row r="220" spans="1:23" x14ac:dyDescent="0.2">
      <c r="A220" s="327"/>
      <c r="K220" s="327"/>
      <c r="L220" s="218" t="s">
        <v>22</v>
      </c>
      <c r="M220" s="234">
        <f>+Lcc_BKK!M220+Lcc_DMK!M220</f>
        <v>0</v>
      </c>
      <c r="N220" s="235">
        <f>+Lcc_BKK!N220+Lcc_DMK!N220</f>
        <v>0</v>
      </c>
      <c r="O220" s="293">
        <f>SUM(M220:N220)</f>
        <v>0</v>
      </c>
      <c r="P220" s="237">
        <f>+Lcc_BKK!P220+Lcc_DMK!P220</f>
        <v>0</v>
      </c>
      <c r="Q220" s="293">
        <f>O220+P220</f>
        <v>0</v>
      </c>
      <c r="R220" s="234"/>
      <c r="S220" s="235"/>
      <c r="T220" s="293"/>
      <c r="U220" s="237"/>
      <c r="V220" s="293"/>
      <c r="W220" s="238"/>
    </row>
    <row r="221" spans="1:23" ht="13.5" thickBot="1" x14ac:dyDescent="0.25">
      <c r="A221" s="327"/>
      <c r="K221" s="327"/>
      <c r="L221" s="218" t="s">
        <v>23</v>
      </c>
      <c r="M221" s="234">
        <f>+Lcc_BKK!M221+Lcc_DMK!M221</f>
        <v>0</v>
      </c>
      <c r="N221" s="235">
        <f>+Lcc_BKK!N221+Lcc_DMK!N221</f>
        <v>0</v>
      </c>
      <c r="O221" s="293">
        <f t="shared" ref="O221" si="180">SUM(M221:N221)</f>
        <v>0</v>
      </c>
      <c r="P221" s="237">
        <f>+Lcc_BKK!P221+Lcc_DMK!P221</f>
        <v>0</v>
      </c>
      <c r="Q221" s="293">
        <f t="shared" ref="Q221" si="181">O221+P221</f>
        <v>0</v>
      </c>
      <c r="R221" s="234"/>
      <c r="S221" s="235"/>
      <c r="T221" s="293"/>
      <c r="U221" s="237"/>
      <c r="V221" s="293"/>
      <c r="W221" s="238"/>
    </row>
    <row r="222" spans="1:23" ht="14.25" thickTop="1" thickBot="1" x14ac:dyDescent="0.25">
      <c r="L222" s="239" t="s">
        <v>40</v>
      </c>
      <c r="M222" s="240">
        <f t="shared" ref="M222:Q222" si="182">+M219+M220+M221</f>
        <v>0</v>
      </c>
      <c r="N222" s="241">
        <f t="shared" si="182"/>
        <v>0</v>
      </c>
      <c r="O222" s="242">
        <f t="shared" si="182"/>
        <v>0</v>
      </c>
      <c r="P222" s="240">
        <f t="shared" si="182"/>
        <v>0</v>
      </c>
      <c r="Q222" s="242">
        <f t="shared" si="182"/>
        <v>0</v>
      </c>
      <c r="R222" s="240"/>
      <c r="S222" s="241"/>
      <c r="T222" s="242"/>
      <c r="U222" s="240"/>
      <c r="V222" s="242"/>
      <c r="W222" s="243"/>
    </row>
    <row r="223" spans="1:23" ht="14.25" thickTop="1" thickBot="1" x14ac:dyDescent="0.25">
      <c r="L223" s="239" t="s">
        <v>62</v>
      </c>
      <c r="M223" s="240">
        <f t="shared" ref="M223:Q223" si="183">+M214+M218+M219+M220+M221</f>
        <v>0</v>
      </c>
      <c r="N223" s="241">
        <f t="shared" si="183"/>
        <v>1</v>
      </c>
      <c r="O223" s="242">
        <f t="shared" si="183"/>
        <v>1</v>
      </c>
      <c r="P223" s="240">
        <f t="shared" si="183"/>
        <v>0</v>
      </c>
      <c r="Q223" s="242">
        <f t="shared" si="183"/>
        <v>1</v>
      </c>
      <c r="R223" s="240"/>
      <c r="S223" s="241"/>
      <c r="T223" s="242"/>
      <c r="U223" s="240"/>
      <c r="V223" s="242"/>
      <c r="W223" s="243"/>
    </row>
    <row r="224" spans="1:23" ht="14.25" thickTop="1" thickBot="1" x14ac:dyDescent="0.25">
      <c r="L224" s="239" t="s">
        <v>63</v>
      </c>
      <c r="M224" s="240">
        <f t="shared" ref="M224:Q224" si="184">+M208+M214+M218+M222</f>
        <v>0</v>
      </c>
      <c r="N224" s="241">
        <f t="shared" si="184"/>
        <v>1</v>
      </c>
      <c r="O224" s="242">
        <f t="shared" si="184"/>
        <v>1</v>
      </c>
      <c r="P224" s="240">
        <f t="shared" si="184"/>
        <v>0</v>
      </c>
      <c r="Q224" s="242">
        <f t="shared" si="184"/>
        <v>1</v>
      </c>
      <c r="R224" s="240"/>
      <c r="S224" s="241"/>
      <c r="T224" s="242"/>
      <c r="U224" s="240"/>
      <c r="V224" s="242"/>
      <c r="W224" s="243"/>
    </row>
    <row r="225" spans="12:23" ht="14.25" thickTop="1" thickBot="1" x14ac:dyDescent="0.25">
      <c r="L225" s="252" t="s">
        <v>60</v>
      </c>
      <c r="M225" s="212"/>
      <c r="N225" s="212"/>
      <c r="O225" s="212"/>
      <c r="P225" s="212"/>
      <c r="Q225" s="212"/>
      <c r="R225" s="212"/>
      <c r="S225" s="212"/>
      <c r="T225" s="212"/>
      <c r="U225" s="212"/>
      <c r="V225" s="212"/>
      <c r="W225" s="212"/>
    </row>
    <row r="226" spans="12:23" ht="13.5" thickTop="1" x14ac:dyDescent="0.2">
      <c r="L226" s="522" t="s">
        <v>56</v>
      </c>
      <c r="M226" s="523"/>
      <c r="N226" s="523"/>
      <c r="O226" s="523"/>
      <c r="P226" s="523"/>
      <c r="Q226" s="523"/>
      <c r="R226" s="523"/>
      <c r="S226" s="523"/>
      <c r="T226" s="523"/>
      <c r="U226" s="523"/>
      <c r="V226" s="523"/>
      <c r="W226" s="524"/>
    </row>
    <row r="227" spans="12:23" ht="13.5" thickBot="1" x14ac:dyDescent="0.25">
      <c r="L227" s="525" t="s">
        <v>53</v>
      </c>
      <c r="M227" s="526"/>
      <c r="N227" s="526"/>
      <c r="O227" s="526"/>
      <c r="P227" s="526"/>
      <c r="Q227" s="526"/>
      <c r="R227" s="526"/>
      <c r="S227" s="526"/>
      <c r="T227" s="526"/>
      <c r="U227" s="526"/>
      <c r="V227" s="526"/>
      <c r="W227" s="527"/>
    </row>
    <row r="228" spans="12:23" ht="14.25" thickTop="1" thickBot="1" x14ac:dyDescent="0.25">
      <c r="L228" s="211"/>
      <c r="M228" s="212"/>
      <c r="N228" s="212"/>
      <c r="O228" s="212"/>
      <c r="P228" s="212"/>
      <c r="Q228" s="212"/>
      <c r="R228" s="212"/>
      <c r="S228" s="212"/>
      <c r="T228" s="212"/>
      <c r="U228" s="212"/>
      <c r="V228" s="212"/>
      <c r="W228" s="213" t="s">
        <v>34</v>
      </c>
    </row>
    <row r="229" spans="12:23" ht="14.25" customHeight="1" thickTop="1" thickBot="1" x14ac:dyDescent="0.25">
      <c r="L229" s="214"/>
      <c r="M229" s="215" t="s">
        <v>64</v>
      </c>
      <c r="N229" s="215"/>
      <c r="O229" s="215"/>
      <c r="P229" s="215"/>
      <c r="Q229" s="216"/>
      <c r="R229" s="215" t="s">
        <v>65</v>
      </c>
      <c r="S229" s="215"/>
      <c r="T229" s="215"/>
      <c r="U229" s="215"/>
      <c r="V229" s="216"/>
      <c r="W229" s="217" t="s">
        <v>2</v>
      </c>
    </row>
    <row r="230" spans="12:23" ht="13.5" thickTop="1" x14ac:dyDescent="0.2">
      <c r="L230" s="218" t="s">
        <v>3</v>
      </c>
      <c r="M230" s="219"/>
      <c r="N230" s="211"/>
      <c r="O230" s="220"/>
      <c r="P230" s="221"/>
      <c r="Q230" s="220"/>
      <c r="R230" s="219"/>
      <c r="S230" s="211"/>
      <c r="T230" s="220"/>
      <c r="U230" s="221"/>
      <c r="V230" s="220"/>
      <c r="W230" s="222" t="s">
        <v>4</v>
      </c>
    </row>
    <row r="231" spans="12:23" ht="13.5" thickBot="1" x14ac:dyDescent="0.25">
      <c r="L231" s="223"/>
      <c r="M231" s="224" t="s">
        <v>35</v>
      </c>
      <c r="N231" s="225" t="s">
        <v>36</v>
      </c>
      <c r="O231" s="226" t="s">
        <v>37</v>
      </c>
      <c r="P231" s="227" t="s">
        <v>32</v>
      </c>
      <c r="Q231" s="226" t="s">
        <v>7</v>
      </c>
      <c r="R231" s="224" t="s">
        <v>35</v>
      </c>
      <c r="S231" s="225" t="s">
        <v>36</v>
      </c>
      <c r="T231" s="226" t="s">
        <v>37</v>
      </c>
      <c r="U231" s="227" t="s">
        <v>32</v>
      </c>
      <c r="V231" s="226" t="s">
        <v>7</v>
      </c>
      <c r="W231" s="228"/>
    </row>
    <row r="232" spans="12:23" ht="4.5" customHeight="1" thickTop="1" x14ac:dyDescent="0.2">
      <c r="L232" s="218"/>
      <c r="M232" s="229"/>
      <c r="N232" s="230"/>
      <c r="O232" s="291"/>
      <c r="P232" s="232"/>
      <c r="Q232" s="294"/>
      <c r="R232" s="229"/>
      <c r="S232" s="230"/>
      <c r="T232" s="291"/>
      <c r="U232" s="232"/>
      <c r="V232" s="294"/>
      <c r="W232" s="233"/>
    </row>
    <row r="233" spans="12:23" ht="12.75" customHeight="1" x14ac:dyDescent="0.2">
      <c r="L233" s="218" t="s">
        <v>10</v>
      </c>
      <c r="M233" s="234">
        <f t="shared" ref="M233:N235" si="185">+M177+M205</f>
        <v>0</v>
      </c>
      <c r="N233" s="235">
        <f t="shared" si="185"/>
        <v>0</v>
      </c>
      <c r="O233" s="292">
        <f>M233+N233</f>
        <v>0</v>
      </c>
      <c r="P233" s="237">
        <f>+P177+P205</f>
        <v>0</v>
      </c>
      <c r="Q233" s="295">
        <f>O233+P233</f>
        <v>0</v>
      </c>
      <c r="R233" s="234">
        <f t="shared" ref="R233:S235" si="186">+R177+R205</f>
        <v>0</v>
      </c>
      <c r="S233" s="235">
        <f t="shared" si="186"/>
        <v>0</v>
      </c>
      <c r="T233" s="292">
        <f>R233+S233</f>
        <v>0</v>
      </c>
      <c r="U233" s="237">
        <f>+U177+U205</f>
        <v>0</v>
      </c>
      <c r="V233" s="295">
        <f>T233+U233</f>
        <v>0</v>
      </c>
      <c r="W233" s="238">
        <f>IF(Q233=0,0,((V233/Q233)-1)*100)</f>
        <v>0</v>
      </c>
    </row>
    <row r="234" spans="12:23" x14ac:dyDescent="0.2">
      <c r="L234" s="218" t="s">
        <v>11</v>
      </c>
      <c r="M234" s="234">
        <f t="shared" si="185"/>
        <v>0</v>
      </c>
      <c r="N234" s="235">
        <f t="shared" si="185"/>
        <v>0</v>
      </c>
      <c r="O234" s="292">
        <f t="shared" ref="O234:O235" si="187">M234+N234</f>
        <v>0</v>
      </c>
      <c r="P234" s="237">
        <f>+P178+P206</f>
        <v>0</v>
      </c>
      <c r="Q234" s="295">
        <f>O234+P234</f>
        <v>0</v>
      </c>
      <c r="R234" s="234">
        <f t="shared" si="186"/>
        <v>0</v>
      </c>
      <c r="S234" s="235">
        <f t="shared" si="186"/>
        <v>0</v>
      </c>
      <c r="T234" s="292">
        <f t="shared" ref="T234:T235" si="188">R234+S234</f>
        <v>0</v>
      </c>
      <c r="U234" s="237">
        <f>+U178+U206</f>
        <v>0</v>
      </c>
      <c r="V234" s="295">
        <f>T234+U234</f>
        <v>0</v>
      </c>
      <c r="W234" s="238">
        <f>IF(Q234=0,0,((V234/Q234)-1)*100)</f>
        <v>0</v>
      </c>
    </row>
    <row r="235" spans="12:23" ht="13.5" thickBot="1" x14ac:dyDescent="0.25">
      <c r="L235" s="223" t="s">
        <v>12</v>
      </c>
      <c r="M235" s="234">
        <f t="shared" si="185"/>
        <v>0</v>
      </c>
      <c r="N235" s="235">
        <f t="shared" si="185"/>
        <v>0</v>
      </c>
      <c r="O235" s="292">
        <f t="shared" si="187"/>
        <v>0</v>
      </c>
      <c r="P235" s="237">
        <f>+P179+P207</f>
        <v>0</v>
      </c>
      <c r="Q235" s="295">
        <f>O235+P235</f>
        <v>0</v>
      </c>
      <c r="R235" s="234">
        <f t="shared" si="186"/>
        <v>0</v>
      </c>
      <c r="S235" s="235">
        <f t="shared" si="186"/>
        <v>0</v>
      </c>
      <c r="T235" s="292">
        <f t="shared" si="188"/>
        <v>0</v>
      </c>
      <c r="U235" s="237">
        <f>+U179+U207</f>
        <v>0</v>
      </c>
      <c r="V235" s="295">
        <f>T235+U235</f>
        <v>0</v>
      </c>
      <c r="W235" s="238">
        <f>IF(Q235=0,0,((V235/Q235)-1)*100)</f>
        <v>0</v>
      </c>
    </row>
    <row r="236" spans="12:23" ht="14.25" thickTop="1" thickBot="1" x14ac:dyDescent="0.25">
      <c r="L236" s="239" t="s">
        <v>38</v>
      </c>
      <c r="M236" s="240">
        <f t="shared" ref="M236:Q236" si="189">+M233+M234+M235</f>
        <v>0</v>
      </c>
      <c r="N236" s="241">
        <f t="shared" si="189"/>
        <v>0</v>
      </c>
      <c r="O236" s="242">
        <f t="shared" si="189"/>
        <v>0</v>
      </c>
      <c r="P236" s="240">
        <f t="shared" si="189"/>
        <v>0</v>
      </c>
      <c r="Q236" s="242">
        <f t="shared" si="189"/>
        <v>0</v>
      </c>
      <c r="R236" s="240">
        <f t="shared" ref="R236:V236" si="190">+R233+R234+R235</f>
        <v>0</v>
      </c>
      <c r="S236" s="241">
        <f t="shared" si="190"/>
        <v>0</v>
      </c>
      <c r="T236" s="242">
        <f t="shared" si="190"/>
        <v>0</v>
      </c>
      <c r="U236" s="240">
        <f t="shared" si="190"/>
        <v>0</v>
      </c>
      <c r="V236" s="242">
        <f t="shared" si="190"/>
        <v>0</v>
      </c>
      <c r="W236" s="243">
        <f t="shared" ref="W236" si="191">IF(Q236=0,0,((V236/Q236)-1)*100)</f>
        <v>0</v>
      </c>
    </row>
    <row r="237" spans="12:23" ht="13.5" thickTop="1" x14ac:dyDescent="0.2">
      <c r="L237" s="218" t="s">
        <v>13</v>
      </c>
      <c r="M237" s="234">
        <f>+M181+M209</f>
        <v>0</v>
      </c>
      <c r="N237" s="235">
        <f>+N181+N209</f>
        <v>0</v>
      </c>
      <c r="O237" s="292">
        <f>M237+N237</f>
        <v>0</v>
      </c>
      <c r="P237" s="237">
        <f>+P181+P209</f>
        <v>0</v>
      </c>
      <c r="Q237" s="295">
        <f>O237+P237</f>
        <v>0</v>
      </c>
      <c r="R237" s="234">
        <f>+R181+R209</f>
        <v>0</v>
      </c>
      <c r="S237" s="235">
        <f>+S181+S209</f>
        <v>0</v>
      </c>
      <c r="T237" s="292">
        <f>R237+S237</f>
        <v>0</v>
      </c>
      <c r="U237" s="237">
        <f>+U181+U209</f>
        <v>0</v>
      </c>
      <c r="V237" s="295">
        <f>T237+U237</f>
        <v>0</v>
      </c>
      <c r="W237" s="238">
        <f>IF(Q237=0,0,((V237/Q237)-1)*100)</f>
        <v>0</v>
      </c>
    </row>
    <row r="238" spans="12:23" ht="13.5" thickBot="1" x14ac:dyDescent="0.25">
      <c r="L238" s="218" t="s">
        <v>14</v>
      </c>
      <c r="M238" s="234">
        <f>+M182+M210</f>
        <v>0</v>
      </c>
      <c r="N238" s="235">
        <f>+N182+N210</f>
        <v>1</v>
      </c>
      <c r="O238" s="292">
        <f>M238+N238</f>
        <v>1</v>
      </c>
      <c r="P238" s="237">
        <f>+P182+P210</f>
        <v>0</v>
      </c>
      <c r="Q238" s="295">
        <f>O238+P238</f>
        <v>1</v>
      </c>
      <c r="R238" s="234">
        <f>+R182+R210</f>
        <v>0</v>
      </c>
      <c r="S238" s="235">
        <f>+S182+S210</f>
        <v>0</v>
      </c>
      <c r="T238" s="292">
        <f>R238+S238</f>
        <v>0</v>
      </c>
      <c r="U238" s="237">
        <f>+U182+U210</f>
        <v>0</v>
      </c>
      <c r="V238" s="295">
        <f>T238+U238</f>
        <v>0</v>
      </c>
      <c r="W238" s="238">
        <f>IF(Q238=0,0,((V238/Q238)-1)*100)</f>
        <v>-100</v>
      </c>
    </row>
    <row r="239" spans="12:23" ht="14.25" thickTop="1" thickBot="1" x14ac:dyDescent="0.25">
      <c r="L239" s="239" t="s">
        <v>66</v>
      </c>
      <c r="M239" s="240">
        <f>+M237+M238</f>
        <v>0</v>
      </c>
      <c r="N239" s="241">
        <f t="shared" ref="N239:V239" si="192">+N237+N238</f>
        <v>1</v>
      </c>
      <c r="O239" s="242">
        <f t="shared" si="192"/>
        <v>1</v>
      </c>
      <c r="P239" s="240">
        <f t="shared" si="192"/>
        <v>0</v>
      </c>
      <c r="Q239" s="242">
        <f t="shared" si="192"/>
        <v>1</v>
      </c>
      <c r="R239" s="240">
        <f t="shared" si="192"/>
        <v>0</v>
      </c>
      <c r="S239" s="241">
        <f t="shared" si="192"/>
        <v>0</v>
      </c>
      <c r="T239" s="242">
        <f t="shared" si="192"/>
        <v>0</v>
      </c>
      <c r="U239" s="240">
        <f t="shared" si="192"/>
        <v>0</v>
      </c>
      <c r="V239" s="242">
        <f t="shared" si="192"/>
        <v>0</v>
      </c>
      <c r="W239" s="243">
        <f t="shared" ref="W239:W240" si="193">IF(Q239=0,0,((V239/Q239)-1)*100)</f>
        <v>-100</v>
      </c>
    </row>
    <row r="240" spans="12:23" ht="14.25" thickTop="1" thickBot="1" x14ac:dyDescent="0.25">
      <c r="L240" s="239" t="s">
        <v>68</v>
      </c>
      <c r="M240" s="240">
        <f>+M236+M237+M238</f>
        <v>0</v>
      </c>
      <c r="N240" s="241">
        <f t="shared" ref="N240:V240" si="194">+N236+N237+N238</f>
        <v>1</v>
      </c>
      <c r="O240" s="242">
        <f t="shared" si="194"/>
        <v>1</v>
      </c>
      <c r="P240" s="240">
        <f t="shared" si="194"/>
        <v>0</v>
      </c>
      <c r="Q240" s="242">
        <f t="shared" si="194"/>
        <v>1</v>
      </c>
      <c r="R240" s="240">
        <f t="shared" si="194"/>
        <v>0</v>
      </c>
      <c r="S240" s="241">
        <f t="shared" si="194"/>
        <v>0</v>
      </c>
      <c r="T240" s="242">
        <f t="shared" si="194"/>
        <v>0</v>
      </c>
      <c r="U240" s="240">
        <f t="shared" si="194"/>
        <v>0</v>
      </c>
      <c r="V240" s="242">
        <f t="shared" si="194"/>
        <v>0</v>
      </c>
      <c r="W240" s="243">
        <f t="shared" si="193"/>
        <v>-100</v>
      </c>
    </row>
    <row r="241" spans="1:23" ht="14.25" thickTop="1" thickBot="1" x14ac:dyDescent="0.25">
      <c r="L241" s="218" t="s">
        <v>15</v>
      </c>
      <c r="M241" s="234">
        <f>+M185+M213</f>
        <v>0</v>
      </c>
      <c r="N241" s="235">
        <f>+N185+N213</f>
        <v>0</v>
      </c>
      <c r="O241" s="292">
        <f>M241+N241</f>
        <v>0</v>
      </c>
      <c r="P241" s="237">
        <f>+P185+P213</f>
        <v>0</v>
      </c>
      <c r="Q241" s="295">
        <f>O241+P241</f>
        <v>0</v>
      </c>
      <c r="R241" s="234"/>
      <c r="S241" s="235"/>
      <c r="T241" s="292"/>
      <c r="U241" s="237"/>
      <c r="V241" s="295"/>
      <c r="W241" s="238"/>
    </row>
    <row r="242" spans="1:23" ht="14.25" thickTop="1" thickBot="1" x14ac:dyDescent="0.25">
      <c r="L242" s="239" t="s">
        <v>61</v>
      </c>
      <c r="M242" s="240">
        <f t="shared" ref="M242:Q242" si="195">+M237+M238+M241</f>
        <v>0</v>
      </c>
      <c r="N242" s="241">
        <f t="shared" si="195"/>
        <v>1</v>
      </c>
      <c r="O242" s="242">
        <f t="shared" si="195"/>
        <v>1</v>
      </c>
      <c r="P242" s="240">
        <f t="shared" si="195"/>
        <v>0</v>
      </c>
      <c r="Q242" s="242">
        <f t="shared" si="195"/>
        <v>1</v>
      </c>
      <c r="R242" s="240"/>
      <c r="S242" s="241"/>
      <c r="T242" s="242"/>
      <c r="U242" s="240"/>
      <c r="V242" s="242"/>
      <c r="W242" s="243"/>
    </row>
    <row r="243" spans="1:23" ht="13.5" thickTop="1" x14ac:dyDescent="0.2">
      <c r="L243" s="218" t="s">
        <v>16</v>
      </c>
      <c r="M243" s="234">
        <f t="shared" ref="M243:N245" si="196">+M187+M215</f>
        <v>0</v>
      </c>
      <c r="N243" s="235">
        <f t="shared" si="196"/>
        <v>0</v>
      </c>
      <c r="O243" s="292">
        <f t="shared" ref="O243" si="197">M243+N243</f>
        <v>0</v>
      </c>
      <c r="P243" s="237">
        <f>+P187+P215</f>
        <v>0</v>
      </c>
      <c r="Q243" s="295">
        <f>O243+P243</f>
        <v>0</v>
      </c>
      <c r="R243" s="234"/>
      <c r="S243" s="235"/>
      <c r="T243" s="292"/>
      <c r="U243" s="237"/>
      <c r="V243" s="295"/>
      <c r="W243" s="238"/>
    </row>
    <row r="244" spans="1:23" x14ac:dyDescent="0.2">
      <c r="L244" s="218" t="s">
        <v>17</v>
      </c>
      <c r="M244" s="234">
        <f t="shared" si="196"/>
        <v>0</v>
      </c>
      <c r="N244" s="235">
        <f t="shared" si="196"/>
        <v>0</v>
      </c>
      <c r="O244" s="292">
        <f>M244+N244</f>
        <v>0</v>
      </c>
      <c r="P244" s="237">
        <f>+P188+P216</f>
        <v>0</v>
      </c>
      <c r="Q244" s="295">
        <f>O244+P244</f>
        <v>0</v>
      </c>
      <c r="R244" s="234"/>
      <c r="S244" s="235"/>
      <c r="T244" s="292"/>
      <c r="U244" s="237"/>
      <c r="V244" s="295"/>
      <c r="W244" s="238"/>
    </row>
    <row r="245" spans="1:23" ht="13.5" thickBot="1" x14ac:dyDescent="0.25">
      <c r="L245" s="218" t="s">
        <v>18</v>
      </c>
      <c r="M245" s="234">
        <f t="shared" si="196"/>
        <v>0</v>
      </c>
      <c r="N245" s="235">
        <f t="shared" si="196"/>
        <v>0</v>
      </c>
      <c r="O245" s="293">
        <f>M245+N245</f>
        <v>0</v>
      </c>
      <c r="P245" s="245">
        <f>+P189+P217</f>
        <v>0</v>
      </c>
      <c r="Q245" s="295">
        <f>O245+P245</f>
        <v>0</v>
      </c>
      <c r="R245" s="234"/>
      <c r="S245" s="235"/>
      <c r="T245" s="293"/>
      <c r="U245" s="245"/>
      <c r="V245" s="295"/>
      <c r="W245" s="238"/>
    </row>
    <row r="246" spans="1:23" ht="14.25" thickTop="1" thickBot="1" x14ac:dyDescent="0.25">
      <c r="L246" s="246" t="s">
        <v>19</v>
      </c>
      <c r="M246" s="247">
        <f t="shared" ref="M246:Q246" si="198">+M243+M244+M245</f>
        <v>0</v>
      </c>
      <c r="N246" s="247">
        <f t="shared" si="198"/>
        <v>0</v>
      </c>
      <c r="O246" s="248">
        <f t="shared" si="198"/>
        <v>0</v>
      </c>
      <c r="P246" s="249">
        <f t="shared" si="198"/>
        <v>0</v>
      </c>
      <c r="Q246" s="248">
        <f t="shared" si="198"/>
        <v>0</v>
      </c>
      <c r="R246" s="247"/>
      <c r="S246" s="247"/>
      <c r="T246" s="248"/>
      <c r="U246" s="249"/>
      <c r="V246" s="248"/>
      <c r="W246" s="250"/>
    </row>
    <row r="247" spans="1:23" ht="13.5" thickTop="1" x14ac:dyDescent="0.2">
      <c r="A247" s="327"/>
      <c r="K247" s="327"/>
      <c r="L247" s="218" t="s">
        <v>21</v>
      </c>
      <c r="M247" s="234">
        <f t="shared" ref="M247:N249" si="199">+M191+M219</f>
        <v>0</v>
      </c>
      <c r="N247" s="235">
        <f t="shared" si="199"/>
        <v>0</v>
      </c>
      <c r="O247" s="293">
        <f>M247+N247</f>
        <v>0</v>
      </c>
      <c r="P247" s="251">
        <f>+P191+P219</f>
        <v>0</v>
      </c>
      <c r="Q247" s="295">
        <f>O247+P247</f>
        <v>0</v>
      </c>
      <c r="R247" s="234"/>
      <c r="S247" s="235"/>
      <c r="T247" s="293"/>
      <c r="U247" s="251"/>
      <c r="V247" s="295"/>
      <c r="W247" s="238"/>
    </row>
    <row r="248" spans="1:23" x14ac:dyDescent="0.2">
      <c r="A248" s="327"/>
      <c r="K248" s="327"/>
      <c r="L248" s="218" t="s">
        <v>22</v>
      </c>
      <c r="M248" s="234">
        <f t="shared" si="199"/>
        <v>0</v>
      </c>
      <c r="N248" s="235">
        <f t="shared" si="199"/>
        <v>0</v>
      </c>
      <c r="O248" s="293">
        <f t="shared" ref="O248:O249" si="200">M248+N248</f>
        <v>0</v>
      </c>
      <c r="P248" s="237">
        <f>+P192+P220</f>
        <v>0</v>
      </c>
      <c r="Q248" s="295">
        <f>O248+P248</f>
        <v>0</v>
      </c>
      <c r="R248" s="234"/>
      <c r="S248" s="235"/>
      <c r="T248" s="293"/>
      <c r="U248" s="237"/>
      <c r="V248" s="295"/>
      <c r="W248" s="238"/>
    </row>
    <row r="249" spans="1:23" ht="13.5" thickBot="1" x14ac:dyDescent="0.25">
      <c r="A249" s="327"/>
      <c r="K249" s="327"/>
      <c r="L249" s="218" t="s">
        <v>23</v>
      </c>
      <c r="M249" s="234">
        <f t="shared" si="199"/>
        <v>0</v>
      </c>
      <c r="N249" s="235">
        <f t="shared" si="199"/>
        <v>0</v>
      </c>
      <c r="O249" s="293">
        <f t="shared" si="200"/>
        <v>0</v>
      </c>
      <c r="P249" s="237">
        <f>+P193+P221</f>
        <v>0</v>
      </c>
      <c r="Q249" s="295">
        <f>O249+P249</f>
        <v>0</v>
      </c>
      <c r="R249" s="234"/>
      <c r="S249" s="235"/>
      <c r="T249" s="293"/>
      <c r="U249" s="237"/>
      <c r="V249" s="295"/>
      <c r="W249" s="238"/>
    </row>
    <row r="250" spans="1:23" ht="14.25" thickTop="1" thickBot="1" x14ac:dyDescent="0.25">
      <c r="L250" s="239" t="s">
        <v>40</v>
      </c>
      <c r="M250" s="240">
        <f t="shared" ref="M250:Q250" si="201">+M247+M248+M249</f>
        <v>0</v>
      </c>
      <c r="N250" s="241">
        <f t="shared" si="201"/>
        <v>0</v>
      </c>
      <c r="O250" s="242">
        <f t="shared" si="201"/>
        <v>0</v>
      </c>
      <c r="P250" s="240">
        <f t="shared" si="201"/>
        <v>0</v>
      </c>
      <c r="Q250" s="242">
        <f t="shared" si="201"/>
        <v>0</v>
      </c>
      <c r="R250" s="240"/>
      <c r="S250" s="241"/>
      <c r="T250" s="242"/>
      <c r="U250" s="240"/>
      <c r="V250" s="242"/>
      <c r="W250" s="243"/>
    </row>
    <row r="251" spans="1:23" ht="14.25" thickTop="1" thickBot="1" x14ac:dyDescent="0.25">
      <c r="L251" s="239" t="s">
        <v>62</v>
      </c>
      <c r="M251" s="240">
        <f t="shared" ref="M251:Q251" si="202">+M242+M246+M247+M248+M249</f>
        <v>0</v>
      </c>
      <c r="N251" s="241">
        <f t="shared" si="202"/>
        <v>1</v>
      </c>
      <c r="O251" s="242">
        <f t="shared" si="202"/>
        <v>1</v>
      </c>
      <c r="P251" s="240">
        <f t="shared" si="202"/>
        <v>0</v>
      </c>
      <c r="Q251" s="242">
        <f t="shared" si="202"/>
        <v>1</v>
      </c>
      <c r="R251" s="240"/>
      <c r="S251" s="241"/>
      <c r="T251" s="242"/>
      <c r="U251" s="240"/>
      <c r="V251" s="242"/>
      <c r="W251" s="243"/>
    </row>
    <row r="252" spans="1:23" ht="14.25" thickTop="1" thickBot="1" x14ac:dyDescent="0.25">
      <c r="L252" s="239" t="s">
        <v>63</v>
      </c>
      <c r="M252" s="240">
        <f t="shared" ref="M252:Q252" si="203">+M236+M242+M246+M250</f>
        <v>0</v>
      </c>
      <c r="N252" s="241">
        <f t="shared" si="203"/>
        <v>1</v>
      </c>
      <c r="O252" s="242">
        <f t="shared" si="203"/>
        <v>1</v>
      </c>
      <c r="P252" s="240">
        <f t="shared" si="203"/>
        <v>0</v>
      </c>
      <c r="Q252" s="242">
        <f t="shared" si="203"/>
        <v>1</v>
      </c>
      <c r="R252" s="240"/>
      <c r="S252" s="241"/>
      <c r="T252" s="242"/>
      <c r="U252" s="240"/>
      <c r="V252" s="242"/>
      <c r="W252" s="243"/>
    </row>
    <row r="253" spans="1:23" ht="13.5" thickTop="1" x14ac:dyDescent="0.2">
      <c r="L253" s="252" t="s">
        <v>60</v>
      </c>
      <c r="M253" s="212"/>
      <c r="N253" s="212"/>
      <c r="O253" s="212"/>
      <c r="P253" s="212"/>
      <c r="Q253" s="212"/>
      <c r="R253" s="212"/>
      <c r="S253" s="212"/>
      <c r="T253" s="212"/>
      <c r="U253" s="212"/>
      <c r="V253" s="212"/>
      <c r="W253" s="212"/>
    </row>
  </sheetData>
  <sheetProtection algorithmName="SHA-512" hashValue="TGkGq+b+oetCtu1UiU1xZLjokyZplOlEUWe26V4HlvgoVtcCIj38aVmp0noBO/oWGeYDxLw2vVun5kawGxMHHg==" saltValue="02/0aE8ml0To+QDH+XEVdg==" spinCount="100000" sheet="1" objects="1" scenarios="1"/>
  <mergeCells count="42">
    <mergeCell ref="B2:I2"/>
    <mergeCell ref="L2:W2"/>
    <mergeCell ref="B3:I3"/>
    <mergeCell ref="L3:W3"/>
    <mergeCell ref="C5:E5"/>
    <mergeCell ref="F5:H5"/>
    <mergeCell ref="M5:Q5"/>
    <mergeCell ref="R5:V5"/>
    <mergeCell ref="B30:I30"/>
    <mergeCell ref="L30:W30"/>
    <mergeCell ref="B31:I31"/>
    <mergeCell ref="L31:W31"/>
    <mergeCell ref="C33:E33"/>
    <mergeCell ref="F33:H33"/>
    <mergeCell ref="M33:Q33"/>
    <mergeCell ref="R33:V33"/>
    <mergeCell ref="B58:I58"/>
    <mergeCell ref="L58:W58"/>
    <mergeCell ref="B59:I59"/>
    <mergeCell ref="L59:W59"/>
    <mergeCell ref="C61:E61"/>
    <mergeCell ref="F61:H61"/>
    <mergeCell ref="M61:Q61"/>
    <mergeCell ref="R61:V61"/>
    <mergeCell ref="L86:W86"/>
    <mergeCell ref="L87:W87"/>
    <mergeCell ref="L114:W114"/>
    <mergeCell ref="L115:W115"/>
    <mergeCell ref="L142:W142"/>
    <mergeCell ref="M89:Q89"/>
    <mergeCell ref="R89:V89"/>
    <mergeCell ref="M117:Q117"/>
    <mergeCell ref="R117:V117"/>
    <mergeCell ref="L226:W226"/>
    <mergeCell ref="L227:W227"/>
    <mergeCell ref="L143:W143"/>
    <mergeCell ref="L170:W170"/>
    <mergeCell ref="L171:W171"/>
    <mergeCell ref="L198:W198"/>
    <mergeCell ref="L199:W199"/>
    <mergeCell ref="M145:Q145"/>
    <mergeCell ref="R145:V145"/>
  </mergeCells>
  <conditionalFormatting sqref="A57:A60 K57:K60 K253:K1048576 A253:A1048576 A141:A144 K141:K144 A225:A228 K225:K228 K47:K49 A47:A49 K75:K77 A75:A77 K131:K133 A131:A133 K158:K161 A158:A161 A215:A217 K215:K217 K243:K245 A243:A245 A51:A53 K51:K53 A79:A81 K79:K81 K135:K137 A135:A137 K163:K165 A163:A165 K219:K221 A219:A221 K247:K249 A247:A249 K19:K32 A19:A32 A103:A116 K103:K116 K187:K200 A187:A200 K1:K14 A1:A14 A34:A42 K34:K42 A62:A70 K62:K70 A85:A98 K85:K98 K118:K126 A118:A126 A146:A154 K146:K154 K169:K182 A169:A182 A202:A210 K202:K210 A230:A238 K230:K238">
    <cfRule type="containsText" dxfId="645" priority="332" operator="containsText" text="NOT OK">
      <formula>NOT(ISERROR(SEARCH("NOT OK",A1)))</formula>
    </cfRule>
  </conditionalFormatting>
  <conditionalFormatting sqref="K54:K56 A54:A56">
    <cfRule type="containsText" dxfId="644" priority="227" operator="containsText" text="NOT OK">
      <formula>NOT(ISERROR(SEARCH("NOT OK",A54)))</formula>
    </cfRule>
  </conditionalFormatting>
  <conditionalFormatting sqref="K54:K56 A54:A56">
    <cfRule type="containsText" dxfId="643" priority="225" operator="containsText" text="NOT OK">
      <formula>NOT(ISERROR(SEARCH("NOT OK",A54)))</formula>
    </cfRule>
  </conditionalFormatting>
  <conditionalFormatting sqref="K82:K84 A82:A84">
    <cfRule type="containsText" dxfId="642" priority="224" operator="containsText" text="NOT OK">
      <formula>NOT(ISERROR(SEARCH("NOT OK",A82)))</formula>
    </cfRule>
  </conditionalFormatting>
  <conditionalFormatting sqref="K82:K84 A82:A84">
    <cfRule type="containsText" dxfId="641" priority="222" operator="containsText" text="NOT OK">
      <formula>NOT(ISERROR(SEARCH("NOT OK",A82)))</formula>
    </cfRule>
  </conditionalFormatting>
  <conditionalFormatting sqref="A138:A140 K138:K140">
    <cfRule type="containsText" dxfId="640" priority="221" operator="containsText" text="NOT OK">
      <formula>NOT(ISERROR(SEARCH("NOT OK",A138)))</formula>
    </cfRule>
  </conditionalFormatting>
  <conditionalFormatting sqref="A138:A140 K138:K140">
    <cfRule type="containsText" dxfId="639" priority="219" operator="containsText" text="NOT OK">
      <formula>NOT(ISERROR(SEARCH("NOT OK",A138)))</formula>
    </cfRule>
  </conditionalFormatting>
  <conditionalFormatting sqref="A166:A168 K166:K168">
    <cfRule type="containsText" dxfId="638" priority="218" operator="containsText" text="NOT OK">
      <formula>NOT(ISERROR(SEARCH("NOT OK",A166)))</formula>
    </cfRule>
  </conditionalFormatting>
  <conditionalFormatting sqref="A166:A168 K166:K168">
    <cfRule type="containsText" dxfId="637" priority="216" operator="containsText" text="NOT OK">
      <formula>NOT(ISERROR(SEARCH("NOT OK",A166)))</formula>
    </cfRule>
  </conditionalFormatting>
  <conditionalFormatting sqref="K222:K224 A222:A224">
    <cfRule type="containsText" dxfId="636" priority="215" operator="containsText" text="NOT OK">
      <formula>NOT(ISERROR(SEARCH("NOT OK",A222)))</formula>
    </cfRule>
  </conditionalFormatting>
  <conditionalFormatting sqref="K222:K224 A222:A224">
    <cfRule type="containsText" dxfId="635" priority="213" operator="containsText" text="NOT OK">
      <formula>NOT(ISERROR(SEARCH("NOT OK",A222)))</formula>
    </cfRule>
  </conditionalFormatting>
  <conditionalFormatting sqref="K250:K252 A250:A252">
    <cfRule type="containsText" dxfId="634" priority="212" operator="containsText" text="NOT OK">
      <formula>NOT(ISERROR(SEARCH("NOT OK",A250)))</formula>
    </cfRule>
  </conditionalFormatting>
  <conditionalFormatting sqref="K250:K252 A250:A252">
    <cfRule type="containsText" dxfId="633" priority="210" operator="containsText" text="NOT OK">
      <formula>NOT(ISERROR(SEARCH("NOT OK",A250)))</formula>
    </cfRule>
  </conditionalFormatting>
  <conditionalFormatting sqref="A61 K61">
    <cfRule type="containsText" dxfId="632" priority="175" operator="containsText" text="NOT OK">
      <formula>NOT(ISERROR(SEARCH("NOT OK",A61)))</formula>
    </cfRule>
  </conditionalFormatting>
  <conditionalFormatting sqref="A33 K33">
    <cfRule type="containsText" dxfId="631" priority="176" operator="containsText" text="NOT OK">
      <formula>NOT(ISERROR(SEARCH("NOT OK",A33)))</formula>
    </cfRule>
  </conditionalFormatting>
  <conditionalFormatting sqref="K145 A145">
    <cfRule type="containsText" dxfId="630" priority="173" operator="containsText" text="NOT OK">
      <formula>NOT(ISERROR(SEARCH("NOT OK",A145)))</formula>
    </cfRule>
  </conditionalFormatting>
  <conditionalFormatting sqref="K117 A117">
    <cfRule type="containsText" dxfId="629" priority="174" operator="containsText" text="NOT OK">
      <formula>NOT(ISERROR(SEARCH("NOT OK",A117)))</formula>
    </cfRule>
  </conditionalFormatting>
  <conditionalFormatting sqref="A201 K201">
    <cfRule type="containsText" dxfId="628" priority="172" operator="containsText" text="NOT OK">
      <formula>NOT(ISERROR(SEARCH("NOT OK",A201)))</formula>
    </cfRule>
  </conditionalFormatting>
  <conditionalFormatting sqref="A229 K229">
    <cfRule type="containsText" dxfId="627" priority="171" operator="containsText" text="NOT OK">
      <formula>NOT(ISERROR(SEARCH("NOT OK",A229)))</formula>
    </cfRule>
  </conditionalFormatting>
  <conditionalFormatting sqref="A17:A18 K17:K18">
    <cfRule type="containsText" dxfId="626" priority="170" operator="containsText" text="NOT OK">
      <formula>NOT(ISERROR(SEARCH("NOT OK",A17)))</formula>
    </cfRule>
  </conditionalFormatting>
  <conditionalFormatting sqref="K45 A45">
    <cfRule type="containsText" dxfId="625" priority="169" operator="containsText" text="NOT OK">
      <formula>NOT(ISERROR(SEARCH("NOT OK",A45)))</formula>
    </cfRule>
  </conditionalFormatting>
  <conditionalFormatting sqref="K73 A73">
    <cfRule type="containsText" dxfId="624" priority="167" operator="containsText" text="NOT OK">
      <formula>NOT(ISERROR(SEARCH("NOT OK",A73)))</formula>
    </cfRule>
  </conditionalFormatting>
  <conditionalFormatting sqref="K101:K108 A101:A108">
    <cfRule type="containsText" dxfId="623" priority="165" operator="containsText" text="NOT OK">
      <formula>NOT(ISERROR(SEARCH("NOT OK",A101)))</formula>
    </cfRule>
  </conditionalFormatting>
  <conditionalFormatting sqref="K129 A129">
    <cfRule type="containsText" dxfId="622" priority="164" operator="containsText" text="NOT OK">
      <formula>NOT(ISERROR(SEARCH("NOT OK",A129)))</formula>
    </cfRule>
  </conditionalFormatting>
  <conditionalFormatting sqref="A157 K157">
    <cfRule type="containsText" dxfId="621" priority="162" operator="containsText" text="NOT OK">
      <formula>NOT(ISERROR(SEARCH("NOT OK",A157)))</formula>
    </cfRule>
  </conditionalFormatting>
  <conditionalFormatting sqref="A185:A192 K185:K192">
    <cfRule type="containsText" dxfId="620" priority="160" operator="containsText" text="NOT OK">
      <formula>NOT(ISERROR(SEARCH("NOT OK",A185)))</formula>
    </cfRule>
  </conditionalFormatting>
  <conditionalFormatting sqref="A213 K213">
    <cfRule type="containsText" dxfId="619" priority="159" operator="containsText" text="NOT OK">
      <formula>NOT(ISERROR(SEARCH("NOT OK",A213)))</formula>
    </cfRule>
  </conditionalFormatting>
  <conditionalFormatting sqref="A241 K241">
    <cfRule type="containsText" dxfId="618" priority="157" operator="containsText" text="NOT OK">
      <formula>NOT(ISERROR(SEARCH("NOT OK",A241)))</formula>
    </cfRule>
  </conditionalFormatting>
  <conditionalFormatting sqref="A46:A49 K46:K49">
    <cfRule type="containsText" dxfId="617" priority="154" operator="containsText" text="NOT OK">
      <formula>NOT(ISERROR(SEARCH("NOT OK",A46)))</formula>
    </cfRule>
  </conditionalFormatting>
  <conditionalFormatting sqref="A74:A77 K74:K77">
    <cfRule type="containsText" dxfId="616" priority="152" operator="containsText" text="NOT OK">
      <formula>NOT(ISERROR(SEARCH("NOT OK",A74)))</formula>
    </cfRule>
  </conditionalFormatting>
  <conditionalFormatting sqref="K130:K133 A130:A133">
    <cfRule type="containsText" dxfId="615" priority="144" operator="containsText" text="NOT OK">
      <formula>NOT(ISERROR(SEARCH("NOT OK",A130)))</formula>
    </cfRule>
  </conditionalFormatting>
  <conditionalFormatting sqref="A214:A217 K214:K217">
    <cfRule type="containsText" dxfId="614" priority="140" operator="containsText" text="NOT OK">
      <formula>NOT(ISERROR(SEARCH("NOT OK",A214)))</formula>
    </cfRule>
  </conditionalFormatting>
  <conditionalFormatting sqref="A242:A245 K242:K245">
    <cfRule type="containsText" dxfId="613" priority="138" operator="containsText" text="NOT OK">
      <formula>NOT(ISERROR(SEARCH("NOT OK",A242)))</formula>
    </cfRule>
  </conditionalFormatting>
  <conditionalFormatting sqref="K27 A27">
    <cfRule type="containsText" dxfId="612" priority="132" operator="containsText" text="NOT OK">
      <formula>NOT(ISERROR(SEARCH("NOT OK",A27)))</formula>
    </cfRule>
  </conditionalFormatting>
  <conditionalFormatting sqref="A28 K28">
    <cfRule type="containsText" dxfId="611" priority="131" operator="containsText" text="NOT OK">
      <formula>NOT(ISERROR(SEARCH("NOT OK",A28)))</formula>
    </cfRule>
  </conditionalFormatting>
  <conditionalFormatting sqref="K112 A112">
    <cfRule type="containsText" dxfId="610" priority="126" operator="containsText" text="NOT OK">
      <formula>NOT(ISERROR(SEARCH("NOT OK",A112)))</formula>
    </cfRule>
  </conditionalFormatting>
  <conditionalFormatting sqref="K111 A111">
    <cfRule type="containsText" dxfId="609" priority="125" operator="containsText" text="NOT OK">
      <formula>NOT(ISERROR(SEARCH("NOT OK",A111)))</formula>
    </cfRule>
  </conditionalFormatting>
  <conditionalFormatting sqref="A196 K196">
    <cfRule type="containsText" dxfId="608" priority="120" operator="containsText" text="NOT OK">
      <formula>NOT(ISERROR(SEARCH("NOT OK",A196)))</formula>
    </cfRule>
  </conditionalFormatting>
  <conditionalFormatting sqref="K195 A195">
    <cfRule type="containsText" dxfId="607" priority="119" operator="containsText" text="NOT OK">
      <formula>NOT(ISERROR(SEARCH("NOT OK",A195)))</formula>
    </cfRule>
  </conditionalFormatting>
  <conditionalFormatting sqref="A50:A52 K50:K52">
    <cfRule type="containsText" dxfId="606" priority="90" operator="containsText" text="NOT OK">
      <formula>NOT(ISERROR(SEARCH("NOT OK",A50)))</formula>
    </cfRule>
  </conditionalFormatting>
  <conditionalFormatting sqref="A78:A80 K78:K80">
    <cfRule type="containsText" dxfId="605" priority="87" operator="containsText" text="NOT OK">
      <formula>NOT(ISERROR(SEARCH("NOT OK",A78)))</formula>
    </cfRule>
  </conditionalFormatting>
  <conditionalFormatting sqref="K134:K136 A134:A136">
    <cfRule type="containsText" dxfId="604" priority="84" operator="containsText" text="NOT OK">
      <formula>NOT(ISERROR(SEARCH("NOT OK",A134)))</formula>
    </cfRule>
  </conditionalFormatting>
  <conditionalFormatting sqref="K134:K136 A134:A136">
    <cfRule type="containsText" dxfId="603" priority="83" operator="containsText" text="NOT OK">
      <formula>NOT(ISERROR(SEARCH("NOT OK",A134)))</formula>
    </cfRule>
  </conditionalFormatting>
  <conditionalFormatting sqref="K162:K164 A162:A164">
    <cfRule type="containsText" dxfId="602" priority="80" operator="containsText" text="NOT OK">
      <formula>NOT(ISERROR(SEARCH("NOT OK",A162)))</formula>
    </cfRule>
  </conditionalFormatting>
  <conditionalFormatting sqref="K162:K164 A162:A164">
    <cfRule type="containsText" dxfId="601" priority="79" operator="containsText" text="NOT OK">
      <formula>NOT(ISERROR(SEARCH("NOT OK",A162)))</formula>
    </cfRule>
  </conditionalFormatting>
  <conditionalFormatting sqref="A218:A220 K218:K220">
    <cfRule type="containsText" dxfId="600" priority="76" operator="containsText" text="NOT OK">
      <formula>NOT(ISERROR(SEARCH("NOT OK",A218)))</formula>
    </cfRule>
  </conditionalFormatting>
  <conditionalFormatting sqref="A218:A220 K218:K220">
    <cfRule type="containsText" dxfId="599" priority="75" operator="containsText" text="NOT OK">
      <formula>NOT(ISERROR(SEARCH("NOT OK",A218)))</formula>
    </cfRule>
  </conditionalFormatting>
  <conditionalFormatting sqref="A246:A248 K246:K248">
    <cfRule type="containsText" dxfId="598" priority="72" operator="containsText" text="NOT OK">
      <formula>NOT(ISERROR(SEARCH("NOT OK",A246)))</formula>
    </cfRule>
  </conditionalFormatting>
  <conditionalFormatting sqref="A246:A248 K246:K248">
    <cfRule type="containsText" dxfId="597" priority="71" operator="containsText" text="NOT OK">
      <formula>NOT(ISERROR(SEARCH("NOT OK",A246)))</formula>
    </cfRule>
  </conditionalFormatting>
  <conditionalFormatting sqref="K55 A55">
    <cfRule type="containsText" dxfId="596" priority="56" operator="containsText" text="NOT OK">
      <formula>NOT(ISERROR(SEARCH("NOT OK",A55)))</formula>
    </cfRule>
  </conditionalFormatting>
  <conditionalFormatting sqref="A56 K56">
    <cfRule type="containsText" dxfId="595" priority="55" operator="containsText" text="NOT OK">
      <formula>NOT(ISERROR(SEARCH("NOT OK",A56)))</formula>
    </cfRule>
  </conditionalFormatting>
  <conditionalFormatting sqref="K83 A83">
    <cfRule type="containsText" dxfId="594" priority="54" operator="containsText" text="NOT OK">
      <formula>NOT(ISERROR(SEARCH("NOT OK",A83)))</formula>
    </cfRule>
  </conditionalFormatting>
  <conditionalFormatting sqref="A84 K84">
    <cfRule type="containsText" dxfId="593" priority="53" operator="containsText" text="NOT OK">
      <formula>NOT(ISERROR(SEARCH("NOT OK",A84)))</formula>
    </cfRule>
  </conditionalFormatting>
  <conditionalFormatting sqref="K140 A140">
    <cfRule type="containsText" dxfId="592" priority="52" operator="containsText" text="NOT OK">
      <formula>NOT(ISERROR(SEARCH("NOT OK",A140)))</formula>
    </cfRule>
  </conditionalFormatting>
  <conditionalFormatting sqref="K139 A139">
    <cfRule type="containsText" dxfId="591" priority="51" operator="containsText" text="NOT OK">
      <formula>NOT(ISERROR(SEARCH("NOT OK",A139)))</formula>
    </cfRule>
  </conditionalFormatting>
  <conditionalFormatting sqref="K168 A168">
    <cfRule type="containsText" dxfId="590" priority="50" operator="containsText" text="NOT OK">
      <formula>NOT(ISERROR(SEARCH("NOT OK",A168)))</formula>
    </cfRule>
  </conditionalFormatting>
  <conditionalFormatting sqref="K167 A167">
    <cfRule type="containsText" dxfId="589" priority="49" operator="containsText" text="NOT OK">
      <formula>NOT(ISERROR(SEARCH("NOT OK",A167)))</formula>
    </cfRule>
  </conditionalFormatting>
  <conditionalFormatting sqref="A224 K224">
    <cfRule type="containsText" dxfId="588" priority="48" operator="containsText" text="NOT OK">
      <formula>NOT(ISERROR(SEARCH("NOT OK",A224)))</formula>
    </cfRule>
  </conditionalFormatting>
  <conditionalFormatting sqref="K223 A223">
    <cfRule type="containsText" dxfId="587" priority="47" operator="containsText" text="NOT OK">
      <formula>NOT(ISERROR(SEARCH("NOT OK",A223)))</formula>
    </cfRule>
  </conditionalFormatting>
  <conditionalFormatting sqref="A252 K252">
    <cfRule type="containsText" dxfId="586" priority="46" operator="containsText" text="NOT OK">
      <formula>NOT(ISERROR(SEARCH("NOT OK",A252)))</formula>
    </cfRule>
  </conditionalFormatting>
  <conditionalFormatting sqref="K251 A251">
    <cfRule type="containsText" dxfId="585" priority="45" operator="containsText" text="NOT OK">
      <formula>NOT(ISERROR(SEARCH("NOT OK",A251)))</formula>
    </cfRule>
  </conditionalFormatting>
  <conditionalFormatting sqref="K15 A15">
    <cfRule type="containsText" dxfId="584" priority="33" operator="containsText" text="NOT OK">
      <formula>NOT(ISERROR(SEARCH("NOT OK",A15)))</formula>
    </cfRule>
  </conditionalFormatting>
  <conditionalFormatting sqref="A16 K16">
    <cfRule type="containsText" dxfId="583" priority="34" operator="containsText" text="NOT OK">
      <formula>NOT(ISERROR(SEARCH("NOT OK",A16)))</formula>
    </cfRule>
  </conditionalFormatting>
  <conditionalFormatting sqref="K43 A43">
    <cfRule type="containsText" dxfId="582" priority="30" operator="containsText" text="NOT OK">
      <formula>NOT(ISERROR(SEARCH("NOT OK",A43)))</formula>
    </cfRule>
  </conditionalFormatting>
  <conditionalFormatting sqref="A44 K44">
    <cfRule type="containsText" dxfId="581" priority="31" operator="containsText" text="NOT OK">
      <formula>NOT(ISERROR(SEARCH("NOT OK",A44)))</formula>
    </cfRule>
  </conditionalFormatting>
  <conditionalFormatting sqref="K71 A71">
    <cfRule type="containsText" dxfId="580" priority="27" operator="containsText" text="NOT OK">
      <formula>NOT(ISERROR(SEARCH("NOT OK",A71)))</formula>
    </cfRule>
  </conditionalFormatting>
  <conditionalFormatting sqref="A72 K72">
    <cfRule type="containsText" dxfId="579" priority="28" operator="containsText" text="NOT OK">
      <formula>NOT(ISERROR(SEARCH("NOT OK",A72)))</formula>
    </cfRule>
  </conditionalFormatting>
  <conditionalFormatting sqref="A99 K99">
    <cfRule type="containsText" dxfId="578" priority="17" operator="containsText" text="NOT OK">
      <formula>NOT(ISERROR(SEARCH("NOT OK",A99)))</formula>
    </cfRule>
  </conditionalFormatting>
  <conditionalFormatting sqref="K100 A100">
    <cfRule type="containsText" dxfId="577" priority="18" operator="containsText" text="NOT OK">
      <formula>NOT(ISERROR(SEARCH("NOT OK",A100)))</formula>
    </cfRule>
  </conditionalFormatting>
  <conditionalFormatting sqref="K128 A128">
    <cfRule type="containsText" dxfId="576" priority="16" operator="containsText" text="NOT OK">
      <formula>NOT(ISERROR(SEARCH("NOT OK",A128)))</formula>
    </cfRule>
  </conditionalFormatting>
  <conditionalFormatting sqref="A127 K127">
    <cfRule type="containsText" dxfId="575" priority="15" operator="containsText" text="NOT OK">
      <formula>NOT(ISERROR(SEARCH("NOT OK",A127)))</formula>
    </cfRule>
  </conditionalFormatting>
  <conditionalFormatting sqref="A155 K155">
    <cfRule type="containsText" dxfId="574" priority="12" operator="containsText" text="NOT OK">
      <formula>NOT(ISERROR(SEARCH("NOT OK",A155)))</formula>
    </cfRule>
  </conditionalFormatting>
  <conditionalFormatting sqref="K156 A156">
    <cfRule type="containsText" dxfId="573" priority="13" operator="containsText" text="NOT OK">
      <formula>NOT(ISERROR(SEARCH("NOT OK",A156)))</formula>
    </cfRule>
  </conditionalFormatting>
  <conditionalFormatting sqref="K183 A183">
    <cfRule type="containsText" dxfId="572" priority="9" operator="containsText" text="NOT OK">
      <formula>NOT(ISERROR(SEARCH("NOT OK",A183)))</formula>
    </cfRule>
  </conditionalFormatting>
  <conditionalFormatting sqref="A184 K184">
    <cfRule type="containsText" dxfId="571" priority="10" operator="containsText" text="NOT OK">
      <formula>NOT(ISERROR(SEARCH("NOT OK",A184)))</formula>
    </cfRule>
  </conditionalFormatting>
  <conditionalFormatting sqref="K211 A211">
    <cfRule type="containsText" dxfId="570" priority="3" operator="containsText" text="NOT OK">
      <formula>NOT(ISERROR(SEARCH("NOT OK",A211)))</formula>
    </cfRule>
  </conditionalFormatting>
  <conditionalFormatting sqref="A212 K212">
    <cfRule type="containsText" dxfId="569" priority="4" operator="containsText" text="NOT OK">
      <formula>NOT(ISERROR(SEARCH("NOT OK",A212)))</formula>
    </cfRule>
  </conditionalFormatting>
  <conditionalFormatting sqref="K239 A239">
    <cfRule type="containsText" dxfId="568" priority="1" operator="containsText" text="NOT OK">
      <formula>NOT(ISERROR(SEARCH("NOT OK",A239)))</formula>
    </cfRule>
  </conditionalFormatting>
  <conditionalFormatting sqref="A240 K240">
    <cfRule type="containsText" dxfId="567" priority="2" operator="containsText" text="NOT OK">
      <formula>NOT(ISERROR(SEARCH("NOT OK",A240)))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>
    <oddHeader>&amp;LMonthly  Air Transport Statistics : Don Mueang International and Suvarnabhumi Airport</oddHeader>
  </headerFooter>
  <rowBreaks count="2" manualBreakCount="2">
    <brk id="85" min="11" max="22" man="1"/>
    <brk id="169" min="1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253"/>
  <sheetViews>
    <sheetView topLeftCell="C1" zoomScaleNormal="100" zoomScaleSheetLayoutView="100" workbookViewId="0">
      <selection activeCell="AB226" sqref="AB226"/>
    </sheetView>
  </sheetViews>
  <sheetFormatPr defaultColWidth="9.140625" defaultRowHeight="12.75" x14ac:dyDescent="0.2"/>
  <cols>
    <col min="1" max="1" width="9.140625" style="3"/>
    <col min="2" max="2" width="13.42578125" style="1" customWidth="1"/>
    <col min="3" max="3" width="12.85546875" style="1" customWidth="1"/>
    <col min="4" max="4" width="12.7109375" style="1" customWidth="1"/>
    <col min="5" max="5" width="12.85546875" style="1" customWidth="1"/>
    <col min="6" max="6" width="12.5703125" style="1" customWidth="1"/>
    <col min="7" max="7" width="12.7109375" style="1" customWidth="1"/>
    <col min="8" max="8" width="11.28515625" style="1" customWidth="1"/>
    <col min="9" max="9" width="10.5703125" style="2" customWidth="1"/>
    <col min="10" max="10" width="8.7109375" style="1" bestFit="1" customWidth="1"/>
    <col min="11" max="11" width="9.140625" style="3"/>
    <col min="12" max="12" width="14" style="1" customWidth="1"/>
    <col min="13" max="13" width="13.28515625" style="1" customWidth="1"/>
    <col min="14" max="14" width="13.140625" style="1" customWidth="1"/>
    <col min="15" max="15" width="15" style="1" customWidth="1"/>
    <col min="16" max="16" width="11" style="1" customWidth="1"/>
    <col min="17" max="17" width="15.85546875" style="1" customWidth="1"/>
    <col min="18" max="18" width="13" style="1" customWidth="1"/>
    <col min="19" max="19" width="13.140625" style="1" customWidth="1"/>
    <col min="20" max="20" width="15.28515625" style="1" customWidth="1"/>
    <col min="21" max="21" width="11" style="1" customWidth="1"/>
    <col min="22" max="22" width="15.42578125" style="1" customWidth="1"/>
    <col min="23" max="23" width="12.85546875" style="2" customWidth="1"/>
    <col min="24" max="16384" width="9.140625" style="1"/>
  </cols>
  <sheetData>
    <row r="1" spans="1:23" ht="13.5" thickBot="1" x14ac:dyDescent="0.25"/>
    <row r="2" spans="1:23" ht="13.5" thickTop="1" x14ac:dyDescent="0.2">
      <c r="B2" s="537" t="s">
        <v>0</v>
      </c>
      <c r="C2" s="538"/>
      <c r="D2" s="538"/>
      <c r="E2" s="538"/>
      <c r="F2" s="538"/>
      <c r="G2" s="538"/>
      <c r="H2" s="538"/>
      <c r="I2" s="539"/>
      <c r="J2" s="3"/>
      <c r="L2" s="540" t="s">
        <v>1</v>
      </c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2"/>
    </row>
    <row r="3" spans="1:23" ht="13.5" thickBot="1" x14ac:dyDescent="0.25">
      <c r="B3" s="543" t="s">
        <v>46</v>
      </c>
      <c r="C3" s="544"/>
      <c r="D3" s="544"/>
      <c r="E3" s="544"/>
      <c r="F3" s="544"/>
      <c r="G3" s="544"/>
      <c r="H3" s="544"/>
      <c r="I3" s="545"/>
      <c r="J3" s="3"/>
      <c r="L3" s="546" t="s">
        <v>48</v>
      </c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8"/>
    </row>
    <row r="4" spans="1:23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5"/>
    </row>
    <row r="5" spans="1:23" ht="14.25" thickTop="1" thickBot="1" x14ac:dyDescent="0.25">
      <c r="B5" s="104"/>
      <c r="C5" s="549" t="s">
        <v>64</v>
      </c>
      <c r="D5" s="550"/>
      <c r="E5" s="551"/>
      <c r="F5" s="549" t="s">
        <v>65</v>
      </c>
      <c r="G5" s="550"/>
      <c r="H5" s="551"/>
      <c r="I5" s="105" t="s">
        <v>2</v>
      </c>
      <c r="J5" s="3"/>
      <c r="L5" s="11"/>
      <c r="M5" s="552" t="s">
        <v>64</v>
      </c>
      <c r="N5" s="553"/>
      <c r="O5" s="553"/>
      <c r="P5" s="553"/>
      <c r="Q5" s="554"/>
      <c r="R5" s="552" t="s">
        <v>65</v>
      </c>
      <c r="S5" s="553"/>
      <c r="T5" s="553"/>
      <c r="U5" s="553"/>
      <c r="V5" s="554"/>
      <c r="W5" s="12" t="s">
        <v>2</v>
      </c>
    </row>
    <row r="6" spans="1:23" ht="13.5" thickTop="1" x14ac:dyDescent="0.2">
      <c r="B6" s="106" t="s">
        <v>3</v>
      </c>
      <c r="C6" s="107"/>
      <c r="D6" s="108"/>
      <c r="E6" s="109"/>
      <c r="F6" s="107"/>
      <c r="G6" s="108"/>
      <c r="H6" s="109"/>
      <c r="I6" s="110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 x14ac:dyDescent="0.25">
      <c r="B7" s="111"/>
      <c r="C7" s="112" t="s">
        <v>5</v>
      </c>
      <c r="D7" s="113" t="s">
        <v>6</v>
      </c>
      <c r="E7" s="114" t="s">
        <v>7</v>
      </c>
      <c r="F7" s="112" t="s">
        <v>5</v>
      </c>
      <c r="G7" s="113" t="s">
        <v>6</v>
      </c>
      <c r="H7" s="114" t="s">
        <v>7</v>
      </c>
      <c r="I7" s="115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 x14ac:dyDescent="0.2">
      <c r="B8" s="106"/>
      <c r="C8" s="116"/>
      <c r="D8" s="117"/>
      <c r="E8" s="143"/>
      <c r="F8" s="116"/>
      <c r="G8" s="117"/>
      <c r="H8" s="143"/>
      <c r="I8" s="119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6" t="s">
        <v>10</v>
      </c>
      <c r="C9" s="120">
        <v>1289</v>
      </c>
      <c r="D9" s="122">
        <v>1289</v>
      </c>
      <c r="E9" s="296">
        <f>SUM(C9:D9)</f>
        <v>2578</v>
      </c>
      <c r="F9" s="120">
        <v>1462</v>
      </c>
      <c r="G9" s="122">
        <v>1464</v>
      </c>
      <c r="H9" s="296">
        <f>SUM(F9:G9)</f>
        <v>2926</v>
      </c>
      <c r="I9" s="123">
        <f>IF(E9=0,0,((H9/E9)-1)*100)</f>
        <v>13.498836307214891</v>
      </c>
      <c r="J9" s="3"/>
      <c r="L9" s="13" t="s">
        <v>10</v>
      </c>
      <c r="M9" s="39">
        <v>203249</v>
      </c>
      <c r="N9" s="37">
        <v>212242</v>
      </c>
      <c r="O9" s="301">
        <f>+M9+N9</f>
        <v>415491</v>
      </c>
      <c r="P9" s="140">
        <v>0</v>
      </c>
      <c r="Q9" s="301">
        <f t="shared" ref="Q9" si="0">O9+P9</f>
        <v>415491</v>
      </c>
      <c r="R9" s="39">
        <v>233754</v>
      </c>
      <c r="S9" s="37">
        <v>240974</v>
      </c>
      <c r="T9" s="301">
        <f>SUM(R9:S9)</f>
        <v>474728</v>
      </c>
      <c r="U9" s="140">
        <v>0</v>
      </c>
      <c r="V9" s="301">
        <f t="shared" ref="V9:V11" si="1">T9+U9</f>
        <v>474728</v>
      </c>
      <c r="W9" s="40">
        <f>IF(Q9=0,0,((V9/Q9)-1)*100)</f>
        <v>14.257107855525142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6" t="s">
        <v>11</v>
      </c>
      <c r="C10" s="120">
        <v>1291</v>
      </c>
      <c r="D10" s="122">
        <v>1295</v>
      </c>
      <c r="E10" s="296">
        <f t="shared" ref="E10:E25" si="2">SUM(C10:D10)</f>
        <v>2586</v>
      </c>
      <c r="F10" s="120">
        <v>1508</v>
      </c>
      <c r="G10" s="122">
        <v>1509</v>
      </c>
      <c r="H10" s="296">
        <f t="shared" ref="H10:H13" si="3">SUM(F10:G10)</f>
        <v>3017</v>
      </c>
      <c r="I10" s="123">
        <f>IF(E10=0,0,((H10/E10)-1)*100)</f>
        <v>16.666666666666675</v>
      </c>
      <c r="J10" s="3"/>
      <c r="K10" s="6"/>
      <c r="L10" s="13" t="s">
        <v>11</v>
      </c>
      <c r="M10" s="39">
        <v>216222</v>
      </c>
      <c r="N10" s="37">
        <v>215246</v>
      </c>
      <c r="O10" s="301">
        <f>+M10+N10</f>
        <v>431468</v>
      </c>
      <c r="P10" s="140">
        <v>0</v>
      </c>
      <c r="Q10" s="301">
        <f>O10+P10</f>
        <v>431468</v>
      </c>
      <c r="R10" s="39">
        <v>253697</v>
      </c>
      <c r="S10" s="37">
        <v>245676</v>
      </c>
      <c r="T10" s="301">
        <f>SUM(R10:S10)</f>
        <v>499373</v>
      </c>
      <c r="U10" s="140">
        <v>0</v>
      </c>
      <c r="V10" s="301">
        <f>T10+U10</f>
        <v>499373</v>
      </c>
      <c r="W10" s="40">
        <f>IF(Q10=0,0,((V10/Q10)-1)*100)</f>
        <v>15.738131217147044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1" t="s">
        <v>12</v>
      </c>
      <c r="C11" s="124">
        <v>1404</v>
      </c>
      <c r="D11" s="125">
        <v>1402</v>
      </c>
      <c r="E11" s="296">
        <f t="shared" si="2"/>
        <v>2806</v>
      </c>
      <c r="F11" s="124">
        <v>1708</v>
      </c>
      <c r="G11" s="125">
        <v>1707</v>
      </c>
      <c r="H11" s="296">
        <f t="shared" si="3"/>
        <v>3415</v>
      </c>
      <c r="I11" s="123">
        <f>IF(E11=0,0,((H11/E11)-1)*100)</f>
        <v>21.70349251603707</v>
      </c>
      <c r="J11" s="3"/>
      <c r="K11" s="6"/>
      <c r="L11" s="22" t="s">
        <v>12</v>
      </c>
      <c r="M11" s="39">
        <v>242300</v>
      </c>
      <c r="N11" s="37">
        <v>239015</v>
      </c>
      <c r="O11" s="301">
        <f t="shared" ref="O11" si="4">+M11+N11</f>
        <v>481315</v>
      </c>
      <c r="P11" s="38">
        <v>0</v>
      </c>
      <c r="Q11" s="320">
        <f t="shared" ref="Q11" si="5">O11+P11</f>
        <v>481315</v>
      </c>
      <c r="R11" s="39">
        <v>298290</v>
      </c>
      <c r="S11" s="37">
        <v>296688</v>
      </c>
      <c r="T11" s="301">
        <f t="shared" ref="T11" si="6">SUM(R11:S11)</f>
        <v>594978</v>
      </c>
      <c r="U11" s="38">
        <v>0</v>
      </c>
      <c r="V11" s="320">
        <f t="shared" si="1"/>
        <v>594978</v>
      </c>
      <c r="W11" s="40">
        <f>IF(Q11=0,0,((V11/Q11)-1)*100)</f>
        <v>23.615096142858615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57</v>
      </c>
      <c r="C12" s="127">
        <f t="shared" ref="C12:G12" si="7">+C9+C10+C11</f>
        <v>3984</v>
      </c>
      <c r="D12" s="129">
        <f t="shared" si="7"/>
        <v>3986</v>
      </c>
      <c r="E12" s="300">
        <f t="shared" si="2"/>
        <v>7970</v>
      </c>
      <c r="F12" s="127">
        <f t="shared" si="7"/>
        <v>4678</v>
      </c>
      <c r="G12" s="129">
        <f t="shared" si="7"/>
        <v>4680</v>
      </c>
      <c r="H12" s="300">
        <f t="shared" si="3"/>
        <v>9358</v>
      </c>
      <c r="I12" s="130">
        <f>IF(E12=0,0,((H12/E12)-1)*100)</f>
        <v>17.415307402760362</v>
      </c>
      <c r="J12" s="3"/>
      <c r="L12" s="41" t="s">
        <v>57</v>
      </c>
      <c r="M12" s="45">
        <f>+M9+M10+M11</f>
        <v>661771</v>
      </c>
      <c r="N12" s="43">
        <f>+N9+N10+N11</f>
        <v>666503</v>
      </c>
      <c r="O12" s="302">
        <f>+O9+O10+O11</f>
        <v>1328274</v>
      </c>
      <c r="P12" s="43">
        <f t="shared" ref="P12:Q12" si="8">+P9+P10+P11</f>
        <v>0</v>
      </c>
      <c r="Q12" s="302">
        <f t="shared" si="8"/>
        <v>1328274</v>
      </c>
      <c r="R12" s="45">
        <f>+R9+R10+R11</f>
        <v>785741</v>
      </c>
      <c r="S12" s="43">
        <f>+S9+S10+S11</f>
        <v>783338</v>
      </c>
      <c r="T12" s="302">
        <f>+T9+T10+T11</f>
        <v>1569079</v>
      </c>
      <c r="U12" s="43">
        <f t="shared" ref="U12:V12" si="9">+U9+U10+U11</f>
        <v>0</v>
      </c>
      <c r="V12" s="302">
        <f t="shared" si="9"/>
        <v>1569079</v>
      </c>
      <c r="W12" s="46">
        <f>IF(Q12=0,0,((V12/Q12)-1)*100)</f>
        <v>18.129166120845539</v>
      </c>
    </row>
    <row r="13" spans="1:23" ht="13.5" thickTop="1" x14ac:dyDescent="0.2">
      <c r="A13" s="3" t="str">
        <f t="shared" ref="A13:A69" si="10">IF(ISERROR(F13/G13)," ",IF(F13/G13&gt;0.5,IF(F13/G13&lt;1.5," ","NOT OK"),"NOT OK"))</f>
        <v xml:space="preserve"> </v>
      </c>
      <c r="B13" s="106" t="s">
        <v>13</v>
      </c>
      <c r="C13" s="120">
        <v>1458</v>
      </c>
      <c r="D13" s="122">
        <v>1457</v>
      </c>
      <c r="E13" s="296">
        <f t="shared" si="2"/>
        <v>2915</v>
      </c>
      <c r="F13" s="120">
        <v>1762</v>
      </c>
      <c r="G13" s="122">
        <v>1762</v>
      </c>
      <c r="H13" s="296">
        <f t="shared" si="3"/>
        <v>3524</v>
      </c>
      <c r="I13" s="123">
        <f t="shared" ref="I13" si="11">IF(E13=0,0,((H13/E13)-1)*100)</f>
        <v>20.891938250428808</v>
      </c>
      <c r="J13" s="3"/>
      <c r="L13" s="13" t="s">
        <v>13</v>
      </c>
      <c r="M13" s="39">
        <v>249601</v>
      </c>
      <c r="N13" s="37">
        <v>244796</v>
      </c>
      <c r="O13" s="301">
        <f t="shared" ref="O13" si="12">+M13+N13</f>
        <v>494397</v>
      </c>
      <c r="P13" s="140">
        <v>0</v>
      </c>
      <c r="Q13" s="301">
        <f>O13+P13</f>
        <v>494397</v>
      </c>
      <c r="R13" s="39">
        <v>303894</v>
      </c>
      <c r="S13" s="37">
        <v>304783</v>
      </c>
      <c r="T13" s="301">
        <f t="shared" ref="T13" si="13">+R13+S13</f>
        <v>608677</v>
      </c>
      <c r="U13" s="140">
        <v>131</v>
      </c>
      <c r="V13" s="301">
        <f>T13+U13</f>
        <v>608808</v>
      </c>
      <c r="W13" s="40">
        <f t="shared" ref="W13" si="14">IF(Q13=0,0,((V13/Q13)-1)*100)</f>
        <v>23.141523917014052</v>
      </c>
    </row>
    <row r="14" spans="1:23" ht="13.5" thickBot="1" x14ac:dyDescent="0.25">
      <c r="A14" s="3" t="str">
        <f>IF(ISERROR(F14/G14)," ",IF(F14/G14&gt;0.5,IF(F14/G14&lt;1.5," ","NOT OK"),"NOT OK"))</f>
        <v xml:space="preserve"> </v>
      </c>
      <c r="B14" s="106" t="s">
        <v>14</v>
      </c>
      <c r="C14" s="120">
        <v>1367</v>
      </c>
      <c r="D14" s="122">
        <v>1366</v>
      </c>
      <c r="E14" s="296">
        <f>SUM(C14:D14)</f>
        <v>2733</v>
      </c>
      <c r="F14" s="120">
        <v>1643</v>
      </c>
      <c r="G14" s="122">
        <v>1643</v>
      </c>
      <c r="H14" s="296">
        <f>SUM(F14:G14)</f>
        <v>3286</v>
      </c>
      <c r="I14" s="123">
        <f>IF(E14=0,0,((H14/E14)-1)*100)</f>
        <v>20.234174899377976</v>
      </c>
      <c r="J14" s="3"/>
      <c r="L14" s="13" t="s">
        <v>14</v>
      </c>
      <c r="M14" s="39">
        <v>235884</v>
      </c>
      <c r="N14" s="37">
        <v>241376</v>
      </c>
      <c r="O14" s="320">
        <f>+M14+N14</f>
        <v>477260</v>
      </c>
      <c r="P14" s="516">
        <v>167</v>
      </c>
      <c r="Q14" s="320">
        <f>O14+P14</f>
        <v>477427</v>
      </c>
      <c r="R14" s="515">
        <v>274515</v>
      </c>
      <c r="S14" s="512">
        <v>284336</v>
      </c>
      <c r="T14" s="303">
        <f>+R14+S14</f>
        <v>558851</v>
      </c>
      <c r="U14" s="140">
        <v>0</v>
      </c>
      <c r="V14" s="301">
        <f>T14+U14</f>
        <v>558851</v>
      </c>
      <c r="W14" s="40">
        <f>IF(Q14=0,0,((V14/Q14)-1)*100)</f>
        <v>17.054753920494647</v>
      </c>
    </row>
    <row r="15" spans="1:23" ht="14.25" thickTop="1" thickBot="1" x14ac:dyDescent="0.25">
      <c r="A15" s="3" t="str">
        <f>IF(ISERROR(F15/G15)," ",IF(F15/G15&gt;0.5,IF(F15/G15&lt;1.5," ","NOT OK"),"NOT OK"))</f>
        <v xml:space="preserve"> </v>
      </c>
      <c r="B15" s="126" t="s">
        <v>66</v>
      </c>
      <c r="C15" s="127">
        <f>+C13+C14</f>
        <v>2825</v>
      </c>
      <c r="D15" s="129">
        <f t="shared" ref="D15:H15" si="15">+D13+D14</f>
        <v>2823</v>
      </c>
      <c r="E15" s="300">
        <f t="shared" si="15"/>
        <v>5648</v>
      </c>
      <c r="F15" s="127">
        <f t="shared" si="15"/>
        <v>3405</v>
      </c>
      <c r="G15" s="129">
        <f t="shared" si="15"/>
        <v>3405</v>
      </c>
      <c r="H15" s="300">
        <f t="shared" si="15"/>
        <v>6810</v>
      </c>
      <c r="I15" s="130">
        <f>IF(E15=0,0,((H15/E15)-1)*100)</f>
        <v>20.573654390934838</v>
      </c>
      <c r="J15" s="3"/>
      <c r="L15" s="41" t="s">
        <v>66</v>
      </c>
      <c r="M15" s="45">
        <f>+M13+M14</f>
        <v>485485</v>
      </c>
      <c r="N15" s="43">
        <f t="shared" ref="N15:V15" si="16">+N13+N14</f>
        <v>486172</v>
      </c>
      <c r="O15" s="302">
        <f t="shared" si="16"/>
        <v>971657</v>
      </c>
      <c r="P15" s="43">
        <f t="shared" si="16"/>
        <v>167</v>
      </c>
      <c r="Q15" s="302">
        <f t="shared" si="16"/>
        <v>971824</v>
      </c>
      <c r="R15" s="45">
        <f t="shared" si="16"/>
        <v>578409</v>
      </c>
      <c r="S15" s="43">
        <f t="shared" si="16"/>
        <v>589119</v>
      </c>
      <c r="T15" s="302">
        <f t="shared" si="16"/>
        <v>1167528</v>
      </c>
      <c r="U15" s="43">
        <f t="shared" si="16"/>
        <v>131</v>
      </c>
      <c r="V15" s="302">
        <f t="shared" si="16"/>
        <v>1167659</v>
      </c>
      <c r="W15" s="46">
        <f>IF(Q15=0,0,((V15/Q15)-1)*100)</f>
        <v>20.151282536755623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67</v>
      </c>
      <c r="C16" s="127">
        <f>+C12+C13+C14</f>
        <v>6809</v>
      </c>
      <c r="D16" s="129">
        <f t="shared" ref="D16:H16" si="17">+D12+D13+D14</f>
        <v>6809</v>
      </c>
      <c r="E16" s="300">
        <f t="shared" si="17"/>
        <v>13618</v>
      </c>
      <c r="F16" s="127">
        <f t="shared" si="17"/>
        <v>8083</v>
      </c>
      <c r="G16" s="129">
        <f t="shared" si="17"/>
        <v>8085</v>
      </c>
      <c r="H16" s="300">
        <f t="shared" si="17"/>
        <v>16168</v>
      </c>
      <c r="I16" s="130">
        <f>IF(E16=0,0,((H16/E16)-1)*100)</f>
        <v>18.725216625055062</v>
      </c>
      <c r="J16" s="3"/>
      <c r="L16" s="41" t="s">
        <v>67</v>
      </c>
      <c r="M16" s="45">
        <f>+M12+M13+M14</f>
        <v>1147256</v>
      </c>
      <c r="N16" s="43">
        <f t="shared" ref="N16:V16" si="18">+N12+N13+N14</f>
        <v>1152675</v>
      </c>
      <c r="O16" s="302">
        <f t="shared" si="18"/>
        <v>2299931</v>
      </c>
      <c r="P16" s="43">
        <f t="shared" si="18"/>
        <v>167</v>
      </c>
      <c r="Q16" s="302">
        <f t="shared" si="18"/>
        <v>2300098</v>
      </c>
      <c r="R16" s="45">
        <f t="shared" si="18"/>
        <v>1364150</v>
      </c>
      <c r="S16" s="43">
        <f t="shared" si="18"/>
        <v>1372457</v>
      </c>
      <c r="T16" s="302">
        <f t="shared" si="18"/>
        <v>2736607</v>
      </c>
      <c r="U16" s="43">
        <f t="shared" si="18"/>
        <v>131</v>
      </c>
      <c r="V16" s="302">
        <f t="shared" si="18"/>
        <v>2736738</v>
      </c>
      <c r="W16" s="46">
        <f>IF(Q16=0,0,((V16/Q16)-1)*100)</f>
        <v>18.983538962252911</v>
      </c>
    </row>
    <row r="17" spans="1:23" ht="14.25" thickTop="1" thickBot="1" x14ac:dyDescent="0.25">
      <c r="A17" s="7" t="str">
        <f t="shared" ref="A17:A19" si="19">IF(ISERROR(F17/G17)," ",IF(F17/G17&gt;0.5,IF(F17/G17&lt;1.5," ","NOT OK"),"NOT OK"))</f>
        <v xml:space="preserve"> </v>
      </c>
      <c r="B17" s="106" t="s">
        <v>15</v>
      </c>
      <c r="C17" s="120">
        <v>1489</v>
      </c>
      <c r="D17" s="122">
        <v>1490</v>
      </c>
      <c r="E17" s="296">
        <f t="shared" si="2"/>
        <v>2979</v>
      </c>
      <c r="F17" s="120"/>
      <c r="G17" s="122"/>
      <c r="H17" s="296"/>
      <c r="I17" s="123"/>
      <c r="J17" s="7"/>
      <c r="L17" s="13" t="s">
        <v>15</v>
      </c>
      <c r="M17" s="39">
        <v>247712</v>
      </c>
      <c r="N17" s="37">
        <v>259502</v>
      </c>
      <c r="O17" s="301">
        <f>+M17+N17</f>
        <v>507214</v>
      </c>
      <c r="P17" s="140">
        <v>0</v>
      </c>
      <c r="Q17" s="301">
        <f>O17+P17</f>
        <v>507214</v>
      </c>
      <c r="R17" s="37"/>
      <c r="S17" s="481"/>
      <c r="T17" s="492"/>
      <c r="U17" s="494"/>
      <c r="V17" s="301"/>
      <c r="W17" s="40"/>
    </row>
    <row r="18" spans="1:23" ht="14.25" thickTop="1" thickBot="1" x14ac:dyDescent="0.25">
      <c r="A18" s="3" t="str">
        <f t="shared" si="19"/>
        <v xml:space="preserve"> </v>
      </c>
      <c r="B18" s="126" t="s">
        <v>61</v>
      </c>
      <c r="C18" s="127">
        <f t="shared" ref="C18:E18" si="20">+C13+C14+C17</f>
        <v>4314</v>
      </c>
      <c r="D18" s="129">
        <f t="shared" si="20"/>
        <v>4313</v>
      </c>
      <c r="E18" s="300">
        <f t="shared" si="20"/>
        <v>8627</v>
      </c>
      <c r="F18" s="127"/>
      <c r="G18" s="129"/>
      <c r="H18" s="300"/>
      <c r="I18" s="130"/>
      <c r="J18" s="3"/>
      <c r="L18" s="41" t="s">
        <v>61</v>
      </c>
      <c r="M18" s="45">
        <f t="shared" ref="M18:Q18" si="21">+M13+M14+M17</f>
        <v>733197</v>
      </c>
      <c r="N18" s="43">
        <f t="shared" si="21"/>
        <v>745674</v>
      </c>
      <c r="O18" s="302">
        <f t="shared" si="21"/>
        <v>1478871</v>
      </c>
      <c r="P18" s="43">
        <f t="shared" si="21"/>
        <v>167</v>
      </c>
      <c r="Q18" s="302">
        <f t="shared" si="21"/>
        <v>1479038</v>
      </c>
      <c r="R18" s="43"/>
      <c r="S18" s="482"/>
      <c r="T18" s="486"/>
      <c r="U18" s="495"/>
      <c r="V18" s="302"/>
      <c r="W18" s="46"/>
    </row>
    <row r="19" spans="1:23" ht="13.5" thickTop="1" x14ac:dyDescent="0.2">
      <c r="A19" s="3" t="str">
        <f t="shared" si="19"/>
        <v xml:space="preserve"> </v>
      </c>
      <c r="B19" s="106" t="s">
        <v>16</v>
      </c>
      <c r="C19" s="120">
        <v>1380</v>
      </c>
      <c r="D19" s="122">
        <v>1382</v>
      </c>
      <c r="E19" s="296">
        <f t="shared" si="2"/>
        <v>2762</v>
      </c>
      <c r="F19" s="120"/>
      <c r="G19" s="122"/>
      <c r="H19" s="296"/>
      <c r="I19" s="123"/>
      <c r="J19" s="7"/>
      <c r="L19" s="13" t="s">
        <v>16</v>
      </c>
      <c r="M19" s="39">
        <v>227432</v>
      </c>
      <c r="N19" s="37">
        <v>234569</v>
      </c>
      <c r="O19" s="301">
        <f>+M19+N19</f>
        <v>462001</v>
      </c>
      <c r="P19" s="140">
        <v>0</v>
      </c>
      <c r="Q19" s="301">
        <f>O19+P19</f>
        <v>462001</v>
      </c>
      <c r="R19" s="37"/>
      <c r="S19" s="481"/>
      <c r="T19" s="492"/>
      <c r="U19" s="494"/>
      <c r="V19" s="301"/>
      <c r="W19" s="40"/>
    </row>
    <row r="20" spans="1:23" x14ac:dyDescent="0.2">
      <c r="A20" s="3" t="str">
        <f t="shared" ref="A20" si="22">IF(ISERROR(F20/G20)," ",IF(F20/G20&gt;0.5,IF(F20/G20&lt;1.5," ","NOT OK"),"NOT OK"))</f>
        <v xml:space="preserve"> </v>
      </c>
      <c r="B20" s="106" t="s">
        <v>17</v>
      </c>
      <c r="C20" s="120">
        <v>1414</v>
      </c>
      <c r="D20" s="122">
        <v>1411</v>
      </c>
      <c r="E20" s="296">
        <f t="shared" si="2"/>
        <v>2825</v>
      </c>
      <c r="F20" s="120"/>
      <c r="G20" s="122"/>
      <c r="H20" s="296"/>
      <c r="I20" s="123"/>
      <c r="L20" s="13" t="s">
        <v>17</v>
      </c>
      <c r="M20" s="39">
        <v>226920</v>
      </c>
      <c r="N20" s="37">
        <v>232877</v>
      </c>
      <c r="O20" s="301">
        <f>+M20+N20</f>
        <v>459797</v>
      </c>
      <c r="P20" s="140">
        <v>0</v>
      </c>
      <c r="Q20" s="301">
        <f>O20+P20</f>
        <v>459797</v>
      </c>
      <c r="R20" s="37"/>
      <c r="S20" s="481"/>
      <c r="T20" s="492"/>
      <c r="U20" s="494"/>
      <c r="V20" s="301"/>
      <c r="W20" s="40"/>
    </row>
    <row r="21" spans="1:23" ht="13.5" thickBot="1" x14ac:dyDescent="0.25">
      <c r="A21" s="8" t="str">
        <f>IF(ISERROR(F21/G21)," ",IF(F21/G21&gt;0.5,IF(F21/G21&lt;1.5," ","NOT OK"),"NOT OK"))</f>
        <v xml:space="preserve"> </v>
      </c>
      <c r="B21" s="106" t="s">
        <v>18</v>
      </c>
      <c r="C21" s="120">
        <v>1398</v>
      </c>
      <c r="D21" s="122">
        <v>1397</v>
      </c>
      <c r="E21" s="296">
        <f t="shared" si="2"/>
        <v>2795</v>
      </c>
      <c r="F21" s="120"/>
      <c r="G21" s="122"/>
      <c r="H21" s="296"/>
      <c r="I21" s="123"/>
      <c r="J21" s="3"/>
      <c r="L21" s="13" t="s">
        <v>18</v>
      </c>
      <c r="M21" s="39">
        <v>239823</v>
      </c>
      <c r="N21" s="37">
        <v>241319</v>
      </c>
      <c r="O21" s="301">
        <f>+M21+N21</f>
        <v>481142</v>
      </c>
      <c r="P21" s="140">
        <v>0</v>
      </c>
      <c r="Q21" s="301">
        <f>O21+P21</f>
        <v>481142</v>
      </c>
      <c r="R21" s="37"/>
      <c r="S21" s="481"/>
      <c r="T21" s="492"/>
      <c r="U21" s="494"/>
      <c r="V21" s="301"/>
      <c r="W21" s="40"/>
    </row>
    <row r="22" spans="1:23" ht="15.75" customHeight="1" thickTop="1" thickBot="1" x14ac:dyDescent="0.25">
      <c r="A22" s="9" t="str">
        <f>IF(ISERROR(F22/G22)," ",IF(F22/G22&gt;0.5,IF(F22/G22&lt;1.5," ","NOT OK"),"NOT OK"))</f>
        <v xml:space="preserve"> </v>
      </c>
      <c r="B22" s="133" t="s">
        <v>19</v>
      </c>
      <c r="C22" s="127">
        <f t="shared" ref="C22:E22" si="23">+C19+C20+C21</f>
        <v>4192</v>
      </c>
      <c r="D22" s="135">
        <f t="shared" si="23"/>
        <v>4190</v>
      </c>
      <c r="E22" s="339">
        <f t="shared" si="23"/>
        <v>8382</v>
      </c>
      <c r="F22" s="127"/>
      <c r="G22" s="135"/>
      <c r="H22" s="339"/>
      <c r="I22" s="130"/>
      <c r="J22" s="3"/>
      <c r="K22" s="10"/>
      <c r="L22" s="47" t="s">
        <v>19</v>
      </c>
      <c r="M22" s="48">
        <f t="shared" ref="M22:Q22" si="24">+M19+M20+M21</f>
        <v>694175</v>
      </c>
      <c r="N22" s="49">
        <f t="shared" si="24"/>
        <v>708765</v>
      </c>
      <c r="O22" s="337">
        <f t="shared" si="24"/>
        <v>1402940</v>
      </c>
      <c r="P22" s="49">
        <f t="shared" si="24"/>
        <v>0</v>
      </c>
      <c r="Q22" s="337">
        <f t="shared" si="24"/>
        <v>1402940</v>
      </c>
      <c r="R22" s="49"/>
      <c r="S22" s="483"/>
      <c r="T22" s="493"/>
      <c r="U22" s="496"/>
      <c r="V22" s="337"/>
      <c r="W22" s="50"/>
    </row>
    <row r="23" spans="1:23" ht="13.5" thickTop="1" x14ac:dyDescent="0.2">
      <c r="A23" s="3" t="str">
        <f>IF(ISERROR(F23/G23)," ",IF(F23/G23&gt;0.5,IF(F23/G23&lt;1.5," ","NOT OK"),"NOT OK"))</f>
        <v xml:space="preserve"> </v>
      </c>
      <c r="B23" s="106" t="s">
        <v>20</v>
      </c>
      <c r="C23" s="120">
        <v>1409</v>
      </c>
      <c r="D23" s="122">
        <v>1408</v>
      </c>
      <c r="E23" s="297">
        <f t="shared" si="2"/>
        <v>2817</v>
      </c>
      <c r="F23" s="120"/>
      <c r="G23" s="122"/>
      <c r="H23" s="297"/>
      <c r="I23" s="123"/>
      <c r="J23" s="279"/>
      <c r="L23" s="13" t="s">
        <v>21</v>
      </c>
      <c r="M23" s="39">
        <v>242557</v>
      </c>
      <c r="N23" s="37">
        <v>243922</v>
      </c>
      <c r="O23" s="301">
        <f>+M23+N23</f>
        <v>486479</v>
      </c>
      <c r="P23" s="140">
        <v>155</v>
      </c>
      <c r="Q23" s="301">
        <f>O23+P23</f>
        <v>486634</v>
      </c>
      <c r="R23" s="37"/>
      <c r="S23" s="481"/>
      <c r="T23" s="492"/>
      <c r="U23" s="494"/>
      <c r="V23" s="301"/>
      <c r="W23" s="40"/>
    </row>
    <row r="24" spans="1:23" x14ac:dyDescent="0.2">
      <c r="A24" s="3" t="str">
        <f t="shared" ref="A24" si="25">IF(ISERROR(F24/G24)," ",IF(F24/G24&gt;0.5,IF(F24/G24&lt;1.5," ","NOT OK"),"NOT OK"))</f>
        <v xml:space="preserve"> </v>
      </c>
      <c r="B24" s="106" t="s">
        <v>22</v>
      </c>
      <c r="C24" s="120">
        <v>1440</v>
      </c>
      <c r="D24" s="122">
        <v>1443</v>
      </c>
      <c r="E24" s="298">
        <f t="shared" si="2"/>
        <v>2883</v>
      </c>
      <c r="F24" s="120"/>
      <c r="G24" s="122"/>
      <c r="H24" s="298"/>
      <c r="I24" s="123"/>
      <c r="J24" s="9"/>
      <c r="L24" s="13" t="s">
        <v>22</v>
      </c>
      <c r="M24" s="39">
        <v>233067</v>
      </c>
      <c r="N24" s="37">
        <v>238238</v>
      </c>
      <c r="O24" s="301">
        <f t="shared" ref="O24" si="26">+M24+N24</f>
        <v>471305</v>
      </c>
      <c r="P24" s="140">
        <v>0</v>
      </c>
      <c r="Q24" s="301">
        <f>O24+P24</f>
        <v>471305</v>
      </c>
      <c r="R24" s="37"/>
      <c r="S24" s="481"/>
      <c r="T24" s="492"/>
      <c r="U24" s="494"/>
      <c r="V24" s="301"/>
      <c r="W24" s="40"/>
    </row>
    <row r="25" spans="1:23" ht="13.5" thickBot="1" x14ac:dyDescent="0.25">
      <c r="A25" s="3" t="str">
        <f>IF(ISERROR(F25/G25)," ",IF(F25/G25&gt;0.5,IF(F25/G25&lt;1.5," ","NOT OK"),"NOT OK"))</f>
        <v xml:space="preserve"> </v>
      </c>
      <c r="B25" s="106" t="s">
        <v>23</v>
      </c>
      <c r="C25" s="120">
        <v>1394</v>
      </c>
      <c r="D25" s="136">
        <v>1391</v>
      </c>
      <c r="E25" s="299">
        <f t="shared" si="2"/>
        <v>2785</v>
      </c>
      <c r="F25" s="120"/>
      <c r="G25" s="136"/>
      <c r="H25" s="299"/>
      <c r="I25" s="137"/>
      <c r="J25" s="3"/>
      <c r="L25" s="13" t="s">
        <v>23</v>
      </c>
      <c r="M25" s="39">
        <v>217228</v>
      </c>
      <c r="N25" s="37">
        <v>219441</v>
      </c>
      <c r="O25" s="301">
        <f>+M25+N25</f>
        <v>436669</v>
      </c>
      <c r="P25" s="140">
        <v>0</v>
      </c>
      <c r="Q25" s="301">
        <f>O25+P25</f>
        <v>436669</v>
      </c>
      <c r="R25" s="37"/>
      <c r="S25" s="481"/>
      <c r="T25" s="492"/>
      <c r="U25" s="494"/>
      <c r="V25" s="301"/>
      <c r="W25" s="40"/>
    </row>
    <row r="26" spans="1:23" ht="14.25" thickTop="1" thickBot="1" x14ac:dyDescent="0.25">
      <c r="A26" s="3" t="str">
        <f>IF(ISERROR(F26/G26)," ",IF(F26/G26&gt;0.5,IF(F26/G26&lt;1.5," ","NOT OK"),"NOT OK"))</f>
        <v xml:space="preserve"> </v>
      </c>
      <c r="B26" s="126" t="s">
        <v>40</v>
      </c>
      <c r="C26" s="127">
        <f t="shared" ref="C26" si="27">+C23+C24+C25</f>
        <v>4243</v>
      </c>
      <c r="D26" s="127">
        <f t="shared" ref="D26:E26" si="28">+D23+D24+D25</f>
        <v>4242</v>
      </c>
      <c r="E26" s="127">
        <f t="shared" si="28"/>
        <v>8485</v>
      </c>
      <c r="F26" s="127"/>
      <c r="G26" s="127"/>
      <c r="H26" s="127"/>
      <c r="I26" s="130"/>
      <c r="J26" s="3"/>
      <c r="L26" s="476" t="s">
        <v>40</v>
      </c>
      <c r="M26" s="45">
        <f t="shared" ref="M26" si="29">+M23+M24+M25</f>
        <v>692852</v>
      </c>
      <c r="N26" s="43">
        <f t="shared" ref="N26:Q26" si="30">+N23+N24+N25</f>
        <v>701601</v>
      </c>
      <c r="O26" s="302">
        <f t="shared" si="30"/>
        <v>1394453</v>
      </c>
      <c r="P26" s="43">
        <f t="shared" si="30"/>
        <v>155</v>
      </c>
      <c r="Q26" s="302">
        <f t="shared" si="30"/>
        <v>1394608</v>
      </c>
      <c r="R26" s="43"/>
      <c r="S26" s="482"/>
      <c r="T26" s="486"/>
      <c r="U26" s="495"/>
      <c r="V26" s="302"/>
      <c r="W26" s="46"/>
    </row>
    <row r="27" spans="1:23" ht="14.25" thickTop="1" thickBot="1" x14ac:dyDescent="0.25">
      <c r="A27" s="3" t="str">
        <f>IF(ISERROR(F27/G27)," ",IF(F27/G27&gt;0.5,IF(F27/G27&lt;1.5," ","NOT OK"),"NOT OK"))</f>
        <v xml:space="preserve"> </v>
      </c>
      <c r="B27" s="126" t="s">
        <v>62</v>
      </c>
      <c r="C27" s="127">
        <f t="shared" ref="C27" si="31">+C18+C22+C23+C24+C25</f>
        <v>12749</v>
      </c>
      <c r="D27" s="129">
        <f t="shared" ref="D27:E27" si="32">+D18+D22+D23+D24+D25</f>
        <v>12745</v>
      </c>
      <c r="E27" s="300">
        <f t="shared" si="32"/>
        <v>25494</v>
      </c>
      <c r="F27" s="127"/>
      <c r="G27" s="129"/>
      <c r="H27" s="300"/>
      <c r="I27" s="130"/>
      <c r="J27" s="3"/>
      <c r="L27" s="476" t="s">
        <v>62</v>
      </c>
      <c r="M27" s="42">
        <f t="shared" ref="M27" si="33">+M18+M22+M23+M24+M25</f>
        <v>2120224</v>
      </c>
      <c r="N27" s="477">
        <f t="shared" ref="N27:Q27" si="34">+N18+N22+N23+N24+N25</f>
        <v>2156040</v>
      </c>
      <c r="O27" s="302">
        <f t="shared" si="34"/>
        <v>4276264</v>
      </c>
      <c r="P27" s="43">
        <f t="shared" si="34"/>
        <v>322</v>
      </c>
      <c r="Q27" s="302">
        <f t="shared" si="34"/>
        <v>4276586</v>
      </c>
      <c r="R27" s="43"/>
      <c r="S27" s="482"/>
      <c r="T27" s="486"/>
      <c r="U27" s="495"/>
      <c r="V27" s="302"/>
      <c r="W27" s="46"/>
    </row>
    <row r="28" spans="1:23" ht="14.25" thickTop="1" thickBot="1" x14ac:dyDescent="0.25">
      <c r="A28" s="3" t="str">
        <f>IF(ISERROR(F28/G28)," ",IF(F28/G28&gt;0.5,IF(F28/G28&lt;1.5," ","NOT OK"),"NOT OK"))</f>
        <v xml:space="preserve"> </v>
      </c>
      <c r="B28" s="126" t="s">
        <v>63</v>
      </c>
      <c r="C28" s="127">
        <f t="shared" ref="C28:E28" si="35">+C12+C18+C22+C26</f>
        <v>16733</v>
      </c>
      <c r="D28" s="129">
        <f t="shared" si="35"/>
        <v>16731</v>
      </c>
      <c r="E28" s="300">
        <f t="shared" si="35"/>
        <v>33464</v>
      </c>
      <c r="F28" s="127"/>
      <c r="G28" s="129"/>
      <c r="H28" s="300"/>
      <c r="I28" s="130"/>
      <c r="J28" s="3"/>
      <c r="L28" s="476" t="s">
        <v>63</v>
      </c>
      <c r="M28" s="45">
        <f t="shared" ref="M28:Q28" si="36">+M12+M18+M22+M26</f>
        <v>2781995</v>
      </c>
      <c r="N28" s="43">
        <f t="shared" si="36"/>
        <v>2822543</v>
      </c>
      <c r="O28" s="302">
        <f t="shared" si="36"/>
        <v>5604538</v>
      </c>
      <c r="P28" s="43">
        <f t="shared" si="36"/>
        <v>322</v>
      </c>
      <c r="Q28" s="302">
        <f t="shared" si="36"/>
        <v>5604860</v>
      </c>
      <c r="R28" s="43"/>
      <c r="S28" s="482"/>
      <c r="T28" s="486"/>
      <c r="U28" s="495"/>
      <c r="V28" s="302"/>
      <c r="W28" s="46"/>
    </row>
    <row r="29" spans="1:23" ht="14.25" thickTop="1" thickBot="1" x14ac:dyDescent="0.25">
      <c r="B29" s="138" t="s">
        <v>60</v>
      </c>
      <c r="C29" s="102"/>
      <c r="D29" s="102"/>
      <c r="E29" s="102"/>
      <c r="F29" s="102"/>
      <c r="G29" s="102"/>
      <c r="H29" s="102"/>
      <c r="I29" s="102"/>
      <c r="J29" s="102"/>
      <c r="L29" s="53" t="s">
        <v>60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3.5" thickTop="1" x14ac:dyDescent="0.2">
      <c r="B30" s="537" t="s">
        <v>25</v>
      </c>
      <c r="C30" s="538"/>
      <c r="D30" s="538"/>
      <c r="E30" s="538"/>
      <c r="F30" s="538"/>
      <c r="G30" s="538"/>
      <c r="H30" s="538"/>
      <c r="I30" s="539"/>
      <c r="J30" s="3"/>
      <c r="L30" s="540" t="s">
        <v>26</v>
      </c>
      <c r="M30" s="541"/>
      <c r="N30" s="541"/>
      <c r="O30" s="541"/>
      <c r="P30" s="541"/>
      <c r="Q30" s="541"/>
      <c r="R30" s="541"/>
      <c r="S30" s="541"/>
      <c r="T30" s="541"/>
      <c r="U30" s="541"/>
      <c r="V30" s="541"/>
      <c r="W30" s="542"/>
    </row>
    <row r="31" spans="1:23" ht="13.5" thickBot="1" x14ac:dyDescent="0.25">
      <c r="B31" s="543" t="s">
        <v>47</v>
      </c>
      <c r="C31" s="544"/>
      <c r="D31" s="544"/>
      <c r="E31" s="544"/>
      <c r="F31" s="544"/>
      <c r="G31" s="544"/>
      <c r="H31" s="544"/>
      <c r="I31" s="545"/>
      <c r="J31" s="3"/>
      <c r="L31" s="546" t="s">
        <v>49</v>
      </c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8"/>
    </row>
    <row r="32" spans="1:23" ht="14.25" thickTop="1" thickBot="1" x14ac:dyDescent="0.25">
      <c r="B32" s="101"/>
      <c r="C32" s="102"/>
      <c r="D32" s="102"/>
      <c r="E32" s="102"/>
      <c r="F32" s="102"/>
      <c r="G32" s="102"/>
      <c r="H32" s="102"/>
      <c r="I32" s="103"/>
      <c r="J32" s="3"/>
      <c r="L32" s="15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2"/>
    </row>
    <row r="33" spans="1:23" ht="14.25" thickTop="1" thickBot="1" x14ac:dyDescent="0.25">
      <c r="B33" s="104"/>
      <c r="C33" s="549" t="s">
        <v>64</v>
      </c>
      <c r="D33" s="550"/>
      <c r="E33" s="551"/>
      <c r="F33" s="549" t="s">
        <v>65</v>
      </c>
      <c r="G33" s="550"/>
      <c r="H33" s="551"/>
      <c r="I33" s="105" t="s">
        <v>2</v>
      </c>
      <c r="J33" s="3"/>
      <c r="L33" s="11"/>
      <c r="M33" s="552" t="s">
        <v>64</v>
      </c>
      <c r="N33" s="553"/>
      <c r="O33" s="553"/>
      <c r="P33" s="553"/>
      <c r="Q33" s="554"/>
      <c r="R33" s="552" t="s">
        <v>65</v>
      </c>
      <c r="S33" s="553"/>
      <c r="T33" s="553"/>
      <c r="U33" s="553"/>
      <c r="V33" s="554"/>
      <c r="W33" s="12" t="s">
        <v>2</v>
      </c>
    </row>
    <row r="34" spans="1:23" ht="13.5" thickTop="1" x14ac:dyDescent="0.2">
      <c r="B34" s="106" t="s">
        <v>3</v>
      </c>
      <c r="C34" s="107"/>
      <c r="D34" s="108"/>
      <c r="E34" s="109"/>
      <c r="F34" s="107"/>
      <c r="G34" s="108"/>
      <c r="H34" s="109"/>
      <c r="I34" s="110" t="s">
        <v>4</v>
      </c>
      <c r="J34" s="3"/>
      <c r="L34" s="13" t="s">
        <v>3</v>
      </c>
      <c r="M34" s="19"/>
      <c r="N34" s="15"/>
      <c r="O34" s="16"/>
      <c r="P34" s="17"/>
      <c r="Q34" s="20"/>
      <c r="R34" s="19"/>
      <c r="S34" s="15"/>
      <c r="T34" s="16"/>
      <c r="U34" s="475"/>
      <c r="V34" s="18"/>
      <c r="W34" s="21" t="s">
        <v>4</v>
      </c>
    </row>
    <row r="35" spans="1:23" ht="13.5" thickBot="1" x14ac:dyDescent="0.25">
      <c r="B35" s="111"/>
      <c r="C35" s="112" t="s">
        <v>5</v>
      </c>
      <c r="D35" s="113" t="s">
        <v>6</v>
      </c>
      <c r="E35" s="114" t="s">
        <v>7</v>
      </c>
      <c r="F35" s="112" t="s">
        <v>5</v>
      </c>
      <c r="G35" s="113" t="s">
        <v>6</v>
      </c>
      <c r="H35" s="114" t="s">
        <v>7</v>
      </c>
      <c r="I35" s="115"/>
      <c r="J35" s="3"/>
      <c r="L35" s="22"/>
      <c r="M35" s="27" t="s">
        <v>8</v>
      </c>
      <c r="N35" s="24" t="s">
        <v>9</v>
      </c>
      <c r="O35" s="25" t="s">
        <v>31</v>
      </c>
      <c r="P35" s="26" t="s">
        <v>32</v>
      </c>
      <c r="Q35" s="25" t="s">
        <v>7</v>
      </c>
      <c r="R35" s="27" t="s">
        <v>8</v>
      </c>
      <c r="S35" s="24" t="s">
        <v>9</v>
      </c>
      <c r="T35" s="25" t="s">
        <v>31</v>
      </c>
      <c r="U35" s="209" t="s">
        <v>32</v>
      </c>
      <c r="V35" s="25" t="s">
        <v>7</v>
      </c>
      <c r="W35" s="28"/>
    </row>
    <row r="36" spans="1:23" ht="5.25" customHeight="1" thickTop="1" x14ac:dyDescent="0.2">
      <c r="B36" s="106"/>
      <c r="C36" s="116"/>
      <c r="D36" s="117"/>
      <c r="E36" s="118"/>
      <c r="F36" s="116"/>
      <c r="G36" s="117"/>
      <c r="H36" s="118"/>
      <c r="I36" s="119"/>
      <c r="J36" s="3"/>
      <c r="L36" s="13"/>
      <c r="M36" s="33"/>
      <c r="N36" s="30"/>
      <c r="O36" s="31"/>
      <c r="P36" s="32"/>
      <c r="Q36" s="34"/>
      <c r="R36" s="33"/>
      <c r="S36" s="30"/>
      <c r="T36" s="31"/>
      <c r="U36" s="141"/>
      <c r="V36" s="31"/>
      <c r="W36" s="35"/>
    </row>
    <row r="37" spans="1:23" x14ac:dyDescent="0.2">
      <c r="A37" s="3" t="str">
        <f>IF(ISERROR(F37/G37)," ",IF(F37/G37&gt;0.5,IF(F37/G37&lt;1.5," ","NOT OK"),"NOT OK"))</f>
        <v xml:space="preserve"> </v>
      </c>
      <c r="B37" s="106" t="s">
        <v>10</v>
      </c>
      <c r="C37" s="120">
        <v>294</v>
      </c>
      <c r="D37" s="122">
        <v>293</v>
      </c>
      <c r="E37" s="296">
        <f t="shared" ref="E37" si="37">SUM(C37:D37)</f>
        <v>587</v>
      </c>
      <c r="F37" s="120">
        <v>616</v>
      </c>
      <c r="G37" s="122">
        <v>617</v>
      </c>
      <c r="H37" s="296">
        <f t="shared" ref="H37:H41" si="38">SUM(F37:G37)</f>
        <v>1233</v>
      </c>
      <c r="I37" s="340">
        <f t="shared" ref="I37:I39" si="39">IF(E37=0,0,((H37/E37)-1)*100)</f>
        <v>110.05110732538333</v>
      </c>
      <c r="J37" s="3"/>
      <c r="K37" s="6"/>
      <c r="L37" s="13" t="s">
        <v>10</v>
      </c>
      <c r="M37" s="39">
        <v>42700</v>
      </c>
      <c r="N37" s="37">
        <v>42903</v>
      </c>
      <c r="O37" s="301">
        <f>+M37+N37</f>
        <v>85603</v>
      </c>
      <c r="P37" s="38">
        <v>0</v>
      </c>
      <c r="Q37" s="303">
        <f>O37+P37</f>
        <v>85603</v>
      </c>
      <c r="R37" s="39">
        <v>92253</v>
      </c>
      <c r="S37" s="37">
        <v>92522</v>
      </c>
      <c r="T37" s="301">
        <f t="shared" ref="T37" si="40">SUM(R37:S37)</f>
        <v>184775</v>
      </c>
      <c r="U37" s="37">
        <v>0</v>
      </c>
      <c r="V37" s="301">
        <f>T37+U37</f>
        <v>184775</v>
      </c>
      <c r="W37" s="282">
        <f t="shared" ref="W37:W39" si="41">IF(Q37=0,0,((V37/Q37)-1)*100)</f>
        <v>115.85107998551453</v>
      </c>
    </row>
    <row r="38" spans="1:23" x14ac:dyDescent="0.2">
      <c r="A38" s="3" t="str">
        <f>IF(ISERROR(F38/G38)," ",IF(F38/G38&gt;0.5,IF(F38/G38&lt;1.5," ","NOT OK"),"NOT OK"))</f>
        <v xml:space="preserve"> </v>
      </c>
      <c r="B38" s="106" t="s">
        <v>11</v>
      </c>
      <c r="C38" s="120">
        <v>331</v>
      </c>
      <c r="D38" s="122">
        <v>331</v>
      </c>
      <c r="E38" s="296">
        <f>SUM(C38:D38)</f>
        <v>662</v>
      </c>
      <c r="F38" s="120">
        <v>631</v>
      </c>
      <c r="G38" s="122">
        <v>631</v>
      </c>
      <c r="H38" s="296">
        <f>SUM(F38:G38)</f>
        <v>1262</v>
      </c>
      <c r="I38" s="340">
        <f>IF(E38=0,0,((H38/E38)-1)*100)</f>
        <v>90.634441087613297</v>
      </c>
      <c r="J38" s="3"/>
      <c r="K38" s="6"/>
      <c r="L38" s="13" t="s">
        <v>11</v>
      </c>
      <c r="M38" s="39">
        <v>47783</v>
      </c>
      <c r="N38" s="37">
        <v>47465</v>
      </c>
      <c r="O38" s="301">
        <f t="shared" ref="O38:O39" si="42">+M38+N38</f>
        <v>95248</v>
      </c>
      <c r="P38" s="140">
        <v>0</v>
      </c>
      <c r="Q38" s="301">
        <f>O38+P38</f>
        <v>95248</v>
      </c>
      <c r="R38" s="39">
        <v>99153</v>
      </c>
      <c r="S38" s="37">
        <v>102733</v>
      </c>
      <c r="T38" s="301">
        <f>SUM(R38:S38)</f>
        <v>201886</v>
      </c>
      <c r="U38" s="37">
        <v>125</v>
      </c>
      <c r="V38" s="301">
        <f>T38+U38</f>
        <v>202011</v>
      </c>
      <c r="W38" s="282">
        <f t="shared" si="41"/>
        <v>112.08949269275993</v>
      </c>
    </row>
    <row r="39" spans="1:23" ht="13.5" thickBot="1" x14ac:dyDescent="0.25">
      <c r="A39" s="3" t="str">
        <f>IF(ISERROR(F39/G39)," ",IF(F39/G39&gt;0.5,IF(F39/G39&lt;1.5," ","NOT OK"),"NOT OK"))</f>
        <v xml:space="preserve"> </v>
      </c>
      <c r="B39" s="111" t="s">
        <v>12</v>
      </c>
      <c r="C39" s="124">
        <v>343</v>
      </c>
      <c r="D39" s="125">
        <v>343</v>
      </c>
      <c r="E39" s="296">
        <f t="shared" ref="E39:E41" si="43">SUM(C39:D39)</f>
        <v>686</v>
      </c>
      <c r="F39" s="124">
        <v>675</v>
      </c>
      <c r="G39" s="125">
        <v>674</v>
      </c>
      <c r="H39" s="296">
        <f t="shared" si="38"/>
        <v>1349</v>
      </c>
      <c r="I39" s="340">
        <f t="shared" si="39"/>
        <v>96.647230320699705</v>
      </c>
      <c r="J39" s="3"/>
      <c r="K39" s="6"/>
      <c r="L39" s="22" t="s">
        <v>12</v>
      </c>
      <c r="M39" s="39">
        <v>49620</v>
      </c>
      <c r="N39" s="37">
        <v>52602</v>
      </c>
      <c r="O39" s="301">
        <f t="shared" si="42"/>
        <v>102222</v>
      </c>
      <c r="P39" s="140">
        <v>0</v>
      </c>
      <c r="Q39" s="301">
        <f>O39+P39</f>
        <v>102222</v>
      </c>
      <c r="R39" s="39">
        <v>105600</v>
      </c>
      <c r="S39" s="37">
        <v>111263</v>
      </c>
      <c r="T39" s="301">
        <f>SUM(R39:S39)</f>
        <v>216863</v>
      </c>
      <c r="U39" s="37">
        <v>0</v>
      </c>
      <c r="V39" s="320">
        <f>T39+U39</f>
        <v>216863</v>
      </c>
      <c r="W39" s="282">
        <f t="shared" si="41"/>
        <v>112.14904815010468</v>
      </c>
    </row>
    <row r="40" spans="1:23" ht="14.25" thickTop="1" thickBot="1" x14ac:dyDescent="0.25">
      <c r="A40" s="3" t="str">
        <f>IF(ISERROR(F40/G40)," ",IF(F40/G40&gt;0.5,IF(F40/G40&lt;1.5," ","NOT OK"),"NOT OK"))</f>
        <v xml:space="preserve"> </v>
      </c>
      <c r="B40" s="126" t="s">
        <v>57</v>
      </c>
      <c r="C40" s="127">
        <f t="shared" ref="C40:D40" si="44">+C37+C38+C39</f>
        <v>968</v>
      </c>
      <c r="D40" s="129">
        <f t="shared" si="44"/>
        <v>967</v>
      </c>
      <c r="E40" s="300">
        <f t="shared" si="43"/>
        <v>1935</v>
      </c>
      <c r="F40" s="127">
        <f t="shared" ref="F40:G40" si="45">+F37+F38+F39</f>
        <v>1922</v>
      </c>
      <c r="G40" s="129">
        <f t="shared" si="45"/>
        <v>1922</v>
      </c>
      <c r="H40" s="300">
        <f t="shared" si="38"/>
        <v>3844</v>
      </c>
      <c r="I40" s="130">
        <f>IF(E40=0,0,((H40/E40)-1)*100)</f>
        <v>98.656330749353998</v>
      </c>
      <c r="J40" s="3"/>
      <c r="L40" s="41" t="s">
        <v>57</v>
      </c>
      <c r="M40" s="45">
        <f t="shared" ref="M40:N40" si="46">+M37+M38+M39</f>
        <v>140103</v>
      </c>
      <c r="N40" s="43">
        <f t="shared" si="46"/>
        <v>142970</v>
      </c>
      <c r="O40" s="302">
        <f>+O37+O38+O39</f>
        <v>283073</v>
      </c>
      <c r="P40" s="43">
        <f t="shared" ref="P40:Q40" si="47">+P37+P38+P39</f>
        <v>0</v>
      </c>
      <c r="Q40" s="302">
        <f t="shared" si="47"/>
        <v>283073</v>
      </c>
      <c r="R40" s="45">
        <f t="shared" ref="R40:V40" si="48">+R37+R38+R39</f>
        <v>297006</v>
      </c>
      <c r="S40" s="43">
        <f t="shared" si="48"/>
        <v>306518</v>
      </c>
      <c r="T40" s="302">
        <f>+T37+T38+T39</f>
        <v>603524</v>
      </c>
      <c r="U40" s="43">
        <f t="shared" si="48"/>
        <v>125</v>
      </c>
      <c r="V40" s="302">
        <f t="shared" si="48"/>
        <v>603649</v>
      </c>
      <c r="W40" s="326">
        <f>IF(Q40=0,0,((V40/Q40)-1)*100)</f>
        <v>113.24852599859399</v>
      </c>
    </row>
    <row r="41" spans="1:23" ht="13.5" thickTop="1" x14ac:dyDescent="0.2">
      <c r="A41" s="3" t="str">
        <f t="shared" si="10"/>
        <v xml:space="preserve"> </v>
      </c>
      <c r="B41" s="106" t="s">
        <v>13</v>
      </c>
      <c r="C41" s="120">
        <v>447</v>
      </c>
      <c r="D41" s="122">
        <v>447</v>
      </c>
      <c r="E41" s="296">
        <f t="shared" si="43"/>
        <v>894</v>
      </c>
      <c r="F41" s="120">
        <v>676</v>
      </c>
      <c r="G41" s="122">
        <v>678</v>
      </c>
      <c r="H41" s="296">
        <f t="shared" si="38"/>
        <v>1354</v>
      </c>
      <c r="I41" s="123">
        <f t="shared" ref="I41" si="49">IF(E41=0,0,((H41/E41)-1)*100)</f>
        <v>51.454138702460853</v>
      </c>
      <c r="L41" s="13" t="s">
        <v>13</v>
      </c>
      <c r="M41" s="39">
        <v>68798</v>
      </c>
      <c r="N41" s="39">
        <v>65938</v>
      </c>
      <c r="O41" s="301">
        <f t="shared" ref="O41" si="50">+M41+N41</f>
        <v>134736</v>
      </c>
      <c r="P41" s="37">
        <v>0</v>
      </c>
      <c r="Q41" s="301">
        <f>O41+P41</f>
        <v>134736</v>
      </c>
      <c r="R41" s="39">
        <v>110214</v>
      </c>
      <c r="S41" s="39">
        <v>109964</v>
      </c>
      <c r="T41" s="301">
        <f t="shared" ref="T41" si="51">+R41+S41</f>
        <v>220178</v>
      </c>
      <c r="U41" s="37">
        <v>0</v>
      </c>
      <c r="V41" s="301">
        <f>T41+U41</f>
        <v>220178</v>
      </c>
      <c r="W41" s="40">
        <f t="shared" ref="W41" si="52">IF(Q41=0,0,((V41/Q41)-1)*100)</f>
        <v>63.414380714879456</v>
      </c>
    </row>
    <row r="42" spans="1:23" ht="13.5" thickBot="1" x14ac:dyDescent="0.25">
      <c r="A42" s="3" t="str">
        <f>IF(ISERROR(F42/G42)," ",IF(F42/G42&gt;0.5,IF(F42/G42&lt;1.5," ","NOT OK"),"NOT OK"))</f>
        <v xml:space="preserve"> </v>
      </c>
      <c r="B42" s="106" t="s">
        <v>14</v>
      </c>
      <c r="C42" s="120">
        <v>400</v>
      </c>
      <c r="D42" s="122">
        <v>400</v>
      </c>
      <c r="E42" s="296">
        <f>SUM(C42:D42)</f>
        <v>800</v>
      </c>
      <c r="F42" s="120">
        <v>579</v>
      </c>
      <c r="G42" s="122">
        <v>579</v>
      </c>
      <c r="H42" s="296">
        <f>SUM(F42:G42)</f>
        <v>1158</v>
      </c>
      <c r="I42" s="123">
        <f>IF(E42=0,0,((H42/E42)-1)*100)</f>
        <v>44.75</v>
      </c>
      <c r="J42" s="3"/>
      <c r="L42" s="13" t="s">
        <v>14</v>
      </c>
      <c r="M42" s="37">
        <v>61620</v>
      </c>
      <c r="N42" s="481">
        <v>59397</v>
      </c>
      <c r="O42" s="301">
        <f>+M42+N42</f>
        <v>121017</v>
      </c>
      <c r="P42" s="140">
        <v>293</v>
      </c>
      <c r="Q42" s="301">
        <f>O42+P42</f>
        <v>121310</v>
      </c>
      <c r="R42" s="39">
        <v>95513</v>
      </c>
      <c r="S42" s="37">
        <v>92483</v>
      </c>
      <c r="T42" s="301">
        <f>+R42+S42</f>
        <v>187996</v>
      </c>
      <c r="U42" s="140">
        <v>0</v>
      </c>
      <c r="V42" s="301">
        <f>T42+U42</f>
        <v>187996</v>
      </c>
      <c r="W42" s="40">
        <f>IF(Q42=0,0,((V42/Q42)-1)*100)</f>
        <v>54.971560464924572</v>
      </c>
    </row>
    <row r="43" spans="1:23" ht="14.25" thickTop="1" thickBot="1" x14ac:dyDescent="0.25">
      <c r="A43" s="3" t="str">
        <f>IF(ISERROR(F43/G43)," ",IF(F43/G43&gt;0.5,IF(F43/G43&lt;1.5," ","NOT OK"),"NOT OK"))</f>
        <v xml:space="preserve"> </v>
      </c>
      <c r="B43" s="126" t="s">
        <v>66</v>
      </c>
      <c r="C43" s="127">
        <f>+C41+C42</f>
        <v>847</v>
      </c>
      <c r="D43" s="129">
        <f t="shared" ref="D43:H43" si="53">+D41+D42</f>
        <v>847</v>
      </c>
      <c r="E43" s="300">
        <f t="shared" si="53"/>
        <v>1694</v>
      </c>
      <c r="F43" s="127">
        <f t="shared" si="53"/>
        <v>1255</v>
      </c>
      <c r="G43" s="129">
        <f t="shared" si="53"/>
        <v>1257</v>
      </c>
      <c r="H43" s="300">
        <f t="shared" si="53"/>
        <v>2512</v>
      </c>
      <c r="I43" s="130">
        <f>IF(E43=0,0,((H43/E43)-1)*100)</f>
        <v>48.288075560802838</v>
      </c>
      <c r="J43" s="3"/>
      <c r="L43" s="41" t="s">
        <v>66</v>
      </c>
      <c r="M43" s="45">
        <f>+M41+M42</f>
        <v>130418</v>
      </c>
      <c r="N43" s="43">
        <f t="shared" ref="N43:V43" si="54">+N41+N42</f>
        <v>125335</v>
      </c>
      <c r="O43" s="302">
        <f t="shared" si="54"/>
        <v>255753</v>
      </c>
      <c r="P43" s="43">
        <f t="shared" si="54"/>
        <v>293</v>
      </c>
      <c r="Q43" s="302">
        <f t="shared" si="54"/>
        <v>256046</v>
      </c>
      <c r="R43" s="45">
        <f t="shared" si="54"/>
        <v>205727</v>
      </c>
      <c r="S43" s="43">
        <f t="shared" si="54"/>
        <v>202447</v>
      </c>
      <c r="T43" s="302">
        <f t="shared" si="54"/>
        <v>408174</v>
      </c>
      <c r="U43" s="43">
        <f t="shared" si="54"/>
        <v>0</v>
      </c>
      <c r="V43" s="302">
        <f t="shared" si="54"/>
        <v>408174</v>
      </c>
      <c r="W43" s="46">
        <f>IF(Q43=0,0,((V43/Q43)-1)*100)</f>
        <v>59.414323988658289</v>
      </c>
    </row>
    <row r="44" spans="1:23" ht="14.25" thickTop="1" thickBot="1" x14ac:dyDescent="0.25">
      <c r="A44" s="3" t="str">
        <f>IF(ISERROR(F44/G44)," ",IF(F44/G44&gt;0.5,IF(F44/G44&lt;1.5," ","NOT OK"),"NOT OK"))</f>
        <v xml:space="preserve"> </v>
      </c>
      <c r="B44" s="126" t="s">
        <v>67</v>
      </c>
      <c r="C44" s="127">
        <f>+C40+C41+C42</f>
        <v>1815</v>
      </c>
      <c r="D44" s="129">
        <f t="shared" ref="D44:H44" si="55">+D40+D41+D42</f>
        <v>1814</v>
      </c>
      <c r="E44" s="300">
        <f t="shared" si="55"/>
        <v>3629</v>
      </c>
      <c r="F44" s="127">
        <f t="shared" si="55"/>
        <v>3177</v>
      </c>
      <c r="G44" s="129">
        <f t="shared" si="55"/>
        <v>3179</v>
      </c>
      <c r="H44" s="300">
        <f t="shared" si="55"/>
        <v>6356</v>
      </c>
      <c r="I44" s="130">
        <f>IF(E44=0,0,((H44/E44)-1)*100)</f>
        <v>75.14466795260401</v>
      </c>
      <c r="J44" s="3"/>
      <c r="L44" s="41" t="s">
        <v>67</v>
      </c>
      <c r="M44" s="45">
        <f>+M40+M41+M42</f>
        <v>270521</v>
      </c>
      <c r="N44" s="43">
        <f t="shared" ref="N44:V44" si="56">+N40+N41+N42</f>
        <v>268305</v>
      </c>
      <c r="O44" s="302">
        <f t="shared" si="56"/>
        <v>538826</v>
      </c>
      <c r="P44" s="43">
        <f t="shared" si="56"/>
        <v>293</v>
      </c>
      <c r="Q44" s="302">
        <f t="shared" si="56"/>
        <v>539119</v>
      </c>
      <c r="R44" s="45">
        <f t="shared" si="56"/>
        <v>502733</v>
      </c>
      <c r="S44" s="43">
        <f t="shared" si="56"/>
        <v>508965</v>
      </c>
      <c r="T44" s="302">
        <f t="shared" si="56"/>
        <v>1011698</v>
      </c>
      <c r="U44" s="43">
        <f t="shared" si="56"/>
        <v>125</v>
      </c>
      <c r="V44" s="302">
        <f t="shared" si="56"/>
        <v>1011823</v>
      </c>
      <c r="W44" s="46">
        <f>IF(Q44=0,0,((V44/Q44)-1)*100)</f>
        <v>87.680827424001009</v>
      </c>
    </row>
    <row r="45" spans="1:23" ht="14.25" thickTop="1" thickBot="1" x14ac:dyDescent="0.25">
      <c r="A45" s="3" t="str">
        <f t="shared" ref="A45:A47" si="57">IF(ISERROR(F45/G45)," ",IF(F45/G45&gt;0.5,IF(F45/G45&lt;1.5," ","NOT OK"),"NOT OK"))</f>
        <v xml:space="preserve"> </v>
      </c>
      <c r="B45" s="106" t="s">
        <v>15</v>
      </c>
      <c r="C45" s="120">
        <v>430</v>
      </c>
      <c r="D45" s="122">
        <v>430</v>
      </c>
      <c r="E45" s="296">
        <f t="shared" ref="E45" si="58">SUM(C45:D45)</f>
        <v>860</v>
      </c>
      <c r="F45" s="120"/>
      <c r="G45" s="122"/>
      <c r="H45" s="296"/>
      <c r="I45" s="123"/>
      <c r="J45" s="3"/>
      <c r="L45" s="13" t="s">
        <v>15</v>
      </c>
      <c r="M45" s="37">
        <v>62121</v>
      </c>
      <c r="N45" s="508">
        <v>61603</v>
      </c>
      <c r="O45" s="301">
        <f>+M45+N45</f>
        <v>123724</v>
      </c>
      <c r="P45" s="140">
        <v>0</v>
      </c>
      <c r="Q45" s="301">
        <f>O45+P45</f>
        <v>123724</v>
      </c>
      <c r="R45" s="39"/>
      <c r="S45" s="37"/>
      <c r="T45" s="301"/>
      <c r="U45" s="140"/>
      <c r="V45" s="301"/>
      <c r="W45" s="40"/>
    </row>
    <row r="46" spans="1:23" ht="14.25" thickTop="1" thickBot="1" x14ac:dyDescent="0.25">
      <c r="A46" s="3" t="str">
        <f t="shared" si="57"/>
        <v xml:space="preserve"> </v>
      </c>
      <c r="B46" s="126" t="s">
        <v>61</v>
      </c>
      <c r="C46" s="127">
        <f t="shared" ref="C46:E46" si="59">+C41+C42+C45</f>
        <v>1277</v>
      </c>
      <c r="D46" s="129">
        <f t="shared" si="59"/>
        <v>1277</v>
      </c>
      <c r="E46" s="300">
        <f t="shared" si="59"/>
        <v>2554</v>
      </c>
      <c r="F46" s="127"/>
      <c r="G46" s="129"/>
      <c r="H46" s="300"/>
      <c r="I46" s="130"/>
      <c r="J46" s="3"/>
      <c r="L46" s="41" t="s">
        <v>61</v>
      </c>
      <c r="M46" s="43">
        <f t="shared" ref="M46:Q46" si="60">+M41+M42+M45</f>
        <v>192539</v>
      </c>
      <c r="N46" s="509">
        <f t="shared" si="60"/>
        <v>186938</v>
      </c>
      <c r="O46" s="302">
        <f t="shared" si="60"/>
        <v>379477</v>
      </c>
      <c r="P46" s="43">
        <f t="shared" si="60"/>
        <v>293</v>
      </c>
      <c r="Q46" s="302">
        <f t="shared" si="60"/>
        <v>379770</v>
      </c>
      <c r="R46" s="45"/>
      <c r="S46" s="43"/>
      <c r="T46" s="302"/>
      <c r="U46" s="43"/>
      <c r="V46" s="302"/>
      <c r="W46" s="46"/>
    </row>
    <row r="47" spans="1:23" ht="13.5" thickTop="1" x14ac:dyDescent="0.2">
      <c r="A47" s="3" t="str">
        <f t="shared" si="57"/>
        <v xml:space="preserve"> </v>
      </c>
      <c r="B47" s="106" t="s">
        <v>16</v>
      </c>
      <c r="C47" s="120">
        <v>542</v>
      </c>
      <c r="D47" s="122">
        <v>542</v>
      </c>
      <c r="E47" s="296">
        <f t="shared" ref="E47:E49" si="61">SUM(C47:D47)</f>
        <v>1084</v>
      </c>
      <c r="F47" s="120"/>
      <c r="G47" s="122"/>
      <c r="H47" s="296"/>
      <c r="I47" s="123"/>
      <c r="J47" s="7"/>
      <c r="L47" s="13" t="s">
        <v>16</v>
      </c>
      <c r="M47" s="37">
        <v>78698</v>
      </c>
      <c r="N47" s="508">
        <v>79430</v>
      </c>
      <c r="O47" s="301">
        <f>+M47+N47</f>
        <v>158128</v>
      </c>
      <c r="P47" s="140">
        <v>131</v>
      </c>
      <c r="Q47" s="338">
        <f>O47+P47</f>
        <v>158259</v>
      </c>
      <c r="R47" s="39"/>
      <c r="S47" s="37"/>
      <c r="T47" s="301"/>
      <c r="U47" s="140"/>
      <c r="V47" s="338"/>
      <c r="W47" s="40"/>
    </row>
    <row r="48" spans="1:23" x14ac:dyDescent="0.2">
      <c r="A48" s="3" t="str">
        <f t="shared" ref="A48" si="62">IF(ISERROR(F48/G48)," ",IF(F48/G48&gt;0.5,IF(F48/G48&lt;1.5," ","NOT OK"),"NOT OK"))</f>
        <v xml:space="preserve"> </v>
      </c>
      <c r="B48" s="106" t="s">
        <v>17</v>
      </c>
      <c r="C48" s="120">
        <v>591</v>
      </c>
      <c r="D48" s="122">
        <v>591</v>
      </c>
      <c r="E48" s="296">
        <f t="shared" si="61"/>
        <v>1182</v>
      </c>
      <c r="F48" s="120"/>
      <c r="G48" s="122"/>
      <c r="H48" s="296"/>
      <c r="I48" s="123"/>
      <c r="J48" s="3"/>
      <c r="L48" s="13" t="s">
        <v>17</v>
      </c>
      <c r="M48" s="37">
        <v>84721</v>
      </c>
      <c r="N48" s="508">
        <v>82002</v>
      </c>
      <c r="O48" s="301">
        <f>+M48+N48</f>
        <v>166723</v>
      </c>
      <c r="P48" s="140">
        <v>0</v>
      </c>
      <c r="Q48" s="301">
        <f>O48+P48</f>
        <v>166723</v>
      </c>
      <c r="R48" s="39"/>
      <c r="S48" s="37"/>
      <c r="T48" s="301"/>
      <c r="U48" s="140"/>
      <c r="V48" s="301"/>
      <c r="W48" s="40"/>
    </row>
    <row r="49" spans="1:23" ht="13.5" thickBot="1" x14ac:dyDescent="0.25">
      <c r="A49" s="3" t="str">
        <f>IF(ISERROR(F49/G49)," ",IF(F49/G49&gt;0.5,IF(F49/G49&lt;1.5," ","NOT OK"),"NOT OK"))</f>
        <v xml:space="preserve"> </v>
      </c>
      <c r="B49" s="106" t="s">
        <v>18</v>
      </c>
      <c r="C49" s="120">
        <v>440</v>
      </c>
      <c r="D49" s="122">
        <v>442</v>
      </c>
      <c r="E49" s="296">
        <f t="shared" si="61"/>
        <v>882</v>
      </c>
      <c r="F49" s="120"/>
      <c r="G49" s="122"/>
      <c r="H49" s="296"/>
      <c r="I49" s="123"/>
      <c r="J49" s="3"/>
      <c r="L49" s="13" t="s">
        <v>18</v>
      </c>
      <c r="M49" s="37">
        <v>62331</v>
      </c>
      <c r="N49" s="508">
        <v>62181</v>
      </c>
      <c r="O49" s="301">
        <f>+M49+N49</f>
        <v>124512</v>
      </c>
      <c r="P49" s="140">
        <v>156</v>
      </c>
      <c r="Q49" s="301">
        <f>O49+P49</f>
        <v>124668</v>
      </c>
      <c r="R49" s="37"/>
      <c r="S49" s="481"/>
      <c r="T49" s="303"/>
      <c r="U49" s="140"/>
      <c r="V49" s="301"/>
      <c r="W49" s="40"/>
    </row>
    <row r="50" spans="1:23" ht="15.75" customHeight="1" thickTop="1" thickBot="1" x14ac:dyDescent="0.25">
      <c r="A50" s="9" t="str">
        <f>IF(ISERROR(F50/G50)," ",IF(F50/G50&gt;0.5,IF(F50/G50&lt;1.5," ","NOT OK"),"NOT OK"))</f>
        <v xml:space="preserve"> </v>
      </c>
      <c r="B50" s="133" t="s">
        <v>19</v>
      </c>
      <c r="C50" s="127">
        <f t="shared" ref="C50:E50" si="63">+C47+C48+C49</f>
        <v>1573</v>
      </c>
      <c r="D50" s="135">
        <f t="shared" si="63"/>
        <v>1575</v>
      </c>
      <c r="E50" s="339">
        <f t="shared" si="63"/>
        <v>3148</v>
      </c>
      <c r="F50" s="127"/>
      <c r="G50" s="135"/>
      <c r="H50" s="339"/>
      <c r="I50" s="130"/>
      <c r="J50" s="3"/>
      <c r="K50" s="10"/>
      <c r="L50" s="47" t="s">
        <v>19</v>
      </c>
      <c r="M50" s="49">
        <f t="shared" ref="M50:Q50" si="64">+M47+M48+M49</f>
        <v>225750</v>
      </c>
      <c r="N50" s="510">
        <f t="shared" si="64"/>
        <v>223613</v>
      </c>
      <c r="O50" s="337">
        <f t="shared" si="64"/>
        <v>449363</v>
      </c>
      <c r="P50" s="49">
        <f t="shared" si="64"/>
        <v>287</v>
      </c>
      <c r="Q50" s="337">
        <f t="shared" si="64"/>
        <v>449650</v>
      </c>
      <c r="R50" s="49"/>
      <c r="S50" s="483"/>
      <c r="T50" s="480"/>
      <c r="U50" s="49"/>
      <c r="V50" s="337"/>
      <c r="W50" s="50"/>
    </row>
    <row r="51" spans="1:23" ht="13.5" thickTop="1" x14ac:dyDescent="0.2">
      <c r="A51" s="3" t="str">
        <f>IF(ISERROR(F51/G51)," ",IF(F51/G51&gt;0.5,IF(F51/G51&lt;1.5," ","NOT OK"),"NOT OK"))</f>
        <v xml:space="preserve"> </v>
      </c>
      <c r="B51" s="106" t="s">
        <v>20</v>
      </c>
      <c r="C51" s="120">
        <v>447</v>
      </c>
      <c r="D51" s="122">
        <v>446</v>
      </c>
      <c r="E51" s="297">
        <f t="shared" ref="E51:E53" si="65">SUM(C51:D51)</f>
        <v>893</v>
      </c>
      <c r="F51" s="120"/>
      <c r="G51" s="122"/>
      <c r="H51" s="297"/>
      <c r="I51" s="123"/>
      <c r="J51" s="3"/>
      <c r="L51" s="13" t="s">
        <v>21</v>
      </c>
      <c r="M51" s="37">
        <v>65692</v>
      </c>
      <c r="N51" s="508">
        <v>66907</v>
      </c>
      <c r="O51" s="500">
        <f>+M51+N51</f>
        <v>132599</v>
      </c>
      <c r="P51" s="499">
        <v>161</v>
      </c>
      <c r="Q51" s="500">
        <f>O51+P51</f>
        <v>132760</v>
      </c>
      <c r="R51" s="37"/>
      <c r="S51" s="481"/>
      <c r="T51" s="303"/>
      <c r="U51" s="140"/>
      <c r="V51" s="301"/>
      <c r="W51" s="40"/>
    </row>
    <row r="52" spans="1:23" x14ac:dyDescent="0.2">
      <c r="A52" s="3" t="str">
        <f t="shared" ref="A52" si="66">IF(ISERROR(F52/G52)," ",IF(F52/G52&gt;0.5,IF(F52/G52&lt;1.5," ","NOT OK"),"NOT OK"))</f>
        <v xml:space="preserve"> </v>
      </c>
      <c r="B52" s="106" t="s">
        <v>22</v>
      </c>
      <c r="C52" s="120">
        <v>486</v>
      </c>
      <c r="D52" s="122">
        <v>486</v>
      </c>
      <c r="E52" s="298">
        <f t="shared" si="65"/>
        <v>972</v>
      </c>
      <c r="F52" s="120"/>
      <c r="G52" s="122"/>
      <c r="H52" s="298"/>
      <c r="I52" s="123"/>
      <c r="J52" s="9"/>
      <c r="L52" s="13" t="s">
        <v>22</v>
      </c>
      <c r="M52" s="37">
        <v>69147</v>
      </c>
      <c r="N52" s="508">
        <v>67341</v>
      </c>
      <c r="O52" s="503">
        <f t="shared" ref="O52" si="67">+M52+N52</f>
        <v>136488</v>
      </c>
      <c r="P52" s="502">
        <v>0</v>
      </c>
      <c r="Q52" s="503">
        <f>O52+P52</f>
        <v>136488</v>
      </c>
      <c r="R52" s="37"/>
      <c r="S52" s="481"/>
      <c r="T52" s="301"/>
      <c r="U52" s="494"/>
      <c r="V52" s="301"/>
      <c r="W52" s="40"/>
    </row>
    <row r="53" spans="1:23" ht="13.5" thickBot="1" x14ac:dyDescent="0.25">
      <c r="A53" s="3" t="str">
        <f>IF(ISERROR(F53/G53)," ",IF(F53/G53&gt;0.5,IF(F53/G53&lt;1.5," ","NOT OK"),"NOT OK"))</f>
        <v xml:space="preserve"> </v>
      </c>
      <c r="B53" s="106" t="s">
        <v>23</v>
      </c>
      <c r="C53" s="120">
        <v>506</v>
      </c>
      <c r="D53" s="136">
        <v>507</v>
      </c>
      <c r="E53" s="299">
        <f t="shared" si="65"/>
        <v>1013</v>
      </c>
      <c r="F53" s="120"/>
      <c r="G53" s="136"/>
      <c r="H53" s="299"/>
      <c r="I53" s="137"/>
      <c r="J53" s="3"/>
      <c r="L53" s="13" t="s">
        <v>23</v>
      </c>
      <c r="M53" s="37">
        <v>68733</v>
      </c>
      <c r="N53" s="508">
        <v>69308</v>
      </c>
      <c r="O53" s="503">
        <f>+M53+N53</f>
        <v>138041</v>
      </c>
      <c r="P53" s="502">
        <v>0</v>
      </c>
      <c r="Q53" s="503">
        <f>O53+P53</f>
        <v>138041</v>
      </c>
      <c r="R53" s="37"/>
      <c r="S53" s="481"/>
      <c r="T53" s="301"/>
      <c r="U53" s="494"/>
      <c r="V53" s="301"/>
      <c r="W53" s="40"/>
    </row>
    <row r="54" spans="1:23" ht="14.25" thickTop="1" thickBot="1" x14ac:dyDescent="0.25">
      <c r="A54" s="3" t="str">
        <f>IF(ISERROR(F54/G54)," ",IF(F54/G54&gt;0.5,IF(F54/G54&lt;1.5," ","NOT OK"),"NOT OK"))</f>
        <v xml:space="preserve"> </v>
      </c>
      <c r="B54" s="126" t="s">
        <v>40</v>
      </c>
      <c r="C54" s="127">
        <f t="shared" ref="C54:E54" si="68">+C51+C52+C53</f>
        <v>1439</v>
      </c>
      <c r="D54" s="127">
        <f t="shared" si="68"/>
        <v>1439</v>
      </c>
      <c r="E54" s="127">
        <f t="shared" si="68"/>
        <v>2878</v>
      </c>
      <c r="F54" s="127"/>
      <c r="G54" s="127"/>
      <c r="H54" s="127"/>
      <c r="I54" s="130"/>
      <c r="J54" s="3"/>
      <c r="L54" s="476" t="s">
        <v>40</v>
      </c>
      <c r="M54" s="45">
        <f t="shared" ref="M54:Q54" si="69">+M51+M52+M53</f>
        <v>203572</v>
      </c>
      <c r="N54" s="43">
        <f t="shared" si="69"/>
        <v>203556</v>
      </c>
      <c r="O54" s="302">
        <f t="shared" si="69"/>
        <v>407128</v>
      </c>
      <c r="P54" s="43">
        <f t="shared" si="69"/>
        <v>161</v>
      </c>
      <c r="Q54" s="302">
        <f t="shared" si="69"/>
        <v>407289</v>
      </c>
      <c r="R54" s="43"/>
      <c r="S54" s="482"/>
      <c r="T54" s="486"/>
      <c r="U54" s="495"/>
      <c r="V54" s="302"/>
      <c r="W54" s="46"/>
    </row>
    <row r="55" spans="1:23" ht="14.25" thickTop="1" thickBot="1" x14ac:dyDescent="0.25">
      <c r="A55" s="3" t="str">
        <f>IF(ISERROR(F55/G55)," ",IF(F55/G55&gt;0.5,IF(F55/G55&lt;1.5," ","NOT OK"),"NOT OK"))</f>
        <v xml:space="preserve"> </v>
      </c>
      <c r="B55" s="126" t="s">
        <v>62</v>
      </c>
      <c r="C55" s="127">
        <f t="shared" ref="C55:E55" si="70">+C46+C50+C51+C52+C53</f>
        <v>4289</v>
      </c>
      <c r="D55" s="129">
        <f t="shared" si="70"/>
        <v>4291</v>
      </c>
      <c r="E55" s="300">
        <f t="shared" si="70"/>
        <v>8580</v>
      </c>
      <c r="F55" s="127"/>
      <c r="G55" s="129"/>
      <c r="H55" s="300"/>
      <c r="I55" s="130"/>
      <c r="J55" s="3"/>
      <c r="L55" s="476" t="s">
        <v>62</v>
      </c>
      <c r="M55" s="42">
        <f t="shared" ref="M55:Q55" si="71">+M46+M50+M51+M52+M53</f>
        <v>621861</v>
      </c>
      <c r="N55" s="477">
        <f t="shared" si="71"/>
        <v>614107</v>
      </c>
      <c r="O55" s="302">
        <f t="shared" si="71"/>
        <v>1235968</v>
      </c>
      <c r="P55" s="43">
        <f t="shared" si="71"/>
        <v>741</v>
      </c>
      <c r="Q55" s="302">
        <f t="shared" si="71"/>
        <v>1236709</v>
      </c>
      <c r="R55" s="43"/>
      <c r="S55" s="482"/>
      <c r="T55" s="486"/>
      <c r="U55" s="495"/>
      <c r="V55" s="302"/>
      <c r="W55" s="46"/>
    </row>
    <row r="56" spans="1:23" ht="14.25" thickTop="1" thickBot="1" x14ac:dyDescent="0.25">
      <c r="A56" s="3" t="str">
        <f>IF(ISERROR(F56/G56)," ",IF(F56/G56&gt;0.5,IF(F56/G56&lt;1.5," ","NOT OK"),"NOT OK"))</f>
        <v xml:space="preserve"> </v>
      </c>
      <c r="B56" s="126" t="s">
        <v>63</v>
      </c>
      <c r="C56" s="127">
        <f t="shared" ref="C56:E56" si="72">+C40+C46+C50+C54</f>
        <v>5257</v>
      </c>
      <c r="D56" s="129">
        <f t="shared" si="72"/>
        <v>5258</v>
      </c>
      <c r="E56" s="300">
        <f t="shared" si="72"/>
        <v>10515</v>
      </c>
      <c r="F56" s="127"/>
      <c r="G56" s="129"/>
      <c r="H56" s="300"/>
      <c r="I56" s="130"/>
      <c r="J56" s="3"/>
      <c r="L56" s="476" t="s">
        <v>63</v>
      </c>
      <c r="M56" s="45">
        <f t="shared" ref="M56:Q56" si="73">+M40+M46+M50+M54</f>
        <v>761964</v>
      </c>
      <c r="N56" s="43">
        <f t="shared" si="73"/>
        <v>757077</v>
      </c>
      <c r="O56" s="302">
        <f t="shared" si="73"/>
        <v>1519041</v>
      </c>
      <c r="P56" s="43">
        <f t="shared" si="73"/>
        <v>741</v>
      </c>
      <c r="Q56" s="302">
        <f t="shared" si="73"/>
        <v>1519782</v>
      </c>
      <c r="R56" s="43"/>
      <c r="S56" s="482"/>
      <c r="T56" s="486"/>
      <c r="U56" s="495"/>
      <c r="V56" s="302"/>
      <c r="W56" s="46"/>
    </row>
    <row r="57" spans="1:23" ht="14.25" thickTop="1" thickBot="1" x14ac:dyDescent="0.25">
      <c r="B57" s="138" t="s">
        <v>60</v>
      </c>
      <c r="C57" s="102"/>
      <c r="D57" s="102"/>
      <c r="E57" s="102"/>
      <c r="F57" s="102"/>
      <c r="G57" s="102"/>
      <c r="H57" s="102"/>
      <c r="I57" s="102"/>
      <c r="J57" s="3"/>
      <c r="L57" s="53" t="s">
        <v>60</v>
      </c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</row>
    <row r="58" spans="1:23" ht="13.5" thickTop="1" x14ac:dyDescent="0.2">
      <c r="B58" s="537" t="s">
        <v>27</v>
      </c>
      <c r="C58" s="538"/>
      <c r="D58" s="538"/>
      <c r="E58" s="538"/>
      <c r="F58" s="538"/>
      <c r="G58" s="538"/>
      <c r="H58" s="538"/>
      <c r="I58" s="539"/>
      <c r="J58" s="3"/>
      <c r="L58" s="540" t="s">
        <v>28</v>
      </c>
      <c r="M58" s="541"/>
      <c r="N58" s="541"/>
      <c r="O58" s="541"/>
      <c r="P58" s="541"/>
      <c r="Q58" s="541"/>
      <c r="R58" s="541"/>
      <c r="S58" s="541"/>
      <c r="T58" s="541"/>
      <c r="U58" s="541"/>
      <c r="V58" s="541"/>
      <c r="W58" s="542"/>
    </row>
    <row r="59" spans="1:23" ht="13.5" thickBot="1" x14ac:dyDescent="0.25">
      <c r="B59" s="543" t="s">
        <v>30</v>
      </c>
      <c r="C59" s="544"/>
      <c r="D59" s="544"/>
      <c r="E59" s="544"/>
      <c r="F59" s="544"/>
      <c r="G59" s="544"/>
      <c r="H59" s="544"/>
      <c r="I59" s="545"/>
      <c r="J59" s="3"/>
      <c r="L59" s="546" t="s">
        <v>50</v>
      </c>
      <c r="M59" s="547"/>
      <c r="N59" s="547"/>
      <c r="O59" s="547"/>
      <c r="P59" s="547"/>
      <c r="Q59" s="547"/>
      <c r="R59" s="547"/>
      <c r="S59" s="547"/>
      <c r="T59" s="547"/>
      <c r="U59" s="547"/>
      <c r="V59" s="547"/>
      <c r="W59" s="548"/>
    </row>
    <row r="60" spans="1:23" ht="14.25" thickTop="1" thickBot="1" x14ac:dyDescent="0.25">
      <c r="B60" s="101"/>
      <c r="C60" s="102"/>
      <c r="D60" s="102"/>
      <c r="E60" s="102"/>
      <c r="F60" s="102"/>
      <c r="G60" s="102"/>
      <c r="H60" s="102"/>
      <c r="I60" s="103"/>
      <c r="J60" s="3"/>
      <c r="L60" s="15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2"/>
    </row>
    <row r="61" spans="1:23" ht="14.25" thickTop="1" thickBot="1" x14ac:dyDescent="0.25">
      <c r="B61" s="104"/>
      <c r="C61" s="549" t="s">
        <v>64</v>
      </c>
      <c r="D61" s="550"/>
      <c r="E61" s="551"/>
      <c r="F61" s="549" t="s">
        <v>65</v>
      </c>
      <c r="G61" s="550"/>
      <c r="H61" s="551"/>
      <c r="I61" s="105" t="s">
        <v>2</v>
      </c>
      <c r="J61" s="3"/>
      <c r="L61" s="11"/>
      <c r="M61" s="552" t="s">
        <v>64</v>
      </c>
      <c r="N61" s="553"/>
      <c r="O61" s="553"/>
      <c r="P61" s="553"/>
      <c r="Q61" s="554"/>
      <c r="R61" s="552" t="s">
        <v>65</v>
      </c>
      <c r="S61" s="553"/>
      <c r="T61" s="553"/>
      <c r="U61" s="553"/>
      <c r="V61" s="554"/>
      <c r="W61" s="12" t="s">
        <v>2</v>
      </c>
    </row>
    <row r="62" spans="1:23" ht="13.5" thickTop="1" x14ac:dyDescent="0.2">
      <c r="B62" s="106" t="s">
        <v>3</v>
      </c>
      <c r="C62" s="107"/>
      <c r="D62" s="108"/>
      <c r="E62" s="109"/>
      <c r="F62" s="107"/>
      <c r="G62" s="108"/>
      <c r="H62" s="109"/>
      <c r="I62" s="110" t="s">
        <v>4</v>
      </c>
      <c r="J62" s="3"/>
      <c r="L62" s="13" t="s">
        <v>3</v>
      </c>
      <c r="M62" s="19"/>
      <c r="N62" s="15"/>
      <c r="O62" s="16"/>
      <c r="P62" s="17"/>
      <c r="Q62" s="20"/>
      <c r="R62" s="19"/>
      <c r="S62" s="15"/>
      <c r="T62" s="16"/>
      <c r="U62" s="17"/>
      <c r="V62" s="20"/>
      <c r="W62" s="21" t="s">
        <v>4</v>
      </c>
    </row>
    <row r="63" spans="1:23" ht="13.5" thickBot="1" x14ac:dyDescent="0.25">
      <c r="B63" s="111" t="s">
        <v>29</v>
      </c>
      <c r="C63" s="112" t="s">
        <v>5</v>
      </c>
      <c r="D63" s="113" t="s">
        <v>6</v>
      </c>
      <c r="E63" s="114" t="s">
        <v>7</v>
      </c>
      <c r="F63" s="112" t="s">
        <v>5</v>
      </c>
      <c r="G63" s="113" t="s">
        <v>6</v>
      </c>
      <c r="H63" s="114" t="s">
        <v>7</v>
      </c>
      <c r="I63" s="115"/>
      <c r="J63" s="3"/>
      <c r="L63" s="22"/>
      <c r="M63" s="27" t="s">
        <v>8</v>
      </c>
      <c r="N63" s="24" t="s">
        <v>9</v>
      </c>
      <c r="O63" s="25" t="s">
        <v>31</v>
      </c>
      <c r="P63" s="26" t="s">
        <v>32</v>
      </c>
      <c r="Q63" s="25" t="s">
        <v>7</v>
      </c>
      <c r="R63" s="27" t="s">
        <v>8</v>
      </c>
      <c r="S63" s="24" t="s">
        <v>9</v>
      </c>
      <c r="T63" s="25" t="s">
        <v>31</v>
      </c>
      <c r="U63" s="26" t="s">
        <v>32</v>
      </c>
      <c r="V63" s="25" t="s">
        <v>7</v>
      </c>
      <c r="W63" s="28"/>
    </row>
    <row r="64" spans="1:23" ht="5.25" customHeight="1" thickTop="1" x14ac:dyDescent="0.2">
      <c r="B64" s="106"/>
      <c r="C64" s="116"/>
      <c r="D64" s="117"/>
      <c r="E64" s="118"/>
      <c r="F64" s="116"/>
      <c r="G64" s="117"/>
      <c r="H64" s="118"/>
      <c r="I64" s="119"/>
      <c r="J64" s="3"/>
      <c r="L64" s="13"/>
      <c r="M64" s="33"/>
      <c r="N64" s="30"/>
      <c r="O64" s="31"/>
      <c r="P64" s="32"/>
      <c r="Q64" s="34"/>
      <c r="R64" s="33"/>
      <c r="S64" s="30"/>
      <c r="T64" s="31"/>
      <c r="U64" s="32"/>
      <c r="V64" s="34"/>
      <c r="W64" s="35"/>
    </row>
    <row r="65" spans="1:23" x14ac:dyDescent="0.2">
      <c r="A65" s="3" t="str">
        <f>IF(ISERROR(F65/G65)," ",IF(F65/G65&gt;0.5,IF(F65/G65&lt;1.5," ","NOT OK"),"NOT OK"))</f>
        <v xml:space="preserve"> </v>
      </c>
      <c r="B65" s="106" t="s">
        <v>10</v>
      </c>
      <c r="C65" s="120">
        <f t="shared" ref="C65:H70" si="74">+C9+C37</f>
        <v>1583</v>
      </c>
      <c r="D65" s="122">
        <f t="shared" si="74"/>
        <v>1582</v>
      </c>
      <c r="E65" s="296">
        <f t="shared" si="74"/>
        <v>3165</v>
      </c>
      <c r="F65" s="120">
        <f t="shared" si="74"/>
        <v>2078</v>
      </c>
      <c r="G65" s="122">
        <f t="shared" si="74"/>
        <v>2081</v>
      </c>
      <c r="H65" s="296">
        <f t="shared" si="74"/>
        <v>4159</v>
      </c>
      <c r="I65" s="123">
        <f t="shared" ref="I65:I67" si="75">IF(E65=0,0,((H65/E65)-1)*100)</f>
        <v>31.40600315955766</v>
      </c>
      <c r="J65" s="3"/>
      <c r="K65" s="6"/>
      <c r="L65" s="13" t="s">
        <v>10</v>
      </c>
      <c r="M65" s="39">
        <f t="shared" ref="M65:N67" si="76">+M9+M37</f>
        <v>245949</v>
      </c>
      <c r="N65" s="37">
        <f t="shared" si="76"/>
        <v>255145</v>
      </c>
      <c r="O65" s="301">
        <f>SUM(M65:N65)</f>
        <v>501094</v>
      </c>
      <c r="P65" s="38">
        <f>P9+P37</f>
        <v>0</v>
      </c>
      <c r="Q65" s="303">
        <f>+O65+P65</f>
        <v>501094</v>
      </c>
      <c r="R65" s="39">
        <f t="shared" ref="R65:S67" si="77">+R9+R37</f>
        <v>326007</v>
      </c>
      <c r="S65" s="37">
        <f t="shared" si="77"/>
        <v>333496</v>
      </c>
      <c r="T65" s="301">
        <f>SUM(R65:S65)</f>
        <v>659503</v>
      </c>
      <c r="U65" s="38">
        <f>U9+U37</f>
        <v>0</v>
      </c>
      <c r="V65" s="303">
        <f>+T65+U65</f>
        <v>659503</v>
      </c>
      <c r="W65" s="40">
        <f t="shared" ref="W65:W67" si="78">IF(Q65=0,0,((V65/Q65)-1)*100)</f>
        <v>31.612631562142024</v>
      </c>
    </row>
    <row r="66" spans="1:23" x14ac:dyDescent="0.2">
      <c r="A66" s="3" t="str">
        <f>IF(ISERROR(F66/G66)," ",IF(F66/G66&gt;0.5,IF(F66/G66&lt;1.5," ","NOT OK"),"NOT OK"))</f>
        <v xml:space="preserve"> </v>
      </c>
      <c r="B66" s="106" t="s">
        <v>11</v>
      </c>
      <c r="C66" s="120">
        <f t="shared" si="74"/>
        <v>1622</v>
      </c>
      <c r="D66" s="122">
        <f t="shared" si="74"/>
        <v>1626</v>
      </c>
      <c r="E66" s="296">
        <f t="shared" si="74"/>
        <v>3248</v>
      </c>
      <c r="F66" s="120">
        <f t="shared" si="74"/>
        <v>2139</v>
      </c>
      <c r="G66" s="122">
        <f t="shared" si="74"/>
        <v>2140</v>
      </c>
      <c r="H66" s="296">
        <f t="shared" si="74"/>
        <v>4279</v>
      </c>
      <c r="I66" s="123">
        <f t="shared" si="75"/>
        <v>31.742610837438434</v>
      </c>
      <c r="J66" s="3"/>
      <c r="K66" s="6"/>
      <c r="L66" s="13" t="s">
        <v>11</v>
      </c>
      <c r="M66" s="39">
        <f t="shared" si="76"/>
        <v>264005</v>
      </c>
      <c r="N66" s="37">
        <f t="shared" si="76"/>
        <v>262711</v>
      </c>
      <c r="O66" s="301">
        <f t="shared" ref="O66:O67" si="79">SUM(M66:N66)</f>
        <v>526716</v>
      </c>
      <c r="P66" s="38">
        <f>P10+P38</f>
        <v>0</v>
      </c>
      <c r="Q66" s="303">
        <f>+O66+P66</f>
        <v>526716</v>
      </c>
      <c r="R66" s="39">
        <f t="shared" si="77"/>
        <v>352850</v>
      </c>
      <c r="S66" s="37">
        <f t="shared" si="77"/>
        <v>348409</v>
      </c>
      <c r="T66" s="301">
        <f t="shared" ref="T66:T67" si="80">SUM(R66:S66)</f>
        <v>701259</v>
      </c>
      <c r="U66" s="38">
        <f>U10+U38</f>
        <v>125</v>
      </c>
      <c r="V66" s="303">
        <f>+T66+U66</f>
        <v>701384</v>
      </c>
      <c r="W66" s="40">
        <f t="shared" si="78"/>
        <v>33.16170384039976</v>
      </c>
    </row>
    <row r="67" spans="1:23" ht="13.5" thickBot="1" x14ac:dyDescent="0.25">
      <c r="A67" s="3" t="str">
        <f>IF(ISERROR(F67/G67)," ",IF(F67/G67&gt;0.5,IF(F67/G67&lt;1.5," ","NOT OK"),"NOT OK"))</f>
        <v xml:space="preserve"> </v>
      </c>
      <c r="B67" s="111" t="s">
        <v>12</v>
      </c>
      <c r="C67" s="124">
        <f t="shared" si="74"/>
        <v>1747</v>
      </c>
      <c r="D67" s="125">
        <f t="shared" si="74"/>
        <v>1745</v>
      </c>
      <c r="E67" s="296">
        <f t="shared" si="74"/>
        <v>3492</v>
      </c>
      <c r="F67" s="124">
        <f t="shared" si="74"/>
        <v>2383</v>
      </c>
      <c r="G67" s="125">
        <f t="shared" si="74"/>
        <v>2381</v>
      </c>
      <c r="H67" s="296">
        <f t="shared" si="74"/>
        <v>4764</v>
      </c>
      <c r="I67" s="123">
        <f t="shared" si="75"/>
        <v>36.426116838487978</v>
      </c>
      <c r="J67" s="3"/>
      <c r="K67" s="6"/>
      <c r="L67" s="22" t="s">
        <v>12</v>
      </c>
      <c r="M67" s="39">
        <f t="shared" si="76"/>
        <v>291920</v>
      </c>
      <c r="N67" s="37">
        <f t="shared" si="76"/>
        <v>291617</v>
      </c>
      <c r="O67" s="301">
        <f t="shared" si="79"/>
        <v>583537</v>
      </c>
      <c r="P67" s="38">
        <f>P11+P39</f>
        <v>0</v>
      </c>
      <c r="Q67" s="303">
        <f>+O67+P67</f>
        <v>583537</v>
      </c>
      <c r="R67" s="39">
        <f t="shared" si="77"/>
        <v>403890</v>
      </c>
      <c r="S67" s="37">
        <f t="shared" si="77"/>
        <v>407951</v>
      </c>
      <c r="T67" s="301">
        <f t="shared" si="80"/>
        <v>811841</v>
      </c>
      <c r="U67" s="38">
        <f>U11+U39</f>
        <v>0</v>
      </c>
      <c r="V67" s="303">
        <f>+T67+U67</f>
        <v>811841</v>
      </c>
      <c r="W67" s="40">
        <f t="shared" si="78"/>
        <v>39.124168647403664</v>
      </c>
    </row>
    <row r="68" spans="1:23" ht="14.25" thickTop="1" thickBot="1" x14ac:dyDescent="0.25">
      <c r="A68" s="3" t="str">
        <f>IF(ISERROR(F68/G68)," ",IF(F68/G68&gt;0.5,IF(F68/G68&lt;1.5," ","NOT OK"),"NOT OK"))</f>
        <v xml:space="preserve"> </v>
      </c>
      <c r="B68" s="126" t="s">
        <v>57</v>
      </c>
      <c r="C68" s="127">
        <f t="shared" si="74"/>
        <v>4952</v>
      </c>
      <c r="D68" s="129">
        <f t="shared" si="74"/>
        <v>4953</v>
      </c>
      <c r="E68" s="300">
        <f t="shared" si="74"/>
        <v>9905</v>
      </c>
      <c r="F68" s="127">
        <f t="shared" si="74"/>
        <v>6600</v>
      </c>
      <c r="G68" s="129">
        <f t="shared" si="74"/>
        <v>6602</v>
      </c>
      <c r="H68" s="300">
        <f t="shared" si="74"/>
        <v>13202</v>
      </c>
      <c r="I68" s="130">
        <f>IF(E68=0,0,((H68/E68)-1)*100)</f>
        <v>33.286219081272094</v>
      </c>
      <c r="J68" s="3"/>
      <c r="L68" s="41" t="s">
        <v>57</v>
      </c>
      <c r="M68" s="45">
        <f t="shared" ref="M68:Q68" si="81">+M65+M66+M67</f>
        <v>801874</v>
      </c>
      <c r="N68" s="43">
        <f t="shared" si="81"/>
        <v>809473</v>
      </c>
      <c r="O68" s="302">
        <f t="shared" si="81"/>
        <v>1611347</v>
      </c>
      <c r="P68" s="43">
        <f t="shared" si="81"/>
        <v>0</v>
      </c>
      <c r="Q68" s="302">
        <f t="shared" si="81"/>
        <v>1611347</v>
      </c>
      <c r="R68" s="45">
        <f t="shared" ref="R68:V68" si="82">+R65+R66+R67</f>
        <v>1082747</v>
      </c>
      <c r="S68" s="43">
        <f t="shared" si="82"/>
        <v>1089856</v>
      </c>
      <c r="T68" s="302">
        <f t="shared" si="82"/>
        <v>2172603</v>
      </c>
      <c r="U68" s="43">
        <f t="shared" si="82"/>
        <v>125</v>
      </c>
      <c r="V68" s="302">
        <f t="shared" si="82"/>
        <v>2172728</v>
      </c>
      <c r="W68" s="46">
        <f>IF(Q68=0,0,((V68/Q68)-1)*100)</f>
        <v>34.839236986198507</v>
      </c>
    </row>
    <row r="69" spans="1:23" ht="13.5" thickTop="1" x14ac:dyDescent="0.2">
      <c r="A69" s="3" t="str">
        <f t="shared" si="10"/>
        <v xml:space="preserve"> </v>
      </c>
      <c r="B69" s="106" t="s">
        <v>13</v>
      </c>
      <c r="C69" s="120">
        <f t="shared" si="74"/>
        <v>1905</v>
      </c>
      <c r="D69" s="122">
        <f t="shared" si="74"/>
        <v>1904</v>
      </c>
      <c r="E69" s="296">
        <f t="shared" si="74"/>
        <v>3809</v>
      </c>
      <c r="F69" s="120">
        <f t="shared" si="74"/>
        <v>2438</v>
      </c>
      <c r="G69" s="122">
        <f t="shared" si="74"/>
        <v>2440</v>
      </c>
      <c r="H69" s="296">
        <f t="shared" si="74"/>
        <v>4878</v>
      </c>
      <c r="I69" s="123">
        <f t="shared" ref="I69" si="83">IF(E69=0,0,((H69/E69)-1)*100)</f>
        <v>28.065108952480976</v>
      </c>
      <c r="J69" s="3"/>
      <c r="L69" s="13" t="s">
        <v>13</v>
      </c>
      <c r="M69" s="39">
        <f>+M13+M41</f>
        <v>318399</v>
      </c>
      <c r="N69" s="37">
        <f>+N13+N41</f>
        <v>310734</v>
      </c>
      <c r="O69" s="301">
        <f t="shared" ref="O69" si="84">SUM(M69:N69)</f>
        <v>629133</v>
      </c>
      <c r="P69" s="38">
        <f>P13+P41</f>
        <v>0</v>
      </c>
      <c r="Q69" s="303">
        <f>+O69+P69</f>
        <v>629133</v>
      </c>
      <c r="R69" s="39">
        <f>+R13+R41</f>
        <v>414108</v>
      </c>
      <c r="S69" s="37">
        <f>+S13+S41</f>
        <v>414747</v>
      </c>
      <c r="T69" s="301">
        <f t="shared" ref="T69" si="85">SUM(R69:S69)</f>
        <v>828855</v>
      </c>
      <c r="U69" s="38">
        <f>U13+U41</f>
        <v>131</v>
      </c>
      <c r="V69" s="303">
        <f>+T69+U69</f>
        <v>828986</v>
      </c>
      <c r="W69" s="40">
        <f t="shared" ref="W69" si="86">IF(Q69=0,0,((V69/Q69)-1)*100)</f>
        <v>31.766415050553711</v>
      </c>
    </row>
    <row r="70" spans="1:23" ht="13.5" thickBot="1" x14ac:dyDescent="0.25">
      <c r="A70" s="3" t="str">
        <f>IF(ISERROR(F70/G70)," ",IF(F70/G70&gt;0.5,IF(F70/G70&lt;1.5," ","NOT OK"),"NOT OK"))</f>
        <v xml:space="preserve"> </v>
      </c>
      <c r="B70" s="106" t="s">
        <v>14</v>
      </c>
      <c r="C70" s="120">
        <f t="shared" si="74"/>
        <v>1767</v>
      </c>
      <c r="D70" s="122">
        <f t="shared" si="74"/>
        <v>1766</v>
      </c>
      <c r="E70" s="296">
        <f t="shared" si="74"/>
        <v>3533</v>
      </c>
      <c r="F70" s="120">
        <f t="shared" si="74"/>
        <v>2222</v>
      </c>
      <c r="G70" s="122">
        <f t="shared" si="74"/>
        <v>2222</v>
      </c>
      <c r="H70" s="296">
        <f t="shared" si="74"/>
        <v>4444</v>
      </c>
      <c r="I70" s="123">
        <f>IF(E70=0,0,((H70/E70)-1)*100)</f>
        <v>25.785451457684694</v>
      </c>
      <c r="J70" s="3"/>
      <c r="L70" s="13" t="s">
        <v>14</v>
      </c>
      <c r="M70" s="39">
        <f>+M14+M42</f>
        <v>297504</v>
      </c>
      <c r="N70" s="37">
        <f>+N14+N42</f>
        <v>300773</v>
      </c>
      <c r="O70" s="301">
        <f>SUM(M70:N70)</f>
        <v>598277</v>
      </c>
      <c r="P70" s="38">
        <f>P14+P42</f>
        <v>460</v>
      </c>
      <c r="Q70" s="303">
        <f>+O70+P70</f>
        <v>598737</v>
      </c>
      <c r="R70" s="39">
        <f>+R14+R42</f>
        <v>370028</v>
      </c>
      <c r="S70" s="37">
        <f>+S14+S42</f>
        <v>376819</v>
      </c>
      <c r="T70" s="301">
        <f>SUM(R70:S70)</f>
        <v>746847</v>
      </c>
      <c r="U70" s="38">
        <f>U14+U42</f>
        <v>0</v>
      </c>
      <c r="V70" s="303">
        <f>+T70+U70</f>
        <v>746847</v>
      </c>
      <c r="W70" s="40">
        <f>IF(Q70=0,0,((V70/Q70)-1)*100)</f>
        <v>24.737071535582402</v>
      </c>
    </row>
    <row r="71" spans="1:23" ht="14.25" thickTop="1" thickBot="1" x14ac:dyDescent="0.25">
      <c r="A71" s="3" t="str">
        <f>IF(ISERROR(F71/G71)," ",IF(F71/G71&gt;0.5,IF(F71/G71&lt;1.5," ","NOT OK"),"NOT OK"))</f>
        <v xml:space="preserve"> </v>
      </c>
      <c r="B71" s="126" t="s">
        <v>66</v>
      </c>
      <c r="C71" s="127">
        <f>+C69+C70</f>
        <v>3672</v>
      </c>
      <c r="D71" s="129">
        <f t="shared" ref="D71:H71" si="87">+D69+D70</f>
        <v>3670</v>
      </c>
      <c r="E71" s="300">
        <f t="shared" si="87"/>
        <v>7342</v>
      </c>
      <c r="F71" s="127">
        <f t="shared" si="87"/>
        <v>4660</v>
      </c>
      <c r="G71" s="129">
        <f t="shared" si="87"/>
        <v>4662</v>
      </c>
      <c r="H71" s="300">
        <f t="shared" si="87"/>
        <v>9322</v>
      </c>
      <c r="I71" s="130">
        <f>IF(E71=0,0,((H71/E71)-1)*100)</f>
        <v>26.968128575320073</v>
      </c>
      <c r="J71" s="3"/>
      <c r="L71" s="41" t="s">
        <v>66</v>
      </c>
      <c r="M71" s="45">
        <f>+M69+M70</f>
        <v>615903</v>
      </c>
      <c r="N71" s="43">
        <f t="shared" ref="N71:V71" si="88">+N69+N70</f>
        <v>611507</v>
      </c>
      <c r="O71" s="302">
        <f t="shared" si="88"/>
        <v>1227410</v>
      </c>
      <c r="P71" s="43">
        <f t="shared" si="88"/>
        <v>460</v>
      </c>
      <c r="Q71" s="302">
        <f t="shared" si="88"/>
        <v>1227870</v>
      </c>
      <c r="R71" s="45">
        <f t="shared" si="88"/>
        <v>784136</v>
      </c>
      <c r="S71" s="43">
        <f t="shared" si="88"/>
        <v>791566</v>
      </c>
      <c r="T71" s="302">
        <f t="shared" si="88"/>
        <v>1575702</v>
      </c>
      <c r="U71" s="43">
        <f t="shared" si="88"/>
        <v>131</v>
      </c>
      <c r="V71" s="302">
        <f t="shared" si="88"/>
        <v>1575833</v>
      </c>
      <c r="W71" s="46">
        <f>IF(Q71=0,0,((V71/Q71)-1)*100)</f>
        <v>28.338749216122228</v>
      </c>
    </row>
    <row r="72" spans="1:23" ht="14.25" thickTop="1" thickBot="1" x14ac:dyDescent="0.25">
      <c r="A72" s="3" t="str">
        <f>IF(ISERROR(F72/G72)," ",IF(F72/G72&gt;0.5,IF(F72/G72&lt;1.5," ","NOT OK"),"NOT OK"))</f>
        <v xml:space="preserve"> </v>
      </c>
      <c r="B72" s="126" t="s">
        <v>67</v>
      </c>
      <c r="C72" s="127">
        <f>+C68+C69+C70</f>
        <v>8624</v>
      </c>
      <c r="D72" s="129">
        <f t="shared" ref="D72:H72" si="89">+D68+D69+D70</f>
        <v>8623</v>
      </c>
      <c r="E72" s="300">
        <f t="shared" si="89"/>
        <v>17247</v>
      </c>
      <c r="F72" s="127">
        <f t="shared" si="89"/>
        <v>11260</v>
      </c>
      <c r="G72" s="129">
        <f t="shared" si="89"/>
        <v>11264</v>
      </c>
      <c r="H72" s="300">
        <f t="shared" si="89"/>
        <v>22524</v>
      </c>
      <c r="I72" s="130">
        <f>IF(E72=0,0,((H72/E72)-1)*100)</f>
        <v>30.596625500086972</v>
      </c>
      <c r="J72" s="3"/>
      <c r="L72" s="41" t="s">
        <v>67</v>
      </c>
      <c r="M72" s="45">
        <f>+M68+M69+M70</f>
        <v>1417777</v>
      </c>
      <c r="N72" s="43">
        <f t="shared" ref="N72:V72" si="90">+N68+N69+N70</f>
        <v>1420980</v>
      </c>
      <c r="O72" s="302">
        <f t="shared" si="90"/>
        <v>2838757</v>
      </c>
      <c r="P72" s="43">
        <f t="shared" si="90"/>
        <v>460</v>
      </c>
      <c r="Q72" s="302">
        <f t="shared" si="90"/>
        <v>2839217</v>
      </c>
      <c r="R72" s="45">
        <f t="shared" si="90"/>
        <v>1866883</v>
      </c>
      <c r="S72" s="43">
        <f t="shared" si="90"/>
        <v>1881422</v>
      </c>
      <c r="T72" s="302">
        <f t="shared" si="90"/>
        <v>3748305</v>
      </c>
      <c r="U72" s="43">
        <f t="shared" si="90"/>
        <v>256</v>
      </c>
      <c r="V72" s="302">
        <f t="shared" si="90"/>
        <v>3748561</v>
      </c>
      <c r="W72" s="46">
        <f>IF(Q72=0,0,((V72/Q72)-1)*100)</f>
        <v>32.027985180421226</v>
      </c>
    </row>
    <row r="73" spans="1:23" ht="14.25" thickTop="1" thickBot="1" x14ac:dyDescent="0.25">
      <c r="A73" s="3" t="str">
        <f t="shared" ref="A73:A75" si="91">IF(ISERROR(F73/G73)," ",IF(F73/G73&gt;0.5,IF(F73/G73&lt;1.5," ","NOT OK"),"NOT OK"))</f>
        <v xml:space="preserve"> </v>
      </c>
      <c r="B73" s="106" t="s">
        <v>15</v>
      </c>
      <c r="C73" s="120">
        <f t="shared" ref="C73:E84" si="92">+C17+C45</f>
        <v>1919</v>
      </c>
      <c r="D73" s="122">
        <f t="shared" si="92"/>
        <v>1920</v>
      </c>
      <c r="E73" s="296">
        <f t="shared" si="92"/>
        <v>3839</v>
      </c>
      <c r="F73" s="120"/>
      <c r="G73" s="122"/>
      <c r="H73" s="296"/>
      <c r="I73" s="123"/>
      <c r="J73" s="3"/>
      <c r="L73" s="13" t="s">
        <v>15</v>
      </c>
      <c r="M73" s="39">
        <f>+M17+M45</f>
        <v>309833</v>
      </c>
      <c r="N73" s="37">
        <f>+N17+N45</f>
        <v>321105</v>
      </c>
      <c r="O73" s="301">
        <f>SUM(M73:N73)</f>
        <v>630938</v>
      </c>
      <c r="P73" s="38">
        <f>P17+P45</f>
        <v>0</v>
      </c>
      <c r="Q73" s="303">
        <f>+O73+P73</f>
        <v>630938</v>
      </c>
      <c r="R73" s="39"/>
      <c r="S73" s="37"/>
      <c r="T73" s="301"/>
      <c r="U73" s="38"/>
      <c r="V73" s="303"/>
      <c r="W73" s="40"/>
    </row>
    <row r="74" spans="1:23" ht="14.25" thickTop="1" thickBot="1" x14ac:dyDescent="0.25">
      <c r="A74" s="3" t="str">
        <f t="shared" si="91"/>
        <v xml:space="preserve"> </v>
      </c>
      <c r="B74" s="126" t="s">
        <v>61</v>
      </c>
      <c r="C74" s="127">
        <f t="shared" si="92"/>
        <v>5591</v>
      </c>
      <c r="D74" s="129">
        <f t="shared" si="92"/>
        <v>5590</v>
      </c>
      <c r="E74" s="300">
        <f t="shared" si="92"/>
        <v>11181</v>
      </c>
      <c r="F74" s="127"/>
      <c r="G74" s="129"/>
      <c r="H74" s="300"/>
      <c r="I74" s="130"/>
      <c r="J74" s="3"/>
      <c r="L74" s="41" t="s">
        <v>61</v>
      </c>
      <c r="M74" s="45">
        <f t="shared" ref="M74:Q74" si="93">+M69+M70+M73</f>
        <v>925736</v>
      </c>
      <c r="N74" s="43">
        <f t="shared" si="93"/>
        <v>932612</v>
      </c>
      <c r="O74" s="302">
        <f t="shared" si="93"/>
        <v>1858348</v>
      </c>
      <c r="P74" s="43">
        <f t="shared" si="93"/>
        <v>460</v>
      </c>
      <c r="Q74" s="302">
        <f t="shared" si="93"/>
        <v>1858808</v>
      </c>
      <c r="R74" s="45"/>
      <c r="S74" s="43"/>
      <c r="T74" s="302"/>
      <c r="U74" s="43"/>
      <c r="V74" s="302"/>
      <c r="W74" s="46"/>
    </row>
    <row r="75" spans="1:23" ht="13.5" thickTop="1" x14ac:dyDescent="0.2">
      <c r="A75" s="3" t="str">
        <f t="shared" si="91"/>
        <v xml:space="preserve"> </v>
      </c>
      <c r="B75" s="106" t="s">
        <v>16</v>
      </c>
      <c r="C75" s="120">
        <f t="shared" si="92"/>
        <v>1922</v>
      </c>
      <c r="D75" s="122">
        <f t="shared" si="92"/>
        <v>1924</v>
      </c>
      <c r="E75" s="296">
        <f t="shared" si="92"/>
        <v>3846</v>
      </c>
      <c r="F75" s="120"/>
      <c r="G75" s="122"/>
      <c r="H75" s="296"/>
      <c r="I75" s="123"/>
      <c r="J75" s="7"/>
      <c r="L75" s="13" t="s">
        <v>16</v>
      </c>
      <c r="M75" s="39">
        <f t="shared" ref="M75:N77" si="94">+M19+M47</f>
        <v>306130</v>
      </c>
      <c r="N75" s="37">
        <f t="shared" si="94"/>
        <v>313999</v>
      </c>
      <c r="O75" s="301">
        <f t="shared" ref="O75" si="95">SUM(M75:N75)</f>
        <v>620129</v>
      </c>
      <c r="P75" s="38">
        <f>P19+P47</f>
        <v>131</v>
      </c>
      <c r="Q75" s="303">
        <f>+O75+P75</f>
        <v>620260</v>
      </c>
      <c r="R75" s="39"/>
      <c r="S75" s="37"/>
      <c r="T75" s="301"/>
      <c r="U75" s="38"/>
      <c r="V75" s="303"/>
      <c r="W75" s="40"/>
    </row>
    <row r="76" spans="1:23" x14ac:dyDescent="0.2">
      <c r="A76" s="3" t="str">
        <f t="shared" ref="A76" si="96">IF(ISERROR(F76/G76)," ",IF(F76/G76&gt;0.5,IF(F76/G76&lt;1.5," ","NOT OK"),"NOT OK"))</f>
        <v xml:space="preserve"> </v>
      </c>
      <c r="B76" s="106" t="s">
        <v>17</v>
      </c>
      <c r="C76" s="120">
        <f t="shared" si="92"/>
        <v>2005</v>
      </c>
      <c r="D76" s="122">
        <f t="shared" si="92"/>
        <v>2002</v>
      </c>
      <c r="E76" s="296">
        <f t="shared" si="92"/>
        <v>4007</v>
      </c>
      <c r="F76" s="120"/>
      <c r="G76" s="122"/>
      <c r="H76" s="296"/>
      <c r="I76" s="123"/>
      <c r="J76" s="3"/>
      <c r="L76" s="13" t="s">
        <v>17</v>
      </c>
      <c r="M76" s="39">
        <f t="shared" si="94"/>
        <v>311641</v>
      </c>
      <c r="N76" s="37">
        <f t="shared" si="94"/>
        <v>314879</v>
      </c>
      <c r="O76" s="301">
        <f>SUM(M76:N76)</f>
        <v>626520</v>
      </c>
      <c r="P76" s="140">
        <f>P20+P48</f>
        <v>0</v>
      </c>
      <c r="Q76" s="301">
        <f>+O76+P76</f>
        <v>626520</v>
      </c>
      <c r="R76" s="39"/>
      <c r="S76" s="37"/>
      <c r="T76" s="301"/>
      <c r="U76" s="140"/>
      <c r="V76" s="301"/>
      <c r="W76" s="40"/>
    </row>
    <row r="77" spans="1:23" ht="13.5" thickBot="1" x14ac:dyDescent="0.25">
      <c r="A77" s="3" t="str">
        <f>IF(ISERROR(F77/G77)," ",IF(F77/G77&gt;0.5,IF(F77/G77&lt;1.5," ","NOT OK"),"NOT OK"))</f>
        <v xml:space="preserve"> </v>
      </c>
      <c r="B77" s="106" t="s">
        <v>18</v>
      </c>
      <c r="C77" s="120">
        <f t="shared" si="92"/>
        <v>1838</v>
      </c>
      <c r="D77" s="122">
        <f t="shared" si="92"/>
        <v>1839</v>
      </c>
      <c r="E77" s="296">
        <f t="shared" si="92"/>
        <v>3677</v>
      </c>
      <c r="F77" s="120"/>
      <c r="G77" s="122"/>
      <c r="H77" s="296"/>
      <c r="I77" s="123"/>
      <c r="J77" s="3"/>
      <c r="L77" s="13" t="s">
        <v>18</v>
      </c>
      <c r="M77" s="39">
        <f t="shared" si="94"/>
        <v>302154</v>
      </c>
      <c r="N77" s="37">
        <f t="shared" si="94"/>
        <v>303500</v>
      </c>
      <c r="O77" s="301">
        <f>SUM(M77:N77)</f>
        <v>605654</v>
      </c>
      <c r="P77" s="140">
        <f>P21+P49</f>
        <v>156</v>
      </c>
      <c r="Q77" s="301">
        <f>+O77+P77</f>
        <v>605810</v>
      </c>
      <c r="R77" s="39"/>
      <c r="S77" s="37"/>
      <c r="T77" s="301"/>
      <c r="U77" s="140"/>
      <c r="V77" s="301"/>
      <c r="W77" s="40"/>
    </row>
    <row r="78" spans="1:23" ht="15.75" customHeight="1" thickTop="1" thickBot="1" x14ac:dyDescent="0.25">
      <c r="A78" s="9" t="str">
        <f>IF(ISERROR(F78/G78)," ",IF(F78/G78&gt;0.5,IF(F78/G78&lt;1.5," ","NOT OK"),"NOT OK"))</f>
        <v xml:space="preserve"> </v>
      </c>
      <c r="B78" s="133" t="s">
        <v>19</v>
      </c>
      <c r="C78" s="127">
        <f t="shared" si="92"/>
        <v>5765</v>
      </c>
      <c r="D78" s="135">
        <f t="shared" si="92"/>
        <v>5765</v>
      </c>
      <c r="E78" s="339">
        <f t="shared" si="92"/>
        <v>11530</v>
      </c>
      <c r="F78" s="127"/>
      <c r="G78" s="135"/>
      <c r="H78" s="339"/>
      <c r="I78" s="130"/>
      <c r="J78" s="3"/>
      <c r="K78" s="10"/>
      <c r="L78" s="47" t="s">
        <v>19</v>
      </c>
      <c r="M78" s="48">
        <f t="shared" ref="M78:Q78" si="97">+M75+M76+M77</f>
        <v>919925</v>
      </c>
      <c r="N78" s="49">
        <f t="shared" si="97"/>
        <v>932378</v>
      </c>
      <c r="O78" s="337">
        <f t="shared" si="97"/>
        <v>1852303</v>
      </c>
      <c r="P78" s="49">
        <f t="shared" si="97"/>
        <v>287</v>
      </c>
      <c r="Q78" s="337">
        <f t="shared" si="97"/>
        <v>1852590</v>
      </c>
      <c r="R78" s="48"/>
      <c r="S78" s="49"/>
      <c r="T78" s="337"/>
      <c r="U78" s="49"/>
      <c r="V78" s="337"/>
      <c r="W78" s="50"/>
    </row>
    <row r="79" spans="1:23" ht="13.5" thickTop="1" x14ac:dyDescent="0.2">
      <c r="A79" s="3" t="str">
        <f>IF(ISERROR(F79/G79)," ",IF(F79/G79&gt;0.5,IF(F79/G79&lt;1.5," ","NOT OK"),"NOT OK"))</f>
        <v xml:space="preserve"> </v>
      </c>
      <c r="B79" s="106" t="s">
        <v>20</v>
      </c>
      <c r="C79" s="120">
        <f t="shared" si="92"/>
        <v>1856</v>
      </c>
      <c r="D79" s="122">
        <f t="shared" si="92"/>
        <v>1854</v>
      </c>
      <c r="E79" s="297">
        <f t="shared" si="92"/>
        <v>3710</v>
      </c>
      <c r="F79" s="120"/>
      <c r="G79" s="122"/>
      <c r="H79" s="297"/>
      <c r="I79" s="123"/>
      <c r="J79" s="3"/>
      <c r="L79" s="13" t="s">
        <v>21</v>
      </c>
      <c r="M79" s="39">
        <f t="shared" ref="M79:N81" si="98">+M23+M51</f>
        <v>308249</v>
      </c>
      <c r="N79" s="37">
        <f t="shared" si="98"/>
        <v>310829</v>
      </c>
      <c r="O79" s="301">
        <f>SUM(M79:N79)</f>
        <v>619078</v>
      </c>
      <c r="P79" s="140">
        <f>P23+P51</f>
        <v>316</v>
      </c>
      <c r="Q79" s="301">
        <f>+O79+P79</f>
        <v>619394</v>
      </c>
      <c r="R79" s="39"/>
      <c r="S79" s="37"/>
      <c r="T79" s="301"/>
      <c r="U79" s="140"/>
      <c r="V79" s="301"/>
      <c r="W79" s="40"/>
    </row>
    <row r="80" spans="1:23" x14ac:dyDescent="0.2">
      <c r="A80" s="3" t="str">
        <f t="shared" ref="A80" si="99">IF(ISERROR(F80/G80)," ",IF(F80/G80&gt;0.5,IF(F80/G80&lt;1.5," ","NOT OK"),"NOT OK"))</f>
        <v xml:space="preserve"> </v>
      </c>
      <c r="B80" s="106" t="s">
        <v>22</v>
      </c>
      <c r="C80" s="120">
        <f t="shared" si="92"/>
        <v>1926</v>
      </c>
      <c r="D80" s="122">
        <f t="shared" si="92"/>
        <v>1929</v>
      </c>
      <c r="E80" s="298">
        <f t="shared" si="92"/>
        <v>3855</v>
      </c>
      <c r="F80" s="120"/>
      <c r="G80" s="122"/>
      <c r="H80" s="298"/>
      <c r="I80" s="123"/>
      <c r="J80" s="9"/>
      <c r="L80" s="13" t="s">
        <v>22</v>
      </c>
      <c r="M80" s="39">
        <f t="shared" si="98"/>
        <v>302214</v>
      </c>
      <c r="N80" s="37">
        <f t="shared" si="98"/>
        <v>305579</v>
      </c>
      <c r="O80" s="301">
        <f t="shared" ref="O80:O81" si="100">SUM(M80:N80)</f>
        <v>607793</v>
      </c>
      <c r="P80" s="140">
        <f>P24+P52</f>
        <v>0</v>
      </c>
      <c r="Q80" s="301">
        <f>+O80+P80</f>
        <v>607793</v>
      </c>
      <c r="R80" s="39"/>
      <c r="S80" s="37"/>
      <c r="T80" s="301"/>
      <c r="U80" s="140"/>
      <c r="V80" s="301"/>
      <c r="W80" s="40"/>
    </row>
    <row r="81" spans="1:23" ht="13.5" thickBot="1" x14ac:dyDescent="0.25">
      <c r="A81" s="3" t="str">
        <f t="shared" ref="A81" si="101">IF(ISERROR(F81/G81)," ",IF(F81/G81&gt;0.5,IF(F81/G81&lt;1.5," ","NOT OK"),"NOT OK"))</f>
        <v xml:space="preserve"> </v>
      </c>
      <c r="B81" s="106" t="s">
        <v>23</v>
      </c>
      <c r="C81" s="120">
        <f t="shared" si="92"/>
        <v>1900</v>
      </c>
      <c r="D81" s="136">
        <f t="shared" si="92"/>
        <v>1898</v>
      </c>
      <c r="E81" s="299">
        <f t="shared" si="92"/>
        <v>3798</v>
      </c>
      <c r="F81" s="120"/>
      <c r="G81" s="136"/>
      <c r="H81" s="299"/>
      <c r="I81" s="137"/>
      <c r="J81" s="3"/>
      <c r="L81" s="13" t="s">
        <v>23</v>
      </c>
      <c r="M81" s="39">
        <f t="shared" si="98"/>
        <v>285961</v>
      </c>
      <c r="N81" s="37">
        <f t="shared" si="98"/>
        <v>288749</v>
      </c>
      <c r="O81" s="301">
        <f t="shared" si="100"/>
        <v>574710</v>
      </c>
      <c r="P81" s="38">
        <f>P25+P53</f>
        <v>0</v>
      </c>
      <c r="Q81" s="303">
        <f>+O81+P81</f>
        <v>574710</v>
      </c>
      <c r="R81" s="39"/>
      <c r="S81" s="37"/>
      <c r="T81" s="301"/>
      <c r="U81" s="38"/>
      <c r="V81" s="303"/>
      <c r="W81" s="40"/>
    </row>
    <row r="82" spans="1:23" ht="14.25" thickTop="1" thickBot="1" x14ac:dyDescent="0.25">
      <c r="A82" s="3" t="str">
        <f>IF(ISERROR(F82/G82)," ",IF(F82/G82&gt;0.5,IF(F82/G82&lt;1.5," ","NOT OK"),"NOT OK"))</f>
        <v xml:space="preserve"> </v>
      </c>
      <c r="B82" s="126" t="s">
        <v>40</v>
      </c>
      <c r="C82" s="127">
        <f t="shared" si="92"/>
        <v>5682</v>
      </c>
      <c r="D82" s="127">
        <f t="shared" si="92"/>
        <v>5681</v>
      </c>
      <c r="E82" s="127">
        <f t="shared" si="92"/>
        <v>11363</v>
      </c>
      <c r="F82" s="127"/>
      <c r="G82" s="127"/>
      <c r="H82" s="127"/>
      <c r="I82" s="130"/>
      <c r="J82" s="3"/>
      <c r="L82" s="476" t="s">
        <v>40</v>
      </c>
      <c r="M82" s="45">
        <f t="shared" ref="M82:Q82" si="102">+M79+M80+M81</f>
        <v>896424</v>
      </c>
      <c r="N82" s="43">
        <f t="shared" si="102"/>
        <v>905157</v>
      </c>
      <c r="O82" s="302">
        <f t="shared" si="102"/>
        <v>1801581</v>
      </c>
      <c r="P82" s="43">
        <f t="shared" si="102"/>
        <v>316</v>
      </c>
      <c r="Q82" s="302">
        <f t="shared" si="102"/>
        <v>1801897</v>
      </c>
      <c r="R82" s="43"/>
      <c r="S82" s="482"/>
      <c r="T82" s="486"/>
      <c r="U82" s="495"/>
      <c r="V82" s="302"/>
      <c r="W82" s="46"/>
    </row>
    <row r="83" spans="1:23" ht="14.25" thickTop="1" thickBot="1" x14ac:dyDescent="0.25">
      <c r="A83" s="3" t="str">
        <f>IF(ISERROR(F83/G83)," ",IF(F83/G83&gt;0.5,IF(F83/G83&lt;1.5," ","NOT OK"),"NOT OK"))</f>
        <v xml:space="preserve"> </v>
      </c>
      <c r="B83" s="126" t="s">
        <v>62</v>
      </c>
      <c r="C83" s="127">
        <f t="shared" si="92"/>
        <v>17038</v>
      </c>
      <c r="D83" s="129">
        <f t="shared" si="92"/>
        <v>17036</v>
      </c>
      <c r="E83" s="300">
        <f t="shared" si="92"/>
        <v>34074</v>
      </c>
      <c r="F83" s="127"/>
      <c r="G83" s="129"/>
      <c r="H83" s="300"/>
      <c r="I83" s="130"/>
      <c r="J83" s="3"/>
      <c r="L83" s="476" t="s">
        <v>62</v>
      </c>
      <c r="M83" s="42">
        <f t="shared" ref="M83:Q83" si="103">+M74+M78+M79+M80+M81</f>
        <v>2742085</v>
      </c>
      <c r="N83" s="477">
        <f t="shared" si="103"/>
        <v>2770147</v>
      </c>
      <c r="O83" s="302">
        <f t="shared" si="103"/>
        <v>5512232</v>
      </c>
      <c r="P83" s="43">
        <f t="shared" si="103"/>
        <v>1063</v>
      </c>
      <c r="Q83" s="302">
        <f t="shared" si="103"/>
        <v>5513295</v>
      </c>
      <c r="R83" s="43"/>
      <c r="S83" s="482"/>
      <c r="T83" s="486"/>
      <c r="U83" s="495"/>
      <c r="V83" s="302"/>
      <c r="W83" s="46"/>
    </row>
    <row r="84" spans="1:23" ht="14.25" thickTop="1" thickBot="1" x14ac:dyDescent="0.25">
      <c r="A84" s="3" t="str">
        <f>IF(ISERROR(F84/G84)," ",IF(F84/G84&gt;0.5,IF(F84/G84&lt;1.5," ","NOT OK"),"NOT OK"))</f>
        <v xml:space="preserve"> </v>
      </c>
      <c r="B84" s="126" t="s">
        <v>63</v>
      </c>
      <c r="C84" s="127">
        <f t="shared" si="92"/>
        <v>21990</v>
      </c>
      <c r="D84" s="129">
        <f t="shared" si="92"/>
        <v>21989</v>
      </c>
      <c r="E84" s="300">
        <f t="shared" si="92"/>
        <v>43979</v>
      </c>
      <c r="F84" s="127"/>
      <c r="G84" s="129"/>
      <c r="H84" s="300"/>
      <c r="I84" s="130"/>
      <c r="J84" s="3"/>
      <c r="L84" s="476" t="s">
        <v>63</v>
      </c>
      <c r="M84" s="45">
        <f t="shared" ref="M84:Q84" si="104">+M68+M74+M78+M82</f>
        <v>3543959</v>
      </c>
      <c r="N84" s="43">
        <f t="shared" si="104"/>
        <v>3579620</v>
      </c>
      <c r="O84" s="302">
        <f t="shared" si="104"/>
        <v>7123579</v>
      </c>
      <c r="P84" s="43">
        <f t="shared" si="104"/>
        <v>1063</v>
      </c>
      <c r="Q84" s="302">
        <f t="shared" si="104"/>
        <v>7124642</v>
      </c>
      <c r="R84" s="43"/>
      <c r="S84" s="482"/>
      <c r="T84" s="486"/>
      <c r="U84" s="495"/>
      <c r="V84" s="302"/>
      <c r="W84" s="46"/>
    </row>
    <row r="85" spans="1:23" ht="14.25" thickTop="1" thickBot="1" x14ac:dyDescent="0.25">
      <c r="B85" s="138" t="s">
        <v>60</v>
      </c>
      <c r="C85" s="102"/>
      <c r="D85" s="102"/>
      <c r="E85" s="102"/>
      <c r="F85" s="102"/>
      <c r="G85" s="102"/>
      <c r="H85" s="102"/>
      <c r="I85" s="102"/>
      <c r="J85" s="102"/>
      <c r="L85" s="53" t="s">
        <v>60</v>
      </c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1:23" ht="13.5" customHeight="1" thickTop="1" x14ac:dyDescent="0.2">
      <c r="J86" s="3"/>
      <c r="L86" s="534" t="s">
        <v>33</v>
      </c>
      <c r="M86" s="535"/>
      <c r="N86" s="535"/>
      <c r="O86" s="535"/>
      <c r="P86" s="535"/>
      <c r="Q86" s="535"/>
      <c r="R86" s="535"/>
      <c r="S86" s="535"/>
      <c r="T86" s="535"/>
      <c r="U86" s="535"/>
      <c r="V86" s="535"/>
      <c r="W86" s="536"/>
    </row>
    <row r="87" spans="1:23" ht="13.5" customHeight="1" thickBot="1" x14ac:dyDescent="0.25">
      <c r="J87" s="3"/>
      <c r="L87" s="528" t="s">
        <v>43</v>
      </c>
      <c r="M87" s="529"/>
      <c r="N87" s="529"/>
      <c r="O87" s="529"/>
      <c r="P87" s="529"/>
      <c r="Q87" s="529"/>
      <c r="R87" s="529"/>
      <c r="S87" s="529"/>
      <c r="T87" s="529"/>
      <c r="U87" s="529"/>
      <c r="V87" s="529"/>
      <c r="W87" s="530"/>
    </row>
    <row r="88" spans="1:23" ht="13.5" customHeight="1" thickTop="1" thickBot="1" x14ac:dyDescent="0.25">
      <c r="L88" s="54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6" t="s">
        <v>34</v>
      </c>
    </row>
    <row r="89" spans="1:23" ht="13.5" customHeight="1" thickTop="1" thickBot="1" x14ac:dyDescent="0.25">
      <c r="L89" s="57"/>
      <c r="M89" s="531" t="s">
        <v>64</v>
      </c>
      <c r="N89" s="532"/>
      <c r="O89" s="532"/>
      <c r="P89" s="532"/>
      <c r="Q89" s="533"/>
      <c r="R89" s="531" t="s">
        <v>65</v>
      </c>
      <c r="S89" s="532"/>
      <c r="T89" s="532"/>
      <c r="U89" s="532"/>
      <c r="V89" s="533"/>
      <c r="W89" s="58" t="s">
        <v>2</v>
      </c>
    </row>
    <row r="90" spans="1:23" ht="13.5" thickTop="1" x14ac:dyDescent="0.2">
      <c r="L90" s="59" t="s">
        <v>3</v>
      </c>
      <c r="M90" s="60"/>
      <c r="N90" s="54"/>
      <c r="O90" s="61"/>
      <c r="P90" s="62"/>
      <c r="Q90" s="61"/>
      <c r="R90" s="60"/>
      <c r="S90" s="54"/>
      <c r="T90" s="61"/>
      <c r="U90" s="62"/>
      <c r="V90" s="61"/>
      <c r="W90" s="63" t="s">
        <v>4</v>
      </c>
    </row>
    <row r="91" spans="1:23" ht="13.5" thickBot="1" x14ac:dyDescent="0.25">
      <c r="L91" s="64"/>
      <c r="M91" s="65" t="s">
        <v>35</v>
      </c>
      <c r="N91" s="66" t="s">
        <v>36</v>
      </c>
      <c r="O91" s="67" t="s">
        <v>37</v>
      </c>
      <c r="P91" s="68" t="s">
        <v>32</v>
      </c>
      <c r="Q91" s="67" t="s">
        <v>7</v>
      </c>
      <c r="R91" s="65" t="s">
        <v>35</v>
      </c>
      <c r="S91" s="66" t="s">
        <v>36</v>
      </c>
      <c r="T91" s="67" t="s">
        <v>37</v>
      </c>
      <c r="U91" s="68" t="s">
        <v>32</v>
      </c>
      <c r="V91" s="67" t="s">
        <v>7</v>
      </c>
      <c r="W91" s="69"/>
    </row>
    <row r="92" spans="1:23" ht="6.75" customHeight="1" thickTop="1" x14ac:dyDescent="0.2">
      <c r="L92" s="59"/>
      <c r="M92" s="70"/>
      <c r="N92" s="71"/>
      <c r="O92" s="72"/>
      <c r="P92" s="73"/>
      <c r="Q92" s="72"/>
      <c r="R92" s="70"/>
      <c r="S92" s="71"/>
      <c r="T92" s="72"/>
      <c r="U92" s="73"/>
      <c r="V92" s="72"/>
      <c r="W92" s="74"/>
    </row>
    <row r="93" spans="1:23" x14ac:dyDescent="0.2">
      <c r="L93" s="59" t="s">
        <v>10</v>
      </c>
      <c r="M93" s="75">
        <v>1046</v>
      </c>
      <c r="N93" s="76">
        <v>1007</v>
      </c>
      <c r="O93" s="174">
        <f>+M93+N93</f>
        <v>2053</v>
      </c>
      <c r="P93" s="77">
        <v>0</v>
      </c>
      <c r="Q93" s="174">
        <f t="shared" ref="Q93" si="105">O93+P93</f>
        <v>2053</v>
      </c>
      <c r="R93" s="75">
        <v>1288</v>
      </c>
      <c r="S93" s="76">
        <v>1162</v>
      </c>
      <c r="T93" s="174">
        <f>R93+S93</f>
        <v>2450</v>
      </c>
      <c r="U93" s="77">
        <v>0</v>
      </c>
      <c r="V93" s="174">
        <f t="shared" ref="V93:V95" si="106">T93+U93</f>
        <v>2450</v>
      </c>
      <c r="W93" s="78">
        <f>IF(Q93=0,0,((V93/Q93)-1)*100)</f>
        <v>19.337554797856793</v>
      </c>
    </row>
    <row r="94" spans="1:23" x14ac:dyDescent="0.2">
      <c r="L94" s="59" t="s">
        <v>11</v>
      </c>
      <c r="M94" s="75">
        <v>1235</v>
      </c>
      <c r="N94" s="76">
        <v>1238</v>
      </c>
      <c r="O94" s="174">
        <f t="shared" ref="O94:O97" si="107">+M94+N94</f>
        <v>2473</v>
      </c>
      <c r="P94" s="77">
        <v>0</v>
      </c>
      <c r="Q94" s="174">
        <f>O94+P94</f>
        <v>2473</v>
      </c>
      <c r="R94" s="75">
        <v>1342</v>
      </c>
      <c r="S94" s="76">
        <v>1215</v>
      </c>
      <c r="T94" s="174">
        <f>R94+S94</f>
        <v>2557</v>
      </c>
      <c r="U94" s="77">
        <v>0</v>
      </c>
      <c r="V94" s="174">
        <f>T94+U94</f>
        <v>2557</v>
      </c>
      <c r="W94" s="78">
        <f>IF(Q94=0,0,((V94/Q94)-1)*100)</f>
        <v>3.3966841892438371</v>
      </c>
    </row>
    <row r="95" spans="1:23" ht="13.5" thickBot="1" x14ac:dyDescent="0.25">
      <c r="L95" s="64" t="s">
        <v>12</v>
      </c>
      <c r="M95" s="75">
        <v>1217</v>
      </c>
      <c r="N95" s="76">
        <v>1343</v>
      </c>
      <c r="O95" s="174">
        <f t="shared" si="107"/>
        <v>2560</v>
      </c>
      <c r="P95" s="77">
        <v>0</v>
      </c>
      <c r="Q95" s="174">
        <f t="shared" ref="Q95" si="108">O95+P95</f>
        <v>2560</v>
      </c>
      <c r="R95" s="75">
        <v>1473</v>
      </c>
      <c r="S95" s="76">
        <v>1143</v>
      </c>
      <c r="T95" s="174">
        <f>R95+S95</f>
        <v>2616</v>
      </c>
      <c r="U95" s="77">
        <v>0</v>
      </c>
      <c r="V95" s="174">
        <f t="shared" si="106"/>
        <v>2616</v>
      </c>
      <c r="W95" s="78">
        <f>IF(Q95=0,0,((V95/Q95)-1)*100)</f>
        <v>2.1875000000000089</v>
      </c>
    </row>
    <row r="96" spans="1:23" ht="14.25" thickTop="1" thickBot="1" x14ac:dyDescent="0.25">
      <c r="L96" s="79" t="s">
        <v>57</v>
      </c>
      <c r="M96" s="80">
        <f t="shared" ref="M96:V96" si="109">+M93+M94+M95</f>
        <v>3498</v>
      </c>
      <c r="N96" s="81">
        <f t="shared" si="109"/>
        <v>3588</v>
      </c>
      <c r="O96" s="175">
        <f t="shared" si="109"/>
        <v>7086</v>
      </c>
      <c r="P96" s="80">
        <f t="shared" si="109"/>
        <v>0</v>
      </c>
      <c r="Q96" s="175">
        <f t="shared" si="109"/>
        <v>7086</v>
      </c>
      <c r="R96" s="80">
        <f t="shared" si="109"/>
        <v>4103</v>
      </c>
      <c r="S96" s="81">
        <f t="shared" si="109"/>
        <v>3520</v>
      </c>
      <c r="T96" s="175">
        <f t="shared" si="109"/>
        <v>7623</v>
      </c>
      <c r="U96" s="80">
        <f t="shared" si="109"/>
        <v>0</v>
      </c>
      <c r="V96" s="175">
        <f t="shared" si="109"/>
        <v>7623</v>
      </c>
      <c r="W96" s="82">
        <f t="shared" ref="W96" si="110">IF(Q96=0,0,((V96/Q96)-1)*100)</f>
        <v>7.5783234546993983</v>
      </c>
    </row>
    <row r="97" spans="1:23" ht="13.5" thickTop="1" x14ac:dyDescent="0.2">
      <c r="L97" s="59" t="s">
        <v>13</v>
      </c>
      <c r="M97" s="75">
        <v>1226</v>
      </c>
      <c r="N97" s="76">
        <v>1185</v>
      </c>
      <c r="O97" s="174">
        <f t="shared" si="107"/>
        <v>2411</v>
      </c>
      <c r="P97" s="77">
        <v>0</v>
      </c>
      <c r="Q97" s="174">
        <f>O97+P97</f>
        <v>2411</v>
      </c>
      <c r="R97" s="75">
        <v>1393</v>
      </c>
      <c r="S97" s="76">
        <v>945</v>
      </c>
      <c r="T97" s="174">
        <f t="shared" ref="T97" si="111">+R97+S97</f>
        <v>2338</v>
      </c>
      <c r="U97" s="77">
        <v>0</v>
      </c>
      <c r="V97" s="174">
        <f>T97+U97</f>
        <v>2338</v>
      </c>
      <c r="W97" s="78">
        <f t="shared" ref="W97" si="112">IF(Q97=0,0,((V97/Q97)-1)*100)</f>
        <v>-3.0277892990460353</v>
      </c>
    </row>
    <row r="98" spans="1:23" ht="13.5" thickBot="1" x14ac:dyDescent="0.25">
      <c r="L98" s="59" t="s">
        <v>14</v>
      </c>
      <c r="M98" s="75">
        <v>1064</v>
      </c>
      <c r="N98" s="76">
        <v>1083</v>
      </c>
      <c r="O98" s="174">
        <f>+M98+N98</f>
        <v>2147</v>
      </c>
      <c r="P98" s="77">
        <v>2</v>
      </c>
      <c r="Q98" s="174">
        <f>O98+P98</f>
        <v>2149</v>
      </c>
      <c r="R98" s="75">
        <v>1068</v>
      </c>
      <c r="S98" s="76">
        <v>955</v>
      </c>
      <c r="T98" s="174">
        <f>+R98+S98</f>
        <v>2023</v>
      </c>
      <c r="U98" s="77">
        <v>0</v>
      </c>
      <c r="V98" s="174">
        <f>T98+U98</f>
        <v>2023</v>
      </c>
      <c r="W98" s="78">
        <f>IF(Q98=0,0,((V98/Q98)-1)*100)</f>
        <v>-5.8631921824104261</v>
      </c>
    </row>
    <row r="99" spans="1:23" ht="14.25" thickTop="1" thickBot="1" x14ac:dyDescent="0.25">
      <c r="L99" s="79" t="s">
        <v>66</v>
      </c>
      <c r="M99" s="80">
        <f>+M97+M98</f>
        <v>2290</v>
      </c>
      <c r="N99" s="81">
        <f t="shared" ref="N99:V99" si="113">+N97+N98</f>
        <v>2268</v>
      </c>
      <c r="O99" s="175">
        <f t="shared" si="113"/>
        <v>4558</v>
      </c>
      <c r="P99" s="80">
        <f t="shared" si="113"/>
        <v>2</v>
      </c>
      <c r="Q99" s="175">
        <f t="shared" si="113"/>
        <v>4560</v>
      </c>
      <c r="R99" s="80">
        <f t="shared" si="113"/>
        <v>2461</v>
      </c>
      <c r="S99" s="81">
        <f t="shared" si="113"/>
        <v>1900</v>
      </c>
      <c r="T99" s="175">
        <f t="shared" si="113"/>
        <v>4361</v>
      </c>
      <c r="U99" s="80">
        <f t="shared" si="113"/>
        <v>0</v>
      </c>
      <c r="V99" s="175">
        <f t="shared" si="113"/>
        <v>4361</v>
      </c>
      <c r="W99" s="82">
        <f t="shared" ref="W99:W100" si="114">IF(Q99=0,0,((V99/Q99)-1)*100)</f>
        <v>-4.3640350877192979</v>
      </c>
    </row>
    <row r="100" spans="1:23" ht="14.25" thickTop="1" thickBot="1" x14ac:dyDescent="0.25">
      <c r="L100" s="79" t="s">
        <v>67</v>
      </c>
      <c r="M100" s="80">
        <f>+M96+M97+M98</f>
        <v>5788</v>
      </c>
      <c r="N100" s="81">
        <f t="shared" ref="N100:V100" si="115">+N96+N97+N98</f>
        <v>5856</v>
      </c>
      <c r="O100" s="175">
        <f t="shared" si="115"/>
        <v>11644</v>
      </c>
      <c r="P100" s="80">
        <f t="shared" si="115"/>
        <v>2</v>
      </c>
      <c r="Q100" s="175">
        <f t="shared" si="115"/>
        <v>11646</v>
      </c>
      <c r="R100" s="80">
        <f t="shared" si="115"/>
        <v>6564</v>
      </c>
      <c r="S100" s="81">
        <f t="shared" si="115"/>
        <v>5420</v>
      </c>
      <c r="T100" s="175">
        <f t="shared" si="115"/>
        <v>11984</v>
      </c>
      <c r="U100" s="80">
        <f t="shared" si="115"/>
        <v>0</v>
      </c>
      <c r="V100" s="175">
        <f t="shared" si="115"/>
        <v>11984</v>
      </c>
      <c r="W100" s="82">
        <f t="shared" si="114"/>
        <v>2.9022840460243948</v>
      </c>
    </row>
    <row r="101" spans="1:23" ht="14.25" thickTop="1" thickBot="1" x14ac:dyDescent="0.25">
      <c r="L101" s="59" t="s">
        <v>15</v>
      </c>
      <c r="M101" s="75">
        <v>1394</v>
      </c>
      <c r="N101" s="76">
        <v>1279</v>
      </c>
      <c r="O101" s="174">
        <f>+M101+N101</f>
        <v>2673</v>
      </c>
      <c r="P101" s="77">
        <v>0</v>
      </c>
      <c r="Q101" s="174">
        <f>O101+P101</f>
        <v>2673</v>
      </c>
      <c r="R101" s="75"/>
      <c r="S101" s="76"/>
      <c r="T101" s="174"/>
      <c r="U101" s="77"/>
      <c r="V101" s="174"/>
      <c r="W101" s="78"/>
    </row>
    <row r="102" spans="1:23" ht="14.25" thickTop="1" thickBot="1" x14ac:dyDescent="0.25">
      <c r="L102" s="79" t="s">
        <v>61</v>
      </c>
      <c r="M102" s="80">
        <f t="shared" ref="M102:Q102" si="116">+M97+M98+M101</f>
        <v>3684</v>
      </c>
      <c r="N102" s="81">
        <f t="shared" si="116"/>
        <v>3547</v>
      </c>
      <c r="O102" s="175">
        <f t="shared" si="116"/>
        <v>7231</v>
      </c>
      <c r="P102" s="80">
        <f t="shared" si="116"/>
        <v>2</v>
      </c>
      <c r="Q102" s="175">
        <f t="shared" si="116"/>
        <v>7233</v>
      </c>
      <c r="R102" s="80"/>
      <c r="S102" s="81"/>
      <c r="T102" s="175"/>
      <c r="U102" s="80"/>
      <c r="V102" s="175"/>
      <c r="W102" s="82"/>
    </row>
    <row r="103" spans="1:23" ht="13.5" thickTop="1" x14ac:dyDescent="0.2">
      <c r="L103" s="59" t="s">
        <v>16</v>
      </c>
      <c r="M103" s="75">
        <v>1178</v>
      </c>
      <c r="N103" s="76">
        <v>1288</v>
      </c>
      <c r="O103" s="174">
        <f>+M103+N103</f>
        <v>2466</v>
      </c>
      <c r="P103" s="77">
        <v>0</v>
      </c>
      <c r="Q103" s="174">
        <f>O103+P103</f>
        <v>2466</v>
      </c>
      <c r="R103" s="75"/>
      <c r="S103" s="76"/>
      <c r="T103" s="174"/>
      <c r="U103" s="77"/>
      <c r="V103" s="174"/>
      <c r="W103" s="78"/>
    </row>
    <row r="104" spans="1:23" x14ac:dyDescent="0.2">
      <c r="L104" s="59" t="s">
        <v>17</v>
      </c>
      <c r="M104" s="75">
        <v>1254</v>
      </c>
      <c r="N104" s="76">
        <v>1421</v>
      </c>
      <c r="O104" s="174">
        <f>+M104+N104</f>
        <v>2675</v>
      </c>
      <c r="P104" s="77">
        <v>0</v>
      </c>
      <c r="Q104" s="174">
        <f>O104+P104</f>
        <v>2675</v>
      </c>
      <c r="R104" s="75"/>
      <c r="S104" s="76"/>
      <c r="T104" s="174"/>
      <c r="U104" s="77"/>
      <c r="V104" s="174"/>
      <c r="W104" s="78"/>
    </row>
    <row r="105" spans="1:23" ht="13.5" thickBot="1" x14ac:dyDescent="0.25">
      <c r="L105" s="59" t="s">
        <v>18</v>
      </c>
      <c r="M105" s="75">
        <v>1084</v>
      </c>
      <c r="N105" s="76">
        <v>1178</v>
      </c>
      <c r="O105" s="176">
        <f>+M105+N105</f>
        <v>2262</v>
      </c>
      <c r="P105" s="83">
        <v>0</v>
      </c>
      <c r="Q105" s="176">
        <f>O105+P105</f>
        <v>2262</v>
      </c>
      <c r="R105" s="75"/>
      <c r="S105" s="76"/>
      <c r="T105" s="176"/>
      <c r="U105" s="83"/>
      <c r="V105" s="176"/>
      <c r="W105" s="78"/>
    </row>
    <row r="106" spans="1:23" ht="14.25" thickTop="1" thickBot="1" x14ac:dyDescent="0.25">
      <c r="A106" s="3" t="str">
        <f>IF(ISERROR(F106/G106)," ",IF(F106/G106&gt;0.5,IF(F106/G106&lt;1.5," ","NOT OK"),"NOT OK"))</f>
        <v xml:space="preserve"> </v>
      </c>
      <c r="L106" s="84" t="s">
        <v>19</v>
      </c>
      <c r="M106" s="85">
        <f>+M103+M104+M105</f>
        <v>3516</v>
      </c>
      <c r="N106" s="85">
        <f t="shared" ref="N106:Q106" si="117">+N103+N104+N105</f>
        <v>3887</v>
      </c>
      <c r="O106" s="177">
        <f t="shared" si="117"/>
        <v>7403</v>
      </c>
      <c r="P106" s="86">
        <f t="shared" si="117"/>
        <v>0</v>
      </c>
      <c r="Q106" s="177">
        <f t="shared" si="117"/>
        <v>7403</v>
      </c>
      <c r="R106" s="85"/>
      <c r="S106" s="85"/>
      <c r="T106" s="177"/>
      <c r="U106" s="86"/>
      <c r="V106" s="177"/>
      <c r="W106" s="87"/>
    </row>
    <row r="107" spans="1:23" ht="13.5" thickTop="1" x14ac:dyDescent="0.2">
      <c r="L107" s="59" t="s">
        <v>21</v>
      </c>
      <c r="M107" s="75">
        <v>1193</v>
      </c>
      <c r="N107" s="76">
        <v>1108</v>
      </c>
      <c r="O107" s="176">
        <f>+M107+N107</f>
        <v>2301</v>
      </c>
      <c r="P107" s="88">
        <v>1</v>
      </c>
      <c r="Q107" s="176">
        <f>O107+P107</f>
        <v>2302</v>
      </c>
      <c r="R107" s="75"/>
      <c r="S107" s="76"/>
      <c r="T107" s="176"/>
      <c r="U107" s="88"/>
      <c r="V107" s="176"/>
      <c r="W107" s="78"/>
    </row>
    <row r="108" spans="1:23" x14ac:dyDescent="0.2">
      <c r="L108" s="59" t="s">
        <v>22</v>
      </c>
      <c r="M108" s="75">
        <v>1126</v>
      </c>
      <c r="N108" s="76">
        <v>1085</v>
      </c>
      <c r="O108" s="176">
        <f t="shared" ref="O108" si="118">+M108+N108</f>
        <v>2211</v>
      </c>
      <c r="P108" s="77">
        <v>0</v>
      </c>
      <c r="Q108" s="176">
        <f>O108+P108</f>
        <v>2211</v>
      </c>
      <c r="R108" s="75"/>
      <c r="S108" s="76"/>
      <c r="T108" s="176"/>
      <c r="U108" s="77"/>
      <c r="V108" s="176"/>
      <c r="W108" s="78"/>
    </row>
    <row r="109" spans="1:23" ht="13.5" thickBot="1" x14ac:dyDescent="0.25">
      <c r="L109" s="59" t="s">
        <v>23</v>
      </c>
      <c r="M109" s="75">
        <v>1205</v>
      </c>
      <c r="N109" s="76">
        <v>1167</v>
      </c>
      <c r="O109" s="176">
        <f>+M109+N109</f>
        <v>2372</v>
      </c>
      <c r="P109" s="77">
        <v>0</v>
      </c>
      <c r="Q109" s="176">
        <f>O109+P109</f>
        <v>2372</v>
      </c>
      <c r="R109" s="75"/>
      <c r="S109" s="76"/>
      <c r="T109" s="176"/>
      <c r="U109" s="77"/>
      <c r="V109" s="176"/>
      <c r="W109" s="78"/>
    </row>
    <row r="110" spans="1:23" ht="14.25" thickTop="1" thickBot="1" x14ac:dyDescent="0.25">
      <c r="L110" s="79" t="s">
        <v>40</v>
      </c>
      <c r="M110" s="80">
        <f t="shared" ref="M110" si="119">+M107+M108+M109</f>
        <v>3524</v>
      </c>
      <c r="N110" s="81">
        <f t="shared" ref="N110:Q110" si="120">+N107+N108+N109</f>
        <v>3360</v>
      </c>
      <c r="O110" s="175">
        <f t="shared" si="120"/>
        <v>6884</v>
      </c>
      <c r="P110" s="80">
        <f t="shared" si="120"/>
        <v>1</v>
      </c>
      <c r="Q110" s="175">
        <f t="shared" si="120"/>
        <v>6885</v>
      </c>
      <c r="R110" s="80"/>
      <c r="S110" s="81"/>
      <c r="T110" s="175"/>
      <c r="U110" s="80"/>
      <c r="V110" s="175"/>
      <c r="W110" s="82"/>
    </row>
    <row r="111" spans="1:23" ht="14.25" thickTop="1" thickBot="1" x14ac:dyDescent="0.25">
      <c r="L111" s="79" t="s">
        <v>62</v>
      </c>
      <c r="M111" s="80">
        <f>+M102+M106+M107+M108+M109</f>
        <v>10724</v>
      </c>
      <c r="N111" s="81">
        <f t="shared" ref="N111:Q111" si="121">+N102+N106+N107+N108+N109</f>
        <v>10794</v>
      </c>
      <c r="O111" s="175">
        <f t="shared" si="121"/>
        <v>21518</v>
      </c>
      <c r="P111" s="80">
        <f t="shared" si="121"/>
        <v>3</v>
      </c>
      <c r="Q111" s="175">
        <f t="shared" si="121"/>
        <v>21521</v>
      </c>
      <c r="R111" s="80"/>
      <c r="S111" s="81"/>
      <c r="T111" s="175"/>
      <c r="U111" s="80"/>
      <c r="V111" s="175"/>
      <c r="W111" s="82"/>
    </row>
    <row r="112" spans="1:23" ht="14.25" thickTop="1" thickBot="1" x14ac:dyDescent="0.25">
      <c r="L112" s="79" t="s">
        <v>63</v>
      </c>
      <c r="M112" s="80">
        <f t="shared" ref="M112:Q112" si="122">+M96+M102+M106+M110</f>
        <v>14222</v>
      </c>
      <c r="N112" s="81">
        <f t="shared" si="122"/>
        <v>14382</v>
      </c>
      <c r="O112" s="175">
        <f t="shared" si="122"/>
        <v>28604</v>
      </c>
      <c r="P112" s="80">
        <f t="shared" si="122"/>
        <v>3</v>
      </c>
      <c r="Q112" s="175">
        <f t="shared" si="122"/>
        <v>28607</v>
      </c>
      <c r="R112" s="80"/>
      <c r="S112" s="81"/>
      <c r="T112" s="175"/>
      <c r="U112" s="80"/>
      <c r="V112" s="175"/>
      <c r="W112" s="82"/>
    </row>
    <row r="113" spans="12:23" ht="14.25" thickTop="1" thickBot="1" x14ac:dyDescent="0.25">
      <c r="L113" s="89" t="s">
        <v>60</v>
      </c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12:23" ht="13.5" customHeight="1" thickTop="1" x14ac:dyDescent="0.2">
      <c r="L114" s="534" t="s">
        <v>41</v>
      </c>
      <c r="M114" s="535"/>
      <c r="N114" s="535"/>
      <c r="O114" s="535"/>
      <c r="P114" s="535"/>
      <c r="Q114" s="535"/>
      <c r="R114" s="535"/>
      <c r="S114" s="535"/>
      <c r="T114" s="535"/>
      <c r="U114" s="535"/>
      <c r="V114" s="535"/>
      <c r="W114" s="536"/>
    </row>
    <row r="115" spans="12:23" ht="13.5" customHeight="1" thickBot="1" x14ac:dyDescent="0.25">
      <c r="L115" s="528" t="s">
        <v>44</v>
      </c>
      <c r="M115" s="529"/>
      <c r="N115" s="529"/>
      <c r="O115" s="529"/>
      <c r="P115" s="529"/>
      <c r="Q115" s="529"/>
      <c r="R115" s="529"/>
      <c r="S115" s="529"/>
      <c r="T115" s="529"/>
      <c r="U115" s="529"/>
      <c r="V115" s="529"/>
      <c r="W115" s="530"/>
    </row>
    <row r="116" spans="12:23" ht="13.5" customHeight="1" thickTop="1" thickBot="1" x14ac:dyDescent="0.25">
      <c r="L116" s="54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6" t="s">
        <v>34</v>
      </c>
    </row>
    <row r="117" spans="12:23" ht="13.5" customHeight="1" thickTop="1" thickBot="1" x14ac:dyDescent="0.25">
      <c r="L117" s="57"/>
      <c r="M117" s="531" t="s">
        <v>64</v>
      </c>
      <c r="N117" s="532"/>
      <c r="O117" s="532"/>
      <c r="P117" s="532"/>
      <c r="Q117" s="533"/>
      <c r="R117" s="531" t="s">
        <v>65</v>
      </c>
      <c r="S117" s="532"/>
      <c r="T117" s="532"/>
      <c r="U117" s="532"/>
      <c r="V117" s="533"/>
      <c r="W117" s="58" t="s">
        <v>2</v>
      </c>
    </row>
    <row r="118" spans="12:23" ht="13.5" thickTop="1" x14ac:dyDescent="0.2">
      <c r="L118" s="59" t="s">
        <v>3</v>
      </c>
      <c r="M118" s="60"/>
      <c r="N118" s="54"/>
      <c r="O118" s="61"/>
      <c r="P118" s="90"/>
      <c r="Q118" s="61"/>
      <c r="R118" s="60"/>
      <c r="S118" s="54"/>
      <c r="T118" s="61"/>
      <c r="U118" s="90"/>
      <c r="V118" s="61"/>
      <c r="W118" s="63" t="s">
        <v>4</v>
      </c>
    </row>
    <row r="119" spans="12:23" ht="13.5" thickBot="1" x14ac:dyDescent="0.25">
      <c r="L119" s="64"/>
      <c r="M119" s="65" t="s">
        <v>35</v>
      </c>
      <c r="N119" s="66" t="s">
        <v>36</v>
      </c>
      <c r="O119" s="67" t="s">
        <v>37</v>
      </c>
      <c r="P119" s="91" t="s">
        <v>32</v>
      </c>
      <c r="Q119" s="67" t="s">
        <v>7</v>
      </c>
      <c r="R119" s="65" t="s">
        <v>35</v>
      </c>
      <c r="S119" s="66" t="s">
        <v>36</v>
      </c>
      <c r="T119" s="67" t="s">
        <v>37</v>
      </c>
      <c r="U119" s="91" t="s">
        <v>32</v>
      </c>
      <c r="V119" s="67" t="s">
        <v>7</v>
      </c>
      <c r="W119" s="69"/>
    </row>
    <row r="120" spans="12:23" ht="5.25" customHeight="1" thickTop="1" x14ac:dyDescent="0.2">
      <c r="L120" s="59"/>
      <c r="M120" s="70"/>
      <c r="N120" s="71"/>
      <c r="O120" s="72"/>
      <c r="P120" s="92"/>
      <c r="Q120" s="72"/>
      <c r="R120" s="70"/>
      <c r="S120" s="71"/>
      <c r="T120" s="72"/>
      <c r="U120" s="92"/>
      <c r="V120" s="72"/>
      <c r="W120" s="93"/>
    </row>
    <row r="121" spans="12:23" x14ac:dyDescent="0.2">
      <c r="L121" s="59" t="s">
        <v>10</v>
      </c>
      <c r="M121" s="75">
        <v>0</v>
      </c>
      <c r="N121" s="76">
        <v>0</v>
      </c>
      <c r="O121" s="174">
        <f>+M121+N121</f>
        <v>0</v>
      </c>
      <c r="P121" s="94">
        <v>0</v>
      </c>
      <c r="Q121" s="174">
        <f>O121+P121</f>
        <v>0</v>
      </c>
      <c r="R121" s="75">
        <v>0</v>
      </c>
      <c r="S121" s="76">
        <v>1</v>
      </c>
      <c r="T121" s="174">
        <f>R121+S121</f>
        <v>1</v>
      </c>
      <c r="U121" s="94">
        <v>0</v>
      </c>
      <c r="V121" s="174">
        <f>T121+U121</f>
        <v>1</v>
      </c>
      <c r="W121" s="201">
        <f>IF(Q121=0,0,((V121/Q121)-1)*100)</f>
        <v>0</v>
      </c>
    </row>
    <row r="122" spans="12:23" x14ac:dyDescent="0.2">
      <c r="L122" s="59" t="s">
        <v>11</v>
      </c>
      <c r="M122" s="75">
        <v>0</v>
      </c>
      <c r="N122" s="76">
        <v>0</v>
      </c>
      <c r="O122" s="174">
        <f t="shared" ref="O122" si="123">+M122+N122</f>
        <v>0</v>
      </c>
      <c r="P122" s="94">
        <v>0</v>
      </c>
      <c r="Q122" s="174">
        <f>O122+P122</f>
        <v>0</v>
      </c>
      <c r="R122" s="75">
        <v>0</v>
      </c>
      <c r="S122" s="76">
        <v>0</v>
      </c>
      <c r="T122" s="174">
        <f>R122+S122</f>
        <v>0</v>
      </c>
      <c r="U122" s="94">
        <v>0</v>
      </c>
      <c r="V122" s="174">
        <f>T122+U122</f>
        <v>0</v>
      </c>
      <c r="W122" s="201">
        <f>IF(Q122=0,0,((V122/Q122)-1)*100)</f>
        <v>0</v>
      </c>
    </row>
    <row r="123" spans="12:23" ht="13.5" thickBot="1" x14ac:dyDescent="0.25">
      <c r="L123" s="64" t="s">
        <v>12</v>
      </c>
      <c r="M123" s="75">
        <v>0</v>
      </c>
      <c r="N123" s="76">
        <v>0</v>
      </c>
      <c r="O123" s="174">
        <v>0</v>
      </c>
      <c r="P123" s="94">
        <v>0</v>
      </c>
      <c r="Q123" s="174">
        <f>O123+P123</f>
        <v>0</v>
      </c>
      <c r="R123" s="75">
        <v>0</v>
      </c>
      <c r="S123" s="76">
        <v>0</v>
      </c>
      <c r="T123" s="174">
        <f>R123+S123</f>
        <v>0</v>
      </c>
      <c r="U123" s="94">
        <v>0</v>
      </c>
      <c r="V123" s="174">
        <f>T123+U123</f>
        <v>0</v>
      </c>
      <c r="W123" s="201">
        <f>IF(Q123=0,0,((V123/Q123)-1)*100)</f>
        <v>0</v>
      </c>
    </row>
    <row r="124" spans="12:23" ht="14.25" thickTop="1" thickBot="1" x14ac:dyDescent="0.25">
      <c r="L124" s="79" t="s">
        <v>38</v>
      </c>
      <c r="M124" s="80">
        <f t="shared" ref="M124:V124" si="124">+M121+M122+M123</f>
        <v>0</v>
      </c>
      <c r="N124" s="81">
        <f t="shared" si="124"/>
        <v>0</v>
      </c>
      <c r="O124" s="175">
        <f t="shared" si="124"/>
        <v>0</v>
      </c>
      <c r="P124" s="80">
        <f t="shared" si="124"/>
        <v>0</v>
      </c>
      <c r="Q124" s="175">
        <f t="shared" si="124"/>
        <v>0</v>
      </c>
      <c r="R124" s="80">
        <f t="shared" si="124"/>
        <v>0</v>
      </c>
      <c r="S124" s="81">
        <f t="shared" si="124"/>
        <v>1</v>
      </c>
      <c r="T124" s="175">
        <f t="shared" si="124"/>
        <v>1</v>
      </c>
      <c r="U124" s="80">
        <f t="shared" si="124"/>
        <v>0</v>
      </c>
      <c r="V124" s="175">
        <f t="shared" si="124"/>
        <v>1</v>
      </c>
      <c r="W124" s="322">
        <f t="shared" ref="W124" si="125">IF(Q124=0,0,((V124/Q124)-1)*100)</f>
        <v>0</v>
      </c>
    </row>
    <row r="125" spans="12:23" ht="13.5" thickTop="1" x14ac:dyDescent="0.2">
      <c r="L125" s="59" t="s">
        <v>13</v>
      </c>
      <c r="M125" s="75">
        <v>0</v>
      </c>
      <c r="N125" s="76">
        <v>0</v>
      </c>
      <c r="O125" s="174">
        <f>M125+N125</f>
        <v>0</v>
      </c>
      <c r="P125" s="94">
        <v>0</v>
      </c>
      <c r="Q125" s="174">
        <f>O125+P125</f>
        <v>0</v>
      </c>
      <c r="R125" s="75">
        <v>0</v>
      </c>
      <c r="S125" s="76">
        <v>0</v>
      </c>
      <c r="T125" s="174">
        <f>R125+S125</f>
        <v>0</v>
      </c>
      <c r="U125" s="94">
        <v>0</v>
      </c>
      <c r="V125" s="174">
        <f>T125+U125</f>
        <v>0</v>
      </c>
      <c r="W125" s="201">
        <f t="shared" ref="W125" si="126">IF(Q125=0,0,((V125/Q125)-1)*100)</f>
        <v>0</v>
      </c>
    </row>
    <row r="126" spans="12:23" ht="13.5" thickBot="1" x14ac:dyDescent="0.25">
      <c r="L126" s="59" t="s">
        <v>14</v>
      </c>
      <c r="M126" s="75">
        <v>0</v>
      </c>
      <c r="N126" s="76">
        <v>0</v>
      </c>
      <c r="O126" s="174">
        <f>M126+N126</f>
        <v>0</v>
      </c>
      <c r="P126" s="94">
        <v>0</v>
      </c>
      <c r="Q126" s="174">
        <f>O126+P126</f>
        <v>0</v>
      </c>
      <c r="R126" s="75">
        <v>0</v>
      </c>
      <c r="S126" s="76">
        <v>0</v>
      </c>
      <c r="T126" s="174">
        <f>R126+S126</f>
        <v>0</v>
      </c>
      <c r="U126" s="94">
        <v>0</v>
      </c>
      <c r="V126" s="174">
        <f>T126+U126</f>
        <v>0</v>
      </c>
      <c r="W126" s="201">
        <f>IF(Q126=0,0,((V126/Q126)-1)*100)</f>
        <v>0</v>
      </c>
    </row>
    <row r="127" spans="12:23" ht="14.25" thickTop="1" thickBot="1" x14ac:dyDescent="0.25">
      <c r="L127" s="79" t="s">
        <v>66</v>
      </c>
      <c r="M127" s="80">
        <f>+M125+M126</f>
        <v>0</v>
      </c>
      <c r="N127" s="81">
        <f t="shared" ref="N127:V127" si="127">+N125+N126</f>
        <v>0</v>
      </c>
      <c r="O127" s="175">
        <f t="shared" si="127"/>
        <v>0</v>
      </c>
      <c r="P127" s="80">
        <f t="shared" si="127"/>
        <v>0</v>
      </c>
      <c r="Q127" s="175">
        <f t="shared" si="127"/>
        <v>0</v>
      </c>
      <c r="R127" s="80">
        <f t="shared" si="127"/>
        <v>0</v>
      </c>
      <c r="S127" s="81">
        <f t="shared" si="127"/>
        <v>0</v>
      </c>
      <c r="T127" s="175">
        <f t="shared" si="127"/>
        <v>0</v>
      </c>
      <c r="U127" s="80">
        <f t="shared" si="127"/>
        <v>0</v>
      </c>
      <c r="V127" s="175">
        <f t="shared" si="127"/>
        <v>0</v>
      </c>
      <c r="W127" s="342">
        <f t="shared" ref="W127:W128" si="128">IF(Q127=0,0,((V127/Q127)-1)*100)</f>
        <v>0</v>
      </c>
    </row>
    <row r="128" spans="12:23" ht="14.25" thickTop="1" thickBot="1" x14ac:dyDescent="0.25">
      <c r="L128" s="79" t="s">
        <v>67</v>
      </c>
      <c r="M128" s="80">
        <f>+M124+M125+M126</f>
        <v>0</v>
      </c>
      <c r="N128" s="81">
        <f t="shared" ref="N128:V128" si="129">+N124+N125+N126</f>
        <v>0</v>
      </c>
      <c r="O128" s="175">
        <f t="shared" si="129"/>
        <v>0</v>
      </c>
      <c r="P128" s="80">
        <f t="shared" si="129"/>
        <v>0</v>
      </c>
      <c r="Q128" s="175">
        <f t="shared" si="129"/>
        <v>0</v>
      </c>
      <c r="R128" s="80">
        <f t="shared" si="129"/>
        <v>0</v>
      </c>
      <c r="S128" s="81">
        <f t="shared" si="129"/>
        <v>1</v>
      </c>
      <c r="T128" s="175">
        <f t="shared" si="129"/>
        <v>1</v>
      </c>
      <c r="U128" s="80">
        <f t="shared" si="129"/>
        <v>0</v>
      </c>
      <c r="V128" s="175">
        <f t="shared" si="129"/>
        <v>1</v>
      </c>
      <c r="W128" s="342">
        <f t="shared" si="128"/>
        <v>0</v>
      </c>
    </row>
    <row r="129" spans="1:23" ht="14.25" thickTop="1" thickBot="1" x14ac:dyDescent="0.25">
      <c r="L129" s="59" t="s">
        <v>15</v>
      </c>
      <c r="M129" s="75">
        <v>0</v>
      </c>
      <c r="N129" s="76">
        <v>0</v>
      </c>
      <c r="O129" s="174">
        <f>M129+N129</f>
        <v>0</v>
      </c>
      <c r="P129" s="94">
        <v>0</v>
      </c>
      <c r="Q129" s="174">
        <f>O129+P129</f>
        <v>0</v>
      </c>
      <c r="R129" s="75"/>
      <c r="S129" s="76"/>
      <c r="T129" s="174"/>
      <c r="U129" s="94"/>
      <c r="V129" s="174"/>
      <c r="W129" s="201"/>
    </row>
    <row r="130" spans="1:23" ht="14.25" thickTop="1" thickBot="1" x14ac:dyDescent="0.25">
      <c r="L130" s="79" t="s">
        <v>61</v>
      </c>
      <c r="M130" s="80">
        <f t="shared" ref="M130:Q130" si="130">+M125+M126+M129</f>
        <v>0</v>
      </c>
      <c r="N130" s="81">
        <f t="shared" si="130"/>
        <v>0</v>
      </c>
      <c r="O130" s="175">
        <f t="shared" si="130"/>
        <v>0</v>
      </c>
      <c r="P130" s="80">
        <f t="shared" si="130"/>
        <v>0</v>
      </c>
      <c r="Q130" s="175">
        <f t="shared" si="130"/>
        <v>0</v>
      </c>
      <c r="R130" s="80"/>
      <c r="S130" s="81"/>
      <c r="T130" s="175"/>
      <c r="U130" s="80"/>
      <c r="V130" s="175"/>
      <c r="W130" s="342"/>
    </row>
    <row r="131" spans="1:23" ht="13.5" thickTop="1" x14ac:dyDescent="0.2">
      <c r="L131" s="59" t="s">
        <v>16</v>
      </c>
      <c r="M131" s="75">
        <v>0</v>
      </c>
      <c r="N131" s="76">
        <v>0</v>
      </c>
      <c r="O131" s="174">
        <f>SUM(M131:N131)</f>
        <v>0</v>
      </c>
      <c r="P131" s="94">
        <v>0</v>
      </c>
      <c r="Q131" s="174">
        <f>O131+P131</f>
        <v>0</v>
      </c>
      <c r="R131" s="75"/>
      <c r="S131" s="76"/>
      <c r="T131" s="174"/>
      <c r="U131" s="94"/>
      <c r="V131" s="174"/>
      <c r="W131" s="343"/>
    </row>
    <row r="132" spans="1:23" x14ac:dyDescent="0.2">
      <c r="L132" s="59" t="s">
        <v>17</v>
      </c>
      <c r="M132" s="75">
        <v>0</v>
      </c>
      <c r="N132" s="76">
        <v>0</v>
      </c>
      <c r="O132" s="174">
        <f>SUM(M132:N132)</f>
        <v>0</v>
      </c>
      <c r="P132" s="94">
        <v>0</v>
      </c>
      <c r="Q132" s="174">
        <f>O132+P132</f>
        <v>0</v>
      </c>
      <c r="R132" s="75"/>
      <c r="S132" s="76"/>
      <c r="T132" s="174"/>
      <c r="U132" s="94"/>
      <c r="V132" s="174"/>
      <c r="W132" s="343"/>
    </row>
    <row r="133" spans="1:23" ht="13.5" thickBot="1" x14ac:dyDescent="0.25">
      <c r="L133" s="59" t="s">
        <v>18</v>
      </c>
      <c r="M133" s="75">
        <v>0</v>
      </c>
      <c r="N133" s="76">
        <v>0</v>
      </c>
      <c r="O133" s="176">
        <f>SUM(M133:N133)</f>
        <v>0</v>
      </c>
      <c r="P133" s="96">
        <v>0</v>
      </c>
      <c r="Q133" s="174">
        <f>O133+P133</f>
        <v>0</v>
      </c>
      <c r="R133" s="75"/>
      <c r="S133" s="76"/>
      <c r="T133" s="176"/>
      <c r="U133" s="96"/>
      <c r="V133" s="174"/>
      <c r="W133" s="201"/>
    </row>
    <row r="134" spans="1:23" ht="14.25" thickTop="1" thickBot="1" x14ac:dyDescent="0.25">
      <c r="A134" s="3" t="str">
        <f>IF(ISERROR(F134/G134)," ",IF(F134/G134&gt;0.5,IF(F134/G134&lt;1.5," ","NOT OK"),"NOT OK"))</f>
        <v xml:space="preserve"> </v>
      </c>
      <c r="L134" s="84" t="s">
        <v>19</v>
      </c>
      <c r="M134" s="85">
        <f t="shared" ref="M134:Q134" si="131">+M131+M132+M133</f>
        <v>0</v>
      </c>
      <c r="N134" s="85">
        <f t="shared" si="131"/>
        <v>0</v>
      </c>
      <c r="O134" s="177">
        <f t="shared" si="131"/>
        <v>0</v>
      </c>
      <c r="P134" s="86">
        <f t="shared" si="131"/>
        <v>0</v>
      </c>
      <c r="Q134" s="177">
        <f t="shared" si="131"/>
        <v>0</v>
      </c>
      <c r="R134" s="85"/>
      <c r="S134" s="85"/>
      <c r="T134" s="177"/>
      <c r="U134" s="86"/>
      <c r="V134" s="177"/>
      <c r="W134" s="87"/>
    </row>
    <row r="135" spans="1:23" ht="13.5" thickTop="1" x14ac:dyDescent="0.2">
      <c r="A135" s="327"/>
      <c r="K135" s="327"/>
      <c r="L135" s="59" t="s">
        <v>21</v>
      </c>
      <c r="M135" s="75">
        <v>0</v>
      </c>
      <c r="N135" s="76">
        <v>0</v>
      </c>
      <c r="O135" s="176">
        <f>SUM(M135:N135)</f>
        <v>0</v>
      </c>
      <c r="P135" s="97">
        <v>0</v>
      </c>
      <c r="Q135" s="174">
        <f>O135+P135</f>
        <v>0</v>
      </c>
      <c r="R135" s="75"/>
      <c r="S135" s="76"/>
      <c r="T135" s="176"/>
      <c r="U135" s="97"/>
      <c r="V135" s="174"/>
      <c r="W135" s="201"/>
    </row>
    <row r="136" spans="1:23" x14ac:dyDescent="0.2">
      <c r="A136" s="327"/>
      <c r="K136" s="327"/>
      <c r="L136" s="59" t="s">
        <v>22</v>
      </c>
      <c r="M136" s="75">
        <v>0</v>
      </c>
      <c r="N136" s="76">
        <v>0</v>
      </c>
      <c r="O136" s="176">
        <f>SUM(M136:N136)</f>
        <v>0</v>
      </c>
      <c r="P136" s="94">
        <v>0</v>
      </c>
      <c r="Q136" s="174">
        <f>O136+P136</f>
        <v>0</v>
      </c>
      <c r="R136" s="75"/>
      <c r="S136" s="76"/>
      <c r="T136" s="176"/>
      <c r="U136" s="94"/>
      <c r="V136" s="174"/>
      <c r="W136" s="201"/>
    </row>
    <row r="137" spans="1:23" ht="13.5" thickBot="1" x14ac:dyDescent="0.25">
      <c r="A137" s="327"/>
      <c r="K137" s="327"/>
      <c r="L137" s="59" t="s">
        <v>23</v>
      </c>
      <c r="M137" s="75">
        <v>0</v>
      </c>
      <c r="N137" s="76">
        <v>0</v>
      </c>
      <c r="O137" s="176">
        <f>SUM(M137:N137)</f>
        <v>0</v>
      </c>
      <c r="P137" s="94">
        <v>0</v>
      </c>
      <c r="Q137" s="174">
        <f>O137+P137</f>
        <v>0</v>
      </c>
      <c r="R137" s="75"/>
      <c r="S137" s="76"/>
      <c r="T137" s="176"/>
      <c r="U137" s="94"/>
      <c r="V137" s="174"/>
      <c r="W137" s="201"/>
    </row>
    <row r="138" spans="1:23" ht="14.25" thickTop="1" thickBot="1" x14ac:dyDescent="0.25">
      <c r="L138" s="79" t="s">
        <v>40</v>
      </c>
      <c r="M138" s="80">
        <f t="shared" ref="M138" si="132">+M135+M136+M137</f>
        <v>0</v>
      </c>
      <c r="N138" s="81">
        <f t="shared" ref="N138:Q138" si="133">+N135+N136+N137</f>
        <v>0</v>
      </c>
      <c r="O138" s="175">
        <f t="shared" si="133"/>
        <v>0</v>
      </c>
      <c r="P138" s="80">
        <f t="shared" si="133"/>
        <v>0</v>
      </c>
      <c r="Q138" s="175">
        <f t="shared" si="133"/>
        <v>0</v>
      </c>
      <c r="R138" s="80"/>
      <c r="S138" s="81"/>
      <c r="T138" s="175"/>
      <c r="U138" s="80"/>
      <c r="V138" s="175"/>
      <c r="W138" s="82"/>
    </row>
    <row r="139" spans="1:23" ht="14.25" thickTop="1" thickBot="1" x14ac:dyDescent="0.25">
      <c r="L139" s="79" t="s">
        <v>62</v>
      </c>
      <c r="M139" s="80">
        <f t="shared" ref="M139" si="134">+M130+M134+M135+M136+M137</f>
        <v>0</v>
      </c>
      <c r="N139" s="81">
        <f t="shared" ref="N139:Q139" si="135">+N130+N134+N135+N136+N137</f>
        <v>0</v>
      </c>
      <c r="O139" s="175">
        <f t="shared" si="135"/>
        <v>0</v>
      </c>
      <c r="P139" s="80">
        <f t="shared" si="135"/>
        <v>0</v>
      </c>
      <c r="Q139" s="175">
        <f t="shared" si="135"/>
        <v>0</v>
      </c>
      <c r="R139" s="80"/>
      <c r="S139" s="81"/>
      <c r="T139" s="175"/>
      <c r="U139" s="80"/>
      <c r="V139" s="175"/>
      <c r="W139" s="82"/>
    </row>
    <row r="140" spans="1:23" ht="14.25" thickTop="1" thickBot="1" x14ac:dyDescent="0.25">
      <c r="L140" s="79" t="s">
        <v>63</v>
      </c>
      <c r="M140" s="80">
        <f t="shared" ref="M140:Q140" si="136">+M124+M130+M134+M138</f>
        <v>0</v>
      </c>
      <c r="N140" s="81">
        <f t="shared" si="136"/>
        <v>0</v>
      </c>
      <c r="O140" s="175">
        <f t="shared" si="136"/>
        <v>0</v>
      </c>
      <c r="P140" s="80">
        <f t="shared" si="136"/>
        <v>0</v>
      </c>
      <c r="Q140" s="175">
        <f t="shared" si="136"/>
        <v>0</v>
      </c>
      <c r="R140" s="80"/>
      <c r="S140" s="81"/>
      <c r="T140" s="175"/>
      <c r="U140" s="80"/>
      <c r="V140" s="175"/>
      <c r="W140" s="82"/>
    </row>
    <row r="141" spans="1:23" ht="12.75" customHeight="1" thickTop="1" thickBot="1" x14ac:dyDescent="0.25">
      <c r="L141" s="89" t="s">
        <v>60</v>
      </c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1:23" ht="12.75" customHeight="1" thickTop="1" x14ac:dyDescent="0.2">
      <c r="L142" s="534" t="s">
        <v>42</v>
      </c>
      <c r="M142" s="535"/>
      <c r="N142" s="535"/>
      <c r="O142" s="535"/>
      <c r="P142" s="535"/>
      <c r="Q142" s="535"/>
      <c r="R142" s="535"/>
      <c r="S142" s="535"/>
      <c r="T142" s="535"/>
      <c r="U142" s="535"/>
      <c r="V142" s="535"/>
      <c r="W142" s="536"/>
    </row>
    <row r="143" spans="1:23" ht="13.5" thickBot="1" x14ac:dyDescent="0.25">
      <c r="L143" s="528" t="s">
        <v>45</v>
      </c>
      <c r="M143" s="529"/>
      <c r="N143" s="529"/>
      <c r="O143" s="529"/>
      <c r="P143" s="529"/>
      <c r="Q143" s="529"/>
      <c r="R143" s="529"/>
      <c r="S143" s="529"/>
      <c r="T143" s="529"/>
      <c r="U143" s="529"/>
      <c r="V143" s="529"/>
      <c r="W143" s="530"/>
    </row>
    <row r="144" spans="1:23" ht="13.5" customHeight="1" thickTop="1" thickBot="1" x14ac:dyDescent="0.25">
      <c r="L144" s="54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6" t="s">
        <v>34</v>
      </c>
    </row>
    <row r="145" spans="12:23" ht="13.5" customHeight="1" thickTop="1" thickBot="1" x14ac:dyDescent="0.25">
      <c r="L145" s="57"/>
      <c r="M145" s="531" t="s">
        <v>64</v>
      </c>
      <c r="N145" s="532"/>
      <c r="O145" s="532"/>
      <c r="P145" s="532"/>
      <c r="Q145" s="533"/>
      <c r="R145" s="531" t="s">
        <v>65</v>
      </c>
      <c r="S145" s="532"/>
      <c r="T145" s="532"/>
      <c r="U145" s="532"/>
      <c r="V145" s="533"/>
      <c r="W145" s="58" t="s">
        <v>2</v>
      </c>
    </row>
    <row r="146" spans="12:23" ht="13.5" thickTop="1" x14ac:dyDescent="0.2">
      <c r="L146" s="59" t="s">
        <v>3</v>
      </c>
      <c r="M146" s="60"/>
      <c r="N146" s="54"/>
      <c r="O146" s="61"/>
      <c r="P146" s="90"/>
      <c r="Q146" s="61"/>
      <c r="R146" s="60"/>
      <c r="S146" s="54"/>
      <c r="T146" s="61"/>
      <c r="U146" s="90"/>
      <c r="V146" s="61"/>
      <c r="W146" s="63" t="s">
        <v>4</v>
      </c>
    </row>
    <row r="147" spans="12:23" ht="13.5" thickBot="1" x14ac:dyDescent="0.25">
      <c r="L147" s="64"/>
      <c r="M147" s="65" t="s">
        <v>35</v>
      </c>
      <c r="N147" s="66" t="s">
        <v>36</v>
      </c>
      <c r="O147" s="67" t="s">
        <v>37</v>
      </c>
      <c r="P147" s="91" t="s">
        <v>32</v>
      </c>
      <c r="Q147" s="67" t="s">
        <v>7</v>
      </c>
      <c r="R147" s="65" t="s">
        <v>35</v>
      </c>
      <c r="S147" s="66" t="s">
        <v>36</v>
      </c>
      <c r="T147" s="67" t="s">
        <v>37</v>
      </c>
      <c r="U147" s="91" t="s">
        <v>32</v>
      </c>
      <c r="V147" s="67" t="s">
        <v>7</v>
      </c>
      <c r="W147" s="69"/>
    </row>
    <row r="148" spans="12:23" ht="5.25" customHeight="1" thickTop="1" x14ac:dyDescent="0.2">
      <c r="L148" s="59"/>
      <c r="M148" s="70"/>
      <c r="N148" s="71"/>
      <c r="O148" s="72"/>
      <c r="P148" s="92"/>
      <c r="Q148" s="72"/>
      <c r="R148" s="70"/>
      <c r="S148" s="71"/>
      <c r="T148" s="72"/>
      <c r="U148" s="92"/>
      <c r="V148" s="72"/>
      <c r="W148" s="93"/>
    </row>
    <row r="149" spans="12:23" x14ac:dyDescent="0.2">
      <c r="L149" s="59" t="s">
        <v>10</v>
      </c>
      <c r="M149" s="75">
        <f t="shared" ref="M149:N151" si="137">+M93+M121</f>
        <v>1046</v>
      </c>
      <c r="N149" s="76">
        <f t="shared" si="137"/>
        <v>1007</v>
      </c>
      <c r="O149" s="174">
        <f>M149+N149</f>
        <v>2053</v>
      </c>
      <c r="P149" s="94">
        <f>+P93+P121</f>
        <v>0</v>
      </c>
      <c r="Q149" s="174">
        <f>O149+P149</f>
        <v>2053</v>
      </c>
      <c r="R149" s="75">
        <f t="shared" ref="R149:S151" si="138">+R93+R121</f>
        <v>1288</v>
      </c>
      <c r="S149" s="76">
        <f t="shared" si="138"/>
        <v>1163</v>
      </c>
      <c r="T149" s="174">
        <f>R149+S149</f>
        <v>2451</v>
      </c>
      <c r="U149" s="94">
        <f>+U93+U121</f>
        <v>0</v>
      </c>
      <c r="V149" s="174">
        <f>T149+U149</f>
        <v>2451</v>
      </c>
      <c r="W149" s="95">
        <f>IF(Q149=0,0,((V149/Q149)-1)*100)</f>
        <v>19.386264003896734</v>
      </c>
    </row>
    <row r="150" spans="12:23" x14ac:dyDescent="0.2">
      <c r="L150" s="59" t="s">
        <v>11</v>
      </c>
      <c r="M150" s="75">
        <f t="shared" si="137"/>
        <v>1235</v>
      </c>
      <c r="N150" s="76">
        <f t="shared" si="137"/>
        <v>1238</v>
      </c>
      <c r="O150" s="174">
        <f>M150+N150</f>
        <v>2473</v>
      </c>
      <c r="P150" s="94">
        <f>+P94+P122</f>
        <v>0</v>
      </c>
      <c r="Q150" s="174">
        <f>O150+P150</f>
        <v>2473</v>
      </c>
      <c r="R150" s="75">
        <f t="shared" si="138"/>
        <v>1342</v>
      </c>
      <c r="S150" s="76">
        <f t="shared" si="138"/>
        <v>1215</v>
      </c>
      <c r="T150" s="174">
        <f>R150+S150</f>
        <v>2557</v>
      </c>
      <c r="U150" s="94">
        <f>+U94+U122</f>
        <v>0</v>
      </c>
      <c r="V150" s="174">
        <f>T150+U150</f>
        <v>2557</v>
      </c>
      <c r="W150" s="95">
        <f>IF(Q150=0,0,((V150/Q150)-1)*100)</f>
        <v>3.3966841892438371</v>
      </c>
    </row>
    <row r="151" spans="12:23" ht="13.5" thickBot="1" x14ac:dyDescent="0.25">
      <c r="L151" s="64" t="s">
        <v>12</v>
      </c>
      <c r="M151" s="75">
        <f t="shared" si="137"/>
        <v>1217</v>
      </c>
      <c r="N151" s="76">
        <f t="shared" si="137"/>
        <v>1343</v>
      </c>
      <c r="O151" s="174">
        <f>M151+N151</f>
        <v>2560</v>
      </c>
      <c r="P151" s="94">
        <f>+P95+P123</f>
        <v>0</v>
      </c>
      <c r="Q151" s="174">
        <f>O151+P151</f>
        <v>2560</v>
      </c>
      <c r="R151" s="75">
        <f t="shared" si="138"/>
        <v>1473</v>
      </c>
      <c r="S151" s="76">
        <f t="shared" si="138"/>
        <v>1143</v>
      </c>
      <c r="T151" s="174">
        <f>R151+S151</f>
        <v>2616</v>
      </c>
      <c r="U151" s="94">
        <f>+U95+U123</f>
        <v>0</v>
      </c>
      <c r="V151" s="174">
        <f>T151+U151</f>
        <v>2616</v>
      </c>
      <c r="W151" s="95">
        <f>IF(Q151=0,0,((V151/Q151)-1)*100)</f>
        <v>2.1875000000000089</v>
      </c>
    </row>
    <row r="152" spans="12:23" ht="14.25" thickTop="1" thickBot="1" x14ac:dyDescent="0.25">
      <c r="L152" s="79" t="s">
        <v>38</v>
      </c>
      <c r="M152" s="80">
        <f t="shared" ref="M152:V152" si="139">+M149+M150+M151</f>
        <v>3498</v>
      </c>
      <c r="N152" s="81">
        <f t="shared" si="139"/>
        <v>3588</v>
      </c>
      <c r="O152" s="175">
        <f t="shared" si="139"/>
        <v>7086</v>
      </c>
      <c r="P152" s="80">
        <f t="shared" si="139"/>
        <v>0</v>
      </c>
      <c r="Q152" s="175">
        <f t="shared" si="139"/>
        <v>7086</v>
      </c>
      <c r="R152" s="80">
        <f t="shared" si="139"/>
        <v>4103</v>
      </c>
      <c r="S152" s="81">
        <f t="shared" si="139"/>
        <v>3521</v>
      </c>
      <c r="T152" s="175">
        <f t="shared" si="139"/>
        <v>7624</v>
      </c>
      <c r="U152" s="80">
        <f t="shared" si="139"/>
        <v>0</v>
      </c>
      <c r="V152" s="175">
        <f t="shared" si="139"/>
        <v>7624</v>
      </c>
      <c r="W152" s="82">
        <f t="shared" ref="W152" si="140">IF(Q152=0,0,((V152/Q152)-1)*100)</f>
        <v>7.5924357888794702</v>
      </c>
    </row>
    <row r="153" spans="12:23" ht="13.5" thickTop="1" x14ac:dyDescent="0.2">
      <c r="L153" s="59" t="s">
        <v>13</v>
      </c>
      <c r="M153" s="75">
        <f>+M97+M125</f>
        <v>1226</v>
      </c>
      <c r="N153" s="76">
        <f>+N97+N125</f>
        <v>1185</v>
      </c>
      <c r="O153" s="174">
        <f t="shared" ref="O153" si="141">M153+N153</f>
        <v>2411</v>
      </c>
      <c r="P153" s="94">
        <f>+P97+P125</f>
        <v>0</v>
      </c>
      <c r="Q153" s="174">
        <f>O153+P153</f>
        <v>2411</v>
      </c>
      <c r="R153" s="75">
        <f>+R97+R125</f>
        <v>1393</v>
      </c>
      <c r="S153" s="76">
        <f>+S97+S125</f>
        <v>945</v>
      </c>
      <c r="T153" s="174">
        <f t="shared" ref="T153" si="142">R153+S153</f>
        <v>2338</v>
      </c>
      <c r="U153" s="94">
        <f>+U97+U125</f>
        <v>0</v>
      </c>
      <c r="V153" s="174">
        <f>T153+U153</f>
        <v>2338</v>
      </c>
      <c r="W153" s="95">
        <f>IF(Q153=0,0,((V153/Q153)-1)*100)</f>
        <v>-3.0277892990460353</v>
      </c>
    </row>
    <row r="154" spans="12:23" ht="13.5" thickBot="1" x14ac:dyDescent="0.25">
      <c r="L154" s="59" t="s">
        <v>14</v>
      </c>
      <c r="M154" s="75">
        <f>+M98+M126</f>
        <v>1064</v>
      </c>
      <c r="N154" s="76">
        <f>+N98+N126</f>
        <v>1083</v>
      </c>
      <c r="O154" s="174">
        <f>M154+N154</f>
        <v>2147</v>
      </c>
      <c r="P154" s="94">
        <f>+P98+P126</f>
        <v>2</v>
      </c>
      <c r="Q154" s="174">
        <f>O154+P154</f>
        <v>2149</v>
      </c>
      <c r="R154" s="75">
        <f>+R98+R126</f>
        <v>1068</v>
      </c>
      <c r="S154" s="76">
        <f>+S98+S126</f>
        <v>955</v>
      </c>
      <c r="T154" s="174">
        <f>R154+S154</f>
        <v>2023</v>
      </c>
      <c r="U154" s="94">
        <f>+U98+U126</f>
        <v>0</v>
      </c>
      <c r="V154" s="174">
        <f>T154+U154</f>
        <v>2023</v>
      </c>
      <c r="W154" s="95">
        <f>IF(Q154=0,0,((V154/Q154)-1)*100)</f>
        <v>-5.8631921824104261</v>
      </c>
    </row>
    <row r="155" spans="12:23" ht="14.25" thickTop="1" thickBot="1" x14ac:dyDescent="0.25">
      <c r="L155" s="79" t="s">
        <v>66</v>
      </c>
      <c r="M155" s="80">
        <f>+M153+M154</f>
        <v>2290</v>
      </c>
      <c r="N155" s="81">
        <f t="shared" ref="N155:V155" si="143">+N153+N154</f>
        <v>2268</v>
      </c>
      <c r="O155" s="175">
        <f t="shared" si="143"/>
        <v>4558</v>
      </c>
      <c r="P155" s="80">
        <f t="shared" si="143"/>
        <v>2</v>
      </c>
      <c r="Q155" s="175">
        <f t="shared" si="143"/>
        <v>4560</v>
      </c>
      <c r="R155" s="80">
        <f t="shared" si="143"/>
        <v>2461</v>
      </c>
      <c r="S155" s="81">
        <f t="shared" si="143"/>
        <v>1900</v>
      </c>
      <c r="T155" s="175">
        <f t="shared" si="143"/>
        <v>4361</v>
      </c>
      <c r="U155" s="80">
        <f t="shared" si="143"/>
        <v>0</v>
      </c>
      <c r="V155" s="175">
        <f t="shared" si="143"/>
        <v>4361</v>
      </c>
      <c r="W155" s="82">
        <f t="shared" ref="W155:W156" si="144">IF(Q155=0,0,((V155/Q155)-1)*100)</f>
        <v>-4.3640350877192979</v>
      </c>
    </row>
    <row r="156" spans="12:23" ht="14.25" thickTop="1" thickBot="1" x14ac:dyDescent="0.25">
      <c r="L156" s="79" t="s">
        <v>67</v>
      </c>
      <c r="M156" s="80">
        <f>+M152+M153+M154</f>
        <v>5788</v>
      </c>
      <c r="N156" s="81">
        <f t="shared" ref="N156:V156" si="145">+N152+N153+N154</f>
        <v>5856</v>
      </c>
      <c r="O156" s="175">
        <f t="shared" si="145"/>
        <v>11644</v>
      </c>
      <c r="P156" s="80">
        <f t="shared" si="145"/>
        <v>2</v>
      </c>
      <c r="Q156" s="175">
        <f t="shared" si="145"/>
        <v>11646</v>
      </c>
      <c r="R156" s="80">
        <f t="shared" si="145"/>
        <v>6564</v>
      </c>
      <c r="S156" s="81">
        <f t="shared" si="145"/>
        <v>5421</v>
      </c>
      <c r="T156" s="175">
        <f t="shared" si="145"/>
        <v>11985</v>
      </c>
      <c r="U156" s="80">
        <f t="shared" si="145"/>
        <v>0</v>
      </c>
      <c r="V156" s="175">
        <f t="shared" si="145"/>
        <v>11985</v>
      </c>
      <c r="W156" s="82">
        <f t="shared" si="144"/>
        <v>2.9108706852138067</v>
      </c>
    </row>
    <row r="157" spans="12:23" ht="14.25" thickTop="1" thickBot="1" x14ac:dyDescent="0.25">
      <c r="L157" s="59" t="s">
        <v>15</v>
      </c>
      <c r="M157" s="75">
        <f>+M101+M129</f>
        <v>1394</v>
      </c>
      <c r="N157" s="76">
        <f>+N101+N129</f>
        <v>1279</v>
      </c>
      <c r="O157" s="174">
        <f>M157+N157</f>
        <v>2673</v>
      </c>
      <c r="P157" s="94">
        <f>+P101+P129</f>
        <v>0</v>
      </c>
      <c r="Q157" s="174">
        <f>O157+P157</f>
        <v>2673</v>
      </c>
      <c r="R157" s="75"/>
      <c r="S157" s="76"/>
      <c r="T157" s="174"/>
      <c r="U157" s="94"/>
      <c r="V157" s="174"/>
      <c r="W157" s="95"/>
    </row>
    <row r="158" spans="12:23" ht="14.25" thickTop="1" thickBot="1" x14ac:dyDescent="0.25">
      <c r="L158" s="79" t="s">
        <v>61</v>
      </c>
      <c r="M158" s="80">
        <f t="shared" ref="M158:Q158" si="146">+M153+M154+M157</f>
        <v>3684</v>
      </c>
      <c r="N158" s="81">
        <f t="shared" si="146"/>
        <v>3547</v>
      </c>
      <c r="O158" s="175">
        <f t="shared" si="146"/>
        <v>7231</v>
      </c>
      <c r="P158" s="80">
        <f t="shared" si="146"/>
        <v>2</v>
      </c>
      <c r="Q158" s="175">
        <f t="shared" si="146"/>
        <v>7233</v>
      </c>
      <c r="R158" s="80"/>
      <c r="S158" s="81"/>
      <c r="T158" s="175"/>
      <c r="U158" s="80"/>
      <c r="V158" s="175"/>
      <c r="W158" s="82"/>
    </row>
    <row r="159" spans="12:23" ht="13.5" thickTop="1" x14ac:dyDescent="0.2">
      <c r="L159" s="59" t="s">
        <v>16</v>
      </c>
      <c r="M159" s="75">
        <f t="shared" ref="M159:N161" si="147">+M103+M131</f>
        <v>1178</v>
      </c>
      <c r="N159" s="76">
        <f t="shared" si="147"/>
        <v>1288</v>
      </c>
      <c r="O159" s="174">
        <f>M159+N159</f>
        <v>2466</v>
      </c>
      <c r="P159" s="94">
        <f>+P103+P131</f>
        <v>0</v>
      </c>
      <c r="Q159" s="174">
        <f>O159+P159</f>
        <v>2466</v>
      </c>
      <c r="R159" s="75"/>
      <c r="S159" s="76"/>
      <c r="T159" s="174"/>
      <c r="U159" s="94"/>
      <c r="V159" s="174"/>
      <c r="W159" s="95"/>
    </row>
    <row r="160" spans="12:23" x14ac:dyDescent="0.2">
      <c r="L160" s="59" t="s">
        <v>17</v>
      </c>
      <c r="M160" s="75">
        <f t="shared" si="147"/>
        <v>1254</v>
      </c>
      <c r="N160" s="76">
        <f t="shared" si="147"/>
        <v>1421</v>
      </c>
      <c r="O160" s="174">
        <f>M160+N160</f>
        <v>2675</v>
      </c>
      <c r="P160" s="94">
        <f>+P104+P132</f>
        <v>0</v>
      </c>
      <c r="Q160" s="174">
        <f>O160+P160</f>
        <v>2675</v>
      </c>
      <c r="R160" s="75"/>
      <c r="S160" s="76"/>
      <c r="T160" s="174"/>
      <c r="U160" s="94"/>
      <c r="V160" s="174"/>
      <c r="W160" s="95"/>
    </row>
    <row r="161" spans="1:23" ht="13.5" thickBot="1" x14ac:dyDescent="0.25">
      <c r="L161" s="59" t="s">
        <v>18</v>
      </c>
      <c r="M161" s="75">
        <f t="shared" si="147"/>
        <v>1084</v>
      </c>
      <c r="N161" s="76">
        <f t="shared" si="147"/>
        <v>1178</v>
      </c>
      <c r="O161" s="176">
        <f>M161+N161</f>
        <v>2262</v>
      </c>
      <c r="P161" s="96">
        <f>+P105+P133</f>
        <v>0</v>
      </c>
      <c r="Q161" s="174">
        <f>O161+P161</f>
        <v>2262</v>
      </c>
      <c r="R161" s="75"/>
      <c r="S161" s="76"/>
      <c r="T161" s="176"/>
      <c r="U161" s="96"/>
      <c r="V161" s="174"/>
      <c r="W161" s="95"/>
    </row>
    <row r="162" spans="1:23" ht="14.25" thickTop="1" thickBot="1" x14ac:dyDescent="0.25">
      <c r="A162" s="3" t="str">
        <f>IF(ISERROR(F162/G162)," ",IF(F162/G162&gt;0.5,IF(F162/G162&lt;1.5," ","NOT OK"),"NOT OK"))</f>
        <v xml:space="preserve"> </v>
      </c>
      <c r="L162" s="84" t="s">
        <v>19</v>
      </c>
      <c r="M162" s="85">
        <f t="shared" ref="M162:Q162" si="148">+M159+M160+M161</f>
        <v>3516</v>
      </c>
      <c r="N162" s="85">
        <f t="shared" si="148"/>
        <v>3887</v>
      </c>
      <c r="O162" s="177">
        <f t="shared" si="148"/>
        <v>7403</v>
      </c>
      <c r="P162" s="86">
        <f t="shared" si="148"/>
        <v>0</v>
      </c>
      <c r="Q162" s="177">
        <f t="shared" si="148"/>
        <v>7403</v>
      </c>
      <c r="R162" s="85"/>
      <c r="S162" s="85"/>
      <c r="T162" s="177"/>
      <c r="U162" s="86"/>
      <c r="V162" s="177"/>
      <c r="W162" s="87"/>
    </row>
    <row r="163" spans="1:23" ht="13.5" thickTop="1" x14ac:dyDescent="0.2">
      <c r="L163" s="59" t="s">
        <v>21</v>
      </c>
      <c r="M163" s="75">
        <f t="shared" ref="M163:N165" si="149">+M107+M135</f>
        <v>1193</v>
      </c>
      <c r="N163" s="76">
        <f t="shared" si="149"/>
        <v>1108</v>
      </c>
      <c r="O163" s="176">
        <f>M163+N163</f>
        <v>2301</v>
      </c>
      <c r="P163" s="97">
        <f>+P107+P135</f>
        <v>1</v>
      </c>
      <c r="Q163" s="174">
        <f>O163+P163</f>
        <v>2302</v>
      </c>
      <c r="R163" s="75"/>
      <c r="S163" s="76"/>
      <c r="T163" s="176"/>
      <c r="U163" s="97"/>
      <c r="V163" s="174"/>
      <c r="W163" s="95"/>
    </row>
    <row r="164" spans="1:23" x14ac:dyDescent="0.2">
      <c r="L164" s="59" t="s">
        <v>22</v>
      </c>
      <c r="M164" s="75">
        <f t="shared" si="149"/>
        <v>1126</v>
      </c>
      <c r="N164" s="76">
        <f t="shared" si="149"/>
        <v>1085</v>
      </c>
      <c r="O164" s="176">
        <f t="shared" ref="O164" si="150">M164+N164</f>
        <v>2211</v>
      </c>
      <c r="P164" s="94">
        <f>+P108+P136</f>
        <v>0</v>
      </c>
      <c r="Q164" s="174">
        <f>O164+P164</f>
        <v>2211</v>
      </c>
      <c r="R164" s="75"/>
      <c r="S164" s="76"/>
      <c r="T164" s="176"/>
      <c r="U164" s="94"/>
      <c r="V164" s="174"/>
      <c r="W164" s="95"/>
    </row>
    <row r="165" spans="1:23" ht="13.5" thickBot="1" x14ac:dyDescent="0.25">
      <c r="A165" s="327"/>
      <c r="K165" s="327"/>
      <c r="L165" s="59" t="s">
        <v>23</v>
      </c>
      <c r="M165" s="75">
        <f t="shared" si="149"/>
        <v>1205</v>
      </c>
      <c r="N165" s="76">
        <f t="shared" si="149"/>
        <v>1167</v>
      </c>
      <c r="O165" s="176">
        <f>M165+N165</f>
        <v>2372</v>
      </c>
      <c r="P165" s="94">
        <f>+P109+P137</f>
        <v>0</v>
      </c>
      <c r="Q165" s="174">
        <f>O165+P165</f>
        <v>2372</v>
      </c>
      <c r="R165" s="75"/>
      <c r="S165" s="76"/>
      <c r="T165" s="176"/>
      <c r="U165" s="94"/>
      <c r="V165" s="174"/>
      <c r="W165" s="95"/>
    </row>
    <row r="166" spans="1:23" ht="14.25" thickTop="1" thickBot="1" x14ac:dyDescent="0.25">
      <c r="L166" s="79" t="s">
        <v>40</v>
      </c>
      <c r="M166" s="80">
        <f t="shared" ref="M166" si="151">+M163+M164+M165</f>
        <v>3524</v>
      </c>
      <c r="N166" s="81">
        <f t="shared" ref="N166:Q166" si="152">+N163+N164+N165</f>
        <v>3360</v>
      </c>
      <c r="O166" s="175">
        <f t="shared" si="152"/>
        <v>6884</v>
      </c>
      <c r="P166" s="80">
        <f t="shared" si="152"/>
        <v>1</v>
      </c>
      <c r="Q166" s="175">
        <f t="shared" si="152"/>
        <v>6885</v>
      </c>
      <c r="R166" s="80"/>
      <c r="S166" s="81"/>
      <c r="T166" s="175"/>
      <c r="U166" s="80"/>
      <c r="V166" s="175"/>
      <c r="W166" s="82"/>
    </row>
    <row r="167" spans="1:23" ht="14.25" thickTop="1" thickBot="1" x14ac:dyDescent="0.25">
      <c r="L167" s="79" t="s">
        <v>62</v>
      </c>
      <c r="M167" s="80">
        <f t="shared" ref="M167" si="153">+M158+M162+M163+M164+M165</f>
        <v>10724</v>
      </c>
      <c r="N167" s="81">
        <f t="shared" ref="N167:Q167" si="154">+N158+N162+N163+N164+N165</f>
        <v>10794</v>
      </c>
      <c r="O167" s="175">
        <f t="shared" si="154"/>
        <v>21518</v>
      </c>
      <c r="P167" s="80">
        <f t="shared" si="154"/>
        <v>3</v>
      </c>
      <c r="Q167" s="175">
        <f t="shared" si="154"/>
        <v>21521</v>
      </c>
      <c r="R167" s="80"/>
      <c r="S167" s="81"/>
      <c r="T167" s="175"/>
      <c r="U167" s="80"/>
      <c r="V167" s="175"/>
      <c r="W167" s="82"/>
    </row>
    <row r="168" spans="1:23" ht="14.25" thickTop="1" thickBot="1" x14ac:dyDescent="0.25">
      <c r="L168" s="79" t="s">
        <v>63</v>
      </c>
      <c r="M168" s="80">
        <f t="shared" ref="M168:Q168" si="155">+M152+M158+M162+M166</f>
        <v>14222</v>
      </c>
      <c r="N168" s="81">
        <f t="shared" si="155"/>
        <v>14382</v>
      </c>
      <c r="O168" s="175">
        <f t="shared" si="155"/>
        <v>28604</v>
      </c>
      <c r="P168" s="80">
        <f t="shared" si="155"/>
        <v>3</v>
      </c>
      <c r="Q168" s="175">
        <f t="shared" si="155"/>
        <v>28607</v>
      </c>
      <c r="R168" s="80"/>
      <c r="S168" s="81"/>
      <c r="T168" s="175"/>
      <c r="U168" s="80"/>
      <c r="V168" s="175"/>
      <c r="W168" s="82"/>
    </row>
    <row r="169" spans="1:23" ht="13.5" customHeight="1" thickTop="1" thickBot="1" x14ac:dyDescent="0.25">
      <c r="L169" s="89" t="s">
        <v>60</v>
      </c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1:23" ht="13.5" customHeight="1" thickTop="1" x14ac:dyDescent="0.2">
      <c r="L170" s="555" t="s">
        <v>54</v>
      </c>
      <c r="M170" s="556"/>
      <c r="N170" s="556"/>
      <c r="O170" s="556"/>
      <c r="P170" s="556"/>
      <c r="Q170" s="556"/>
      <c r="R170" s="556"/>
      <c r="S170" s="556"/>
      <c r="T170" s="556"/>
      <c r="U170" s="556"/>
      <c r="V170" s="556"/>
      <c r="W170" s="557"/>
    </row>
    <row r="171" spans="1:23" ht="13.5" customHeight="1" thickBot="1" x14ac:dyDescent="0.25">
      <c r="L171" s="558" t="s">
        <v>51</v>
      </c>
      <c r="M171" s="559"/>
      <c r="N171" s="559"/>
      <c r="O171" s="559"/>
      <c r="P171" s="559"/>
      <c r="Q171" s="559"/>
      <c r="R171" s="559"/>
      <c r="S171" s="559"/>
      <c r="T171" s="559"/>
      <c r="U171" s="559"/>
      <c r="V171" s="559"/>
      <c r="W171" s="560"/>
    </row>
    <row r="172" spans="1:23" ht="14.25" thickTop="1" thickBot="1" x14ac:dyDescent="0.25">
      <c r="L172" s="211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3" t="s">
        <v>34</v>
      </c>
    </row>
    <row r="173" spans="1:23" ht="14.25" thickTop="1" thickBot="1" x14ac:dyDescent="0.25">
      <c r="L173" s="214"/>
      <c r="M173" s="215" t="s">
        <v>64</v>
      </c>
      <c r="N173" s="215"/>
      <c r="O173" s="215"/>
      <c r="P173" s="215"/>
      <c r="Q173" s="216"/>
      <c r="R173" s="215" t="s">
        <v>65</v>
      </c>
      <c r="S173" s="215"/>
      <c r="T173" s="215"/>
      <c r="U173" s="215"/>
      <c r="V173" s="216"/>
      <c r="W173" s="217" t="s">
        <v>2</v>
      </c>
    </row>
    <row r="174" spans="1:23" ht="13.5" thickTop="1" x14ac:dyDescent="0.2">
      <c r="L174" s="218" t="s">
        <v>3</v>
      </c>
      <c r="M174" s="219"/>
      <c r="N174" s="211"/>
      <c r="O174" s="220"/>
      <c r="P174" s="221"/>
      <c r="Q174" s="220"/>
      <c r="R174" s="219"/>
      <c r="S174" s="211"/>
      <c r="T174" s="220"/>
      <c r="U174" s="221"/>
      <c r="V174" s="220"/>
      <c r="W174" s="222" t="s">
        <v>4</v>
      </c>
    </row>
    <row r="175" spans="1:23" ht="13.5" thickBot="1" x14ac:dyDescent="0.25">
      <c r="L175" s="223"/>
      <c r="M175" s="224" t="s">
        <v>35</v>
      </c>
      <c r="N175" s="225" t="s">
        <v>36</v>
      </c>
      <c r="O175" s="226" t="s">
        <v>37</v>
      </c>
      <c r="P175" s="227" t="s">
        <v>32</v>
      </c>
      <c r="Q175" s="226" t="s">
        <v>7</v>
      </c>
      <c r="R175" s="224" t="s">
        <v>35</v>
      </c>
      <c r="S175" s="225" t="s">
        <v>36</v>
      </c>
      <c r="T175" s="226" t="s">
        <v>37</v>
      </c>
      <c r="U175" s="227" t="s">
        <v>32</v>
      </c>
      <c r="V175" s="226" t="s">
        <v>7</v>
      </c>
      <c r="W175" s="228"/>
    </row>
    <row r="176" spans="1:23" ht="5.25" customHeight="1" thickTop="1" x14ac:dyDescent="0.2">
      <c r="L176" s="218"/>
      <c r="M176" s="229"/>
      <c r="N176" s="230"/>
      <c r="O176" s="231"/>
      <c r="P176" s="232"/>
      <c r="Q176" s="231"/>
      <c r="R176" s="229"/>
      <c r="S176" s="230"/>
      <c r="T176" s="231"/>
      <c r="U176" s="232"/>
      <c r="V176" s="231"/>
      <c r="W176" s="233"/>
    </row>
    <row r="177" spans="1:23" x14ac:dyDescent="0.2">
      <c r="L177" s="218" t="s">
        <v>10</v>
      </c>
      <c r="M177" s="234">
        <v>0</v>
      </c>
      <c r="N177" s="235">
        <v>0</v>
      </c>
      <c r="O177" s="236">
        <f>+M177+N177</f>
        <v>0</v>
      </c>
      <c r="P177" s="237">
        <v>0</v>
      </c>
      <c r="Q177" s="236">
        <f>O177+P177</f>
        <v>0</v>
      </c>
      <c r="R177" s="234">
        <v>0</v>
      </c>
      <c r="S177" s="235">
        <v>0</v>
      </c>
      <c r="T177" s="236">
        <f>R177+S177</f>
        <v>0</v>
      </c>
      <c r="U177" s="237">
        <v>0</v>
      </c>
      <c r="V177" s="236">
        <f>T177+U177</f>
        <v>0</v>
      </c>
      <c r="W177" s="345">
        <f>IF(Q177=0,0,((V177/Q177)-1)*100)</f>
        <v>0</v>
      </c>
    </row>
    <row r="178" spans="1:23" x14ac:dyDescent="0.2">
      <c r="L178" s="218" t="s">
        <v>11</v>
      </c>
      <c r="M178" s="234">
        <v>0</v>
      </c>
      <c r="N178" s="235">
        <v>0</v>
      </c>
      <c r="O178" s="236">
        <f t="shared" ref="O178:O179" si="156">+M178+N178</f>
        <v>0</v>
      </c>
      <c r="P178" s="237">
        <v>0</v>
      </c>
      <c r="Q178" s="236">
        <f>O178+P178</f>
        <v>0</v>
      </c>
      <c r="R178" s="234">
        <v>0</v>
      </c>
      <c r="S178" s="235">
        <v>0</v>
      </c>
      <c r="T178" s="236">
        <f>R178+S178</f>
        <v>0</v>
      </c>
      <c r="U178" s="237">
        <v>0</v>
      </c>
      <c r="V178" s="236">
        <f t="shared" ref="V178:V181" si="157">T178+U178</f>
        <v>0</v>
      </c>
      <c r="W178" s="345">
        <f>IF(Q178=0,0,((V178/Q178)-1)*100)</f>
        <v>0</v>
      </c>
    </row>
    <row r="179" spans="1:23" ht="13.5" thickBot="1" x14ac:dyDescent="0.25">
      <c r="L179" s="223" t="s">
        <v>12</v>
      </c>
      <c r="M179" s="234">
        <v>0</v>
      </c>
      <c r="N179" s="235">
        <v>0</v>
      </c>
      <c r="O179" s="236">
        <f t="shared" si="156"/>
        <v>0</v>
      </c>
      <c r="P179" s="237">
        <v>0</v>
      </c>
      <c r="Q179" s="236">
        <f>O179+P179</f>
        <v>0</v>
      </c>
      <c r="R179" s="234">
        <v>0</v>
      </c>
      <c r="S179" s="235">
        <v>0</v>
      </c>
      <c r="T179" s="236">
        <f>R179+S179</f>
        <v>0</v>
      </c>
      <c r="U179" s="237">
        <v>0</v>
      </c>
      <c r="V179" s="236">
        <f t="shared" si="157"/>
        <v>0</v>
      </c>
      <c r="W179" s="345">
        <f>IF(Q179=0,0,((V179/Q179)-1)*100)</f>
        <v>0</v>
      </c>
    </row>
    <row r="180" spans="1:23" ht="14.25" thickTop="1" thickBot="1" x14ac:dyDescent="0.25">
      <c r="L180" s="239" t="s">
        <v>57</v>
      </c>
      <c r="M180" s="240">
        <f t="shared" ref="M180:Q180" si="158">+M177+M178+M179</f>
        <v>0</v>
      </c>
      <c r="N180" s="241">
        <f t="shared" si="158"/>
        <v>0</v>
      </c>
      <c r="O180" s="242">
        <f t="shared" si="158"/>
        <v>0</v>
      </c>
      <c r="P180" s="240">
        <f t="shared" si="158"/>
        <v>0</v>
      </c>
      <c r="Q180" s="242">
        <f t="shared" si="158"/>
        <v>0</v>
      </c>
      <c r="R180" s="240">
        <f t="shared" ref="R180:U180" si="159">+R177+R178+R179</f>
        <v>0</v>
      </c>
      <c r="S180" s="241">
        <f t="shared" si="159"/>
        <v>0</v>
      </c>
      <c r="T180" s="242">
        <f t="shared" si="159"/>
        <v>0</v>
      </c>
      <c r="U180" s="240">
        <f t="shared" si="159"/>
        <v>0</v>
      </c>
      <c r="V180" s="242">
        <f t="shared" si="157"/>
        <v>0</v>
      </c>
      <c r="W180" s="344">
        <f t="shared" ref="W180" si="160">IF(Q180=0,0,((V180/Q180)-1)*100)</f>
        <v>0</v>
      </c>
    </row>
    <row r="181" spans="1:23" ht="13.5" thickTop="1" x14ac:dyDescent="0.2">
      <c r="L181" s="218" t="s">
        <v>13</v>
      </c>
      <c r="M181" s="234">
        <v>0</v>
      </c>
      <c r="N181" s="235">
        <v>0</v>
      </c>
      <c r="O181" s="236">
        <f>M181+N181</f>
        <v>0</v>
      </c>
      <c r="P181" s="237">
        <v>0</v>
      </c>
      <c r="Q181" s="236">
        <f>O181+P181</f>
        <v>0</v>
      </c>
      <c r="R181" s="234">
        <v>0</v>
      </c>
      <c r="S181" s="235">
        <v>0</v>
      </c>
      <c r="T181" s="236">
        <f>R181+S181</f>
        <v>0</v>
      </c>
      <c r="U181" s="237">
        <v>0</v>
      </c>
      <c r="V181" s="236">
        <f t="shared" si="157"/>
        <v>0</v>
      </c>
      <c r="W181" s="345">
        <f t="shared" ref="W181" si="161">IF(Q181=0,0,((V181/Q181)-1)*100)</f>
        <v>0</v>
      </c>
    </row>
    <row r="182" spans="1:23" ht="13.5" thickBot="1" x14ac:dyDescent="0.25">
      <c r="L182" s="218" t="s">
        <v>14</v>
      </c>
      <c r="M182" s="234">
        <v>0</v>
      </c>
      <c r="N182" s="235">
        <v>0</v>
      </c>
      <c r="O182" s="236">
        <f>M182+N182</f>
        <v>0</v>
      </c>
      <c r="P182" s="237">
        <v>0</v>
      </c>
      <c r="Q182" s="236">
        <f>O182+P182</f>
        <v>0</v>
      </c>
      <c r="R182" s="234">
        <v>0</v>
      </c>
      <c r="S182" s="235">
        <v>0</v>
      </c>
      <c r="T182" s="236">
        <f>R182+S182</f>
        <v>0</v>
      </c>
      <c r="U182" s="237">
        <v>0</v>
      </c>
      <c r="V182" s="236">
        <f>T182+U182</f>
        <v>0</v>
      </c>
      <c r="W182" s="345">
        <f>IF(Q182=0,0,((V182/Q182)-1)*100)</f>
        <v>0</v>
      </c>
    </row>
    <row r="183" spans="1:23" ht="14.25" thickTop="1" thickBot="1" x14ac:dyDescent="0.25">
      <c r="L183" s="239" t="s">
        <v>66</v>
      </c>
      <c r="M183" s="240">
        <f>+M181+M182</f>
        <v>0</v>
      </c>
      <c r="N183" s="241">
        <f t="shared" ref="N183:V183" si="162">+N181+N182</f>
        <v>0</v>
      </c>
      <c r="O183" s="242">
        <f t="shared" si="162"/>
        <v>0</v>
      </c>
      <c r="P183" s="240">
        <f t="shared" si="162"/>
        <v>0</v>
      </c>
      <c r="Q183" s="242">
        <f t="shared" si="162"/>
        <v>0</v>
      </c>
      <c r="R183" s="240">
        <f t="shared" si="162"/>
        <v>0</v>
      </c>
      <c r="S183" s="241">
        <f t="shared" si="162"/>
        <v>0</v>
      </c>
      <c r="T183" s="242">
        <f t="shared" si="162"/>
        <v>0</v>
      </c>
      <c r="U183" s="240">
        <f t="shared" si="162"/>
        <v>0</v>
      </c>
      <c r="V183" s="242">
        <f t="shared" si="162"/>
        <v>0</v>
      </c>
      <c r="W183" s="344">
        <f t="shared" ref="W183:W184" si="163">IF(Q183=0,0,((V183/Q183)-1)*100)</f>
        <v>0</v>
      </c>
    </row>
    <row r="184" spans="1:23" ht="14.25" thickTop="1" thickBot="1" x14ac:dyDescent="0.25">
      <c r="L184" s="239" t="s">
        <v>68</v>
      </c>
      <c r="M184" s="240">
        <f>+M180+M181+M182</f>
        <v>0</v>
      </c>
      <c r="N184" s="241">
        <f t="shared" ref="N184:V184" si="164">+N180+N181+N182</f>
        <v>0</v>
      </c>
      <c r="O184" s="242">
        <f t="shared" si="164"/>
        <v>0</v>
      </c>
      <c r="P184" s="240">
        <f t="shared" si="164"/>
        <v>0</v>
      </c>
      <c r="Q184" s="242">
        <f t="shared" si="164"/>
        <v>0</v>
      </c>
      <c r="R184" s="240">
        <f t="shared" si="164"/>
        <v>0</v>
      </c>
      <c r="S184" s="241">
        <f t="shared" si="164"/>
        <v>0</v>
      </c>
      <c r="T184" s="242">
        <f t="shared" si="164"/>
        <v>0</v>
      </c>
      <c r="U184" s="240">
        <f t="shared" si="164"/>
        <v>0</v>
      </c>
      <c r="V184" s="242">
        <f t="shared" si="164"/>
        <v>0</v>
      </c>
      <c r="W184" s="344">
        <f t="shared" si="163"/>
        <v>0</v>
      </c>
    </row>
    <row r="185" spans="1:23" ht="14.25" thickTop="1" thickBot="1" x14ac:dyDescent="0.25">
      <c r="L185" s="218" t="s">
        <v>15</v>
      </c>
      <c r="M185" s="234">
        <v>0</v>
      </c>
      <c r="N185" s="235">
        <v>0</v>
      </c>
      <c r="O185" s="236">
        <f>M185+N185</f>
        <v>0</v>
      </c>
      <c r="P185" s="237">
        <v>0</v>
      </c>
      <c r="Q185" s="236">
        <f>O185+P185</f>
        <v>0</v>
      </c>
      <c r="R185" s="234"/>
      <c r="S185" s="235"/>
      <c r="T185" s="236"/>
      <c r="U185" s="237"/>
      <c r="V185" s="236"/>
      <c r="W185" s="237"/>
    </row>
    <row r="186" spans="1:23" ht="14.25" thickTop="1" thickBot="1" x14ac:dyDescent="0.25">
      <c r="L186" s="239" t="s">
        <v>61</v>
      </c>
      <c r="M186" s="240">
        <f t="shared" ref="M186:Q186" si="165">+M181+M182+M185</f>
        <v>0</v>
      </c>
      <c r="N186" s="241">
        <f t="shared" si="165"/>
        <v>0</v>
      </c>
      <c r="O186" s="242">
        <f t="shared" si="165"/>
        <v>0</v>
      </c>
      <c r="P186" s="240">
        <f t="shared" si="165"/>
        <v>0</v>
      </c>
      <c r="Q186" s="242">
        <f t="shared" si="165"/>
        <v>0</v>
      </c>
      <c r="R186" s="240"/>
      <c r="S186" s="241"/>
      <c r="T186" s="242"/>
      <c r="U186" s="240"/>
      <c r="V186" s="242"/>
      <c r="W186" s="323"/>
    </row>
    <row r="187" spans="1:23" ht="13.5" thickTop="1" x14ac:dyDescent="0.2">
      <c r="L187" s="218" t="s">
        <v>16</v>
      </c>
      <c r="M187" s="234">
        <v>0</v>
      </c>
      <c r="N187" s="235">
        <v>0</v>
      </c>
      <c r="O187" s="236">
        <f>SUM(M187:N187)</f>
        <v>0</v>
      </c>
      <c r="P187" s="237">
        <v>0</v>
      </c>
      <c r="Q187" s="236">
        <f t="shared" ref="Q187" si="166">O187+P187</f>
        <v>0</v>
      </c>
      <c r="R187" s="234"/>
      <c r="S187" s="235"/>
      <c r="T187" s="236"/>
      <c r="U187" s="237"/>
      <c r="V187" s="236"/>
      <c r="W187" s="237"/>
    </row>
    <row r="188" spans="1:23" x14ac:dyDescent="0.2">
      <c r="L188" s="218" t="s">
        <v>17</v>
      </c>
      <c r="M188" s="234">
        <v>0</v>
      </c>
      <c r="N188" s="235">
        <v>0</v>
      </c>
      <c r="O188" s="236">
        <f>SUM(M188:N188)</f>
        <v>0</v>
      </c>
      <c r="P188" s="237">
        <v>0</v>
      </c>
      <c r="Q188" s="236">
        <f>O188+P188</f>
        <v>0</v>
      </c>
      <c r="R188" s="234"/>
      <c r="S188" s="235"/>
      <c r="T188" s="236"/>
      <c r="U188" s="237"/>
      <c r="V188" s="236"/>
      <c r="W188" s="237"/>
    </row>
    <row r="189" spans="1:23" ht="13.5" thickBot="1" x14ac:dyDescent="0.25">
      <c r="L189" s="218" t="s">
        <v>18</v>
      </c>
      <c r="M189" s="234">
        <v>0</v>
      </c>
      <c r="N189" s="235">
        <v>0</v>
      </c>
      <c r="O189" s="244">
        <f>SUM(M189:N189)</f>
        <v>0</v>
      </c>
      <c r="P189" s="245">
        <v>0</v>
      </c>
      <c r="Q189" s="244">
        <f>O189+P189</f>
        <v>0</v>
      </c>
      <c r="R189" s="234"/>
      <c r="S189" s="235"/>
      <c r="T189" s="244"/>
      <c r="U189" s="245"/>
      <c r="V189" s="244"/>
      <c r="W189" s="345"/>
    </row>
    <row r="190" spans="1:23" ht="14.25" thickTop="1" thickBot="1" x14ac:dyDescent="0.25">
      <c r="L190" s="246" t="s">
        <v>19</v>
      </c>
      <c r="M190" s="247">
        <f t="shared" ref="M190:Q190" si="167">+M187+M188+M189</f>
        <v>0</v>
      </c>
      <c r="N190" s="247">
        <f t="shared" si="167"/>
        <v>0</v>
      </c>
      <c r="O190" s="248">
        <f t="shared" si="167"/>
        <v>0</v>
      </c>
      <c r="P190" s="249">
        <f t="shared" si="167"/>
        <v>0</v>
      </c>
      <c r="Q190" s="248">
        <f t="shared" si="167"/>
        <v>0</v>
      </c>
      <c r="R190" s="247"/>
      <c r="S190" s="247"/>
      <c r="T190" s="248"/>
      <c r="U190" s="249"/>
      <c r="V190" s="248"/>
      <c r="W190" s="346"/>
    </row>
    <row r="191" spans="1:23" ht="13.5" thickTop="1" x14ac:dyDescent="0.2">
      <c r="A191" s="327"/>
      <c r="K191" s="327"/>
      <c r="L191" s="218" t="s">
        <v>21</v>
      </c>
      <c r="M191" s="234">
        <v>0</v>
      </c>
      <c r="N191" s="235">
        <v>0</v>
      </c>
      <c r="O191" s="244">
        <f>SUM(M191:N191)</f>
        <v>0</v>
      </c>
      <c r="P191" s="251">
        <v>0</v>
      </c>
      <c r="Q191" s="244">
        <f>O191+P191</f>
        <v>0</v>
      </c>
      <c r="R191" s="234"/>
      <c r="S191" s="235"/>
      <c r="T191" s="244"/>
      <c r="U191" s="251"/>
      <c r="V191" s="244"/>
      <c r="W191" s="345"/>
    </row>
    <row r="192" spans="1:23" x14ac:dyDescent="0.2">
      <c r="A192" s="327"/>
      <c r="K192" s="327"/>
      <c r="L192" s="218" t="s">
        <v>22</v>
      </c>
      <c r="M192" s="234">
        <v>0</v>
      </c>
      <c r="N192" s="235">
        <v>0</v>
      </c>
      <c r="O192" s="244">
        <f>SUM(M192:N192)</f>
        <v>0</v>
      </c>
      <c r="P192" s="237">
        <v>0</v>
      </c>
      <c r="Q192" s="244">
        <f>O192+P192</f>
        <v>0</v>
      </c>
      <c r="R192" s="234"/>
      <c r="S192" s="235"/>
      <c r="T192" s="244"/>
      <c r="U192" s="237"/>
      <c r="V192" s="244"/>
      <c r="W192" s="345"/>
    </row>
    <row r="193" spans="1:23" ht="13.5" thickBot="1" x14ac:dyDescent="0.25">
      <c r="A193" s="327"/>
      <c r="K193" s="327"/>
      <c r="L193" s="218" t="s">
        <v>23</v>
      </c>
      <c r="M193" s="234">
        <v>0</v>
      </c>
      <c r="N193" s="235">
        <v>0</v>
      </c>
      <c r="O193" s="244">
        <f>SUM(M193:N193)</f>
        <v>0</v>
      </c>
      <c r="P193" s="237">
        <v>0</v>
      </c>
      <c r="Q193" s="244">
        <f>O193+P193</f>
        <v>0</v>
      </c>
      <c r="R193" s="234"/>
      <c r="S193" s="235"/>
      <c r="T193" s="244"/>
      <c r="U193" s="237"/>
      <c r="V193" s="244"/>
      <c r="W193" s="345"/>
    </row>
    <row r="194" spans="1:23" ht="13.5" customHeight="1" thickTop="1" thickBot="1" x14ac:dyDescent="0.25">
      <c r="L194" s="239" t="s">
        <v>40</v>
      </c>
      <c r="M194" s="240">
        <f t="shared" ref="M194:Q194" si="168">+M191+M192+M193</f>
        <v>0</v>
      </c>
      <c r="N194" s="241">
        <f t="shared" si="168"/>
        <v>0</v>
      </c>
      <c r="O194" s="242">
        <f t="shared" si="168"/>
        <v>0</v>
      </c>
      <c r="P194" s="240">
        <f t="shared" si="168"/>
        <v>0</v>
      </c>
      <c r="Q194" s="242">
        <f t="shared" si="168"/>
        <v>0</v>
      </c>
      <c r="R194" s="240"/>
      <c r="S194" s="241"/>
      <c r="T194" s="242"/>
      <c r="U194" s="240"/>
      <c r="V194" s="242"/>
      <c r="W194" s="344"/>
    </row>
    <row r="195" spans="1:23" ht="14.25" thickTop="1" thickBot="1" x14ac:dyDescent="0.25">
      <c r="L195" s="239" t="s">
        <v>62</v>
      </c>
      <c r="M195" s="240">
        <f t="shared" ref="M195:Q195" si="169">+M186+M190+M191+M192+M193</f>
        <v>0</v>
      </c>
      <c r="N195" s="241">
        <f t="shared" si="169"/>
        <v>0</v>
      </c>
      <c r="O195" s="242">
        <f t="shared" si="169"/>
        <v>0</v>
      </c>
      <c r="P195" s="240">
        <f t="shared" si="169"/>
        <v>0</v>
      </c>
      <c r="Q195" s="242">
        <f t="shared" si="169"/>
        <v>0</v>
      </c>
      <c r="R195" s="240"/>
      <c r="S195" s="241"/>
      <c r="T195" s="242"/>
      <c r="U195" s="240"/>
      <c r="V195" s="242"/>
      <c r="W195" s="344"/>
    </row>
    <row r="196" spans="1:23" ht="14.25" thickTop="1" thickBot="1" x14ac:dyDescent="0.25">
      <c r="L196" s="239" t="s">
        <v>63</v>
      </c>
      <c r="M196" s="240">
        <f t="shared" ref="M196:Q196" si="170">+M180+M186+M190+M194</f>
        <v>0</v>
      </c>
      <c r="N196" s="241">
        <f t="shared" si="170"/>
        <v>0</v>
      </c>
      <c r="O196" s="242">
        <f t="shared" si="170"/>
        <v>0</v>
      </c>
      <c r="P196" s="240">
        <f t="shared" si="170"/>
        <v>0</v>
      </c>
      <c r="Q196" s="242">
        <f t="shared" si="170"/>
        <v>0</v>
      </c>
      <c r="R196" s="240"/>
      <c r="S196" s="241"/>
      <c r="T196" s="242"/>
      <c r="U196" s="240"/>
      <c r="V196" s="242"/>
      <c r="W196" s="344"/>
    </row>
    <row r="197" spans="1:23" ht="13.5" customHeight="1" thickTop="1" thickBot="1" x14ac:dyDescent="0.25">
      <c r="L197" s="252" t="s">
        <v>60</v>
      </c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</row>
    <row r="198" spans="1:23" ht="13.5" customHeight="1" thickTop="1" x14ac:dyDescent="0.2">
      <c r="L198" s="555" t="s">
        <v>55</v>
      </c>
      <c r="M198" s="556"/>
      <c r="N198" s="556"/>
      <c r="O198" s="556"/>
      <c r="P198" s="556"/>
      <c r="Q198" s="556"/>
      <c r="R198" s="556"/>
      <c r="S198" s="556"/>
      <c r="T198" s="556"/>
      <c r="U198" s="556"/>
      <c r="V198" s="556"/>
      <c r="W198" s="557"/>
    </row>
    <row r="199" spans="1:23" ht="13.5" thickBot="1" x14ac:dyDescent="0.25">
      <c r="L199" s="558" t="s">
        <v>52</v>
      </c>
      <c r="M199" s="559"/>
      <c r="N199" s="559"/>
      <c r="O199" s="559"/>
      <c r="P199" s="559"/>
      <c r="Q199" s="559"/>
      <c r="R199" s="559"/>
      <c r="S199" s="559"/>
      <c r="T199" s="559"/>
      <c r="U199" s="559"/>
      <c r="V199" s="559"/>
      <c r="W199" s="560"/>
    </row>
    <row r="200" spans="1:23" ht="14.25" thickTop="1" thickBot="1" x14ac:dyDescent="0.25">
      <c r="L200" s="211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13" t="s">
        <v>34</v>
      </c>
    </row>
    <row r="201" spans="1:23" ht="14.25" thickTop="1" thickBot="1" x14ac:dyDescent="0.25">
      <c r="L201" s="214"/>
      <c r="M201" s="215" t="s">
        <v>64</v>
      </c>
      <c r="N201" s="215"/>
      <c r="O201" s="215"/>
      <c r="P201" s="215"/>
      <c r="Q201" s="216"/>
      <c r="R201" s="215" t="s">
        <v>65</v>
      </c>
      <c r="S201" s="215"/>
      <c r="T201" s="215"/>
      <c r="U201" s="215"/>
      <c r="V201" s="216"/>
      <c r="W201" s="217" t="s">
        <v>2</v>
      </c>
    </row>
    <row r="202" spans="1:23" ht="13.5" thickTop="1" x14ac:dyDescent="0.2">
      <c r="L202" s="218" t="s">
        <v>3</v>
      </c>
      <c r="M202" s="219"/>
      <c r="N202" s="211"/>
      <c r="O202" s="220"/>
      <c r="P202" s="254"/>
      <c r="Q202" s="220"/>
      <c r="R202" s="219"/>
      <c r="S202" s="211"/>
      <c r="T202" s="220"/>
      <c r="U202" s="254"/>
      <c r="V202" s="220"/>
      <c r="W202" s="222" t="s">
        <v>4</v>
      </c>
    </row>
    <row r="203" spans="1:23" ht="13.5" thickBot="1" x14ac:dyDescent="0.25">
      <c r="L203" s="223"/>
      <c r="M203" s="224" t="s">
        <v>35</v>
      </c>
      <c r="N203" s="225" t="s">
        <v>36</v>
      </c>
      <c r="O203" s="226" t="s">
        <v>37</v>
      </c>
      <c r="P203" s="255" t="s">
        <v>32</v>
      </c>
      <c r="Q203" s="226" t="s">
        <v>7</v>
      </c>
      <c r="R203" s="224" t="s">
        <v>35</v>
      </c>
      <c r="S203" s="225" t="s">
        <v>36</v>
      </c>
      <c r="T203" s="226" t="s">
        <v>37</v>
      </c>
      <c r="U203" s="255" t="s">
        <v>32</v>
      </c>
      <c r="V203" s="226" t="s">
        <v>7</v>
      </c>
      <c r="W203" s="228"/>
    </row>
    <row r="204" spans="1:23" ht="6" customHeight="1" thickTop="1" x14ac:dyDescent="0.2">
      <c r="L204" s="218"/>
      <c r="M204" s="229"/>
      <c r="N204" s="230"/>
      <c r="O204" s="231"/>
      <c r="P204" s="256"/>
      <c r="Q204" s="231"/>
      <c r="R204" s="229"/>
      <c r="S204" s="230"/>
      <c r="T204" s="231"/>
      <c r="U204" s="256"/>
      <c r="V204" s="231"/>
      <c r="W204" s="257"/>
    </row>
    <row r="205" spans="1:23" x14ac:dyDescent="0.2">
      <c r="L205" s="218" t="s">
        <v>10</v>
      </c>
      <c r="M205" s="234">
        <v>0</v>
      </c>
      <c r="N205" s="235">
        <v>0</v>
      </c>
      <c r="O205" s="236">
        <f>+M205+N205</f>
        <v>0</v>
      </c>
      <c r="P205" s="237">
        <v>0</v>
      </c>
      <c r="Q205" s="236">
        <f>O205+P205</f>
        <v>0</v>
      </c>
      <c r="R205" s="234">
        <v>0</v>
      </c>
      <c r="S205" s="235">
        <v>0</v>
      </c>
      <c r="T205" s="236">
        <f>+R205+S205</f>
        <v>0</v>
      </c>
      <c r="U205" s="237">
        <v>0</v>
      </c>
      <c r="V205" s="236">
        <f>T205+U205</f>
        <v>0</v>
      </c>
      <c r="W205" s="274">
        <f>IF(Q205=0,0,((V205/Q205)-1)*100)</f>
        <v>0</v>
      </c>
    </row>
    <row r="206" spans="1:23" x14ac:dyDescent="0.2">
      <c r="L206" s="218" t="s">
        <v>11</v>
      </c>
      <c r="M206" s="234">
        <v>0</v>
      </c>
      <c r="N206" s="235">
        <v>0</v>
      </c>
      <c r="O206" s="236">
        <f t="shared" ref="O206:O207" si="171">+M206+N206</f>
        <v>0</v>
      </c>
      <c r="P206" s="237">
        <v>0</v>
      </c>
      <c r="Q206" s="236">
        <f>O206+P206</f>
        <v>0</v>
      </c>
      <c r="R206" s="234">
        <v>0</v>
      </c>
      <c r="S206" s="235">
        <v>0</v>
      </c>
      <c r="T206" s="236">
        <f t="shared" ref="T206:T207" si="172">+R206+S206</f>
        <v>0</v>
      </c>
      <c r="U206" s="237">
        <v>0</v>
      </c>
      <c r="V206" s="236">
        <f t="shared" ref="V206:V209" si="173">T206+U206</f>
        <v>0</v>
      </c>
      <c r="W206" s="274">
        <f>IF(Q206=0,0,((V206/Q206)-1)*100)</f>
        <v>0</v>
      </c>
    </row>
    <row r="207" spans="1:23" ht="13.5" thickBot="1" x14ac:dyDescent="0.25">
      <c r="L207" s="223" t="s">
        <v>12</v>
      </c>
      <c r="M207" s="234">
        <v>0</v>
      </c>
      <c r="N207" s="235">
        <v>0</v>
      </c>
      <c r="O207" s="236">
        <f t="shared" si="171"/>
        <v>0</v>
      </c>
      <c r="P207" s="237">
        <v>0</v>
      </c>
      <c r="Q207" s="236">
        <f>O207+P207</f>
        <v>0</v>
      </c>
      <c r="R207" s="234">
        <v>0</v>
      </c>
      <c r="S207" s="235">
        <v>0</v>
      </c>
      <c r="T207" s="236">
        <f t="shared" si="172"/>
        <v>0</v>
      </c>
      <c r="U207" s="237">
        <v>0</v>
      </c>
      <c r="V207" s="236">
        <f t="shared" si="173"/>
        <v>0</v>
      </c>
      <c r="W207" s="274">
        <f>IF(Q207=0,0,((V207/Q207)-1)*100)</f>
        <v>0</v>
      </c>
    </row>
    <row r="208" spans="1:23" ht="14.25" thickTop="1" thickBot="1" x14ac:dyDescent="0.25">
      <c r="L208" s="239" t="s">
        <v>38</v>
      </c>
      <c r="M208" s="240">
        <f t="shared" ref="M208:Q208" si="174">+M205+M206+M207</f>
        <v>0</v>
      </c>
      <c r="N208" s="241">
        <f t="shared" si="174"/>
        <v>0</v>
      </c>
      <c r="O208" s="242">
        <f t="shared" si="174"/>
        <v>0</v>
      </c>
      <c r="P208" s="240">
        <f t="shared" si="174"/>
        <v>0</v>
      </c>
      <c r="Q208" s="242">
        <f t="shared" si="174"/>
        <v>0</v>
      </c>
      <c r="R208" s="240">
        <f t="shared" ref="R208:U208" si="175">+R205+R206+R207</f>
        <v>0</v>
      </c>
      <c r="S208" s="241">
        <f t="shared" si="175"/>
        <v>0</v>
      </c>
      <c r="T208" s="242">
        <f t="shared" si="175"/>
        <v>0</v>
      </c>
      <c r="U208" s="240">
        <f t="shared" si="175"/>
        <v>0</v>
      </c>
      <c r="V208" s="242">
        <f t="shared" si="173"/>
        <v>0</v>
      </c>
      <c r="W208" s="323">
        <f t="shared" ref="W208" si="176">IF(Q208=0,0,((V208/Q208)-1)*100)</f>
        <v>0</v>
      </c>
    </row>
    <row r="209" spans="1:23" ht="13.5" thickTop="1" x14ac:dyDescent="0.2">
      <c r="L209" s="218" t="s">
        <v>13</v>
      </c>
      <c r="M209" s="234">
        <v>0</v>
      </c>
      <c r="N209" s="235">
        <v>0</v>
      </c>
      <c r="O209" s="236">
        <f>M209+N209</f>
        <v>0</v>
      </c>
      <c r="P209" s="237">
        <v>0</v>
      </c>
      <c r="Q209" s="236">
        <f>O209+P209</f>
        <v>0</v>
      </c>
      <c r="R209" s="234">
        <v>0</v>
      </c>
      <c r="S209" s="235">
        <v>0</v>
      </c>
      <c r="T209" s="236">
        <f>R209+S209</f>
        <v>0</v>
      </c>
      <c r="U209" s="237">
        <v>0</v>
      </c>
      <c r="V209" s="236">
        <f t="shared" si="173"/>
        <v>0</v>
      </c>
      <c r="W209" s="274">
        <f t="shared" ref="W209" si="177">IF(Q209=0,0,((V209/Q209)-1)*100)</f>
        <v>0</v>
      </c>
    </row>
    <row r="210" spans="1:23" ht="13.5" thickBot="1" x14ac:dyDescent="0.25">
      <c r="L210" s="218" t="s">
        <v>14</v>
      </c>
      <c r="M210" s="234">
        <v>0</v>
      </c>
      <c r="N210" s="235">
        <v>0</v>
      </c>
      <c r="O210" s="236">
        <f>M210+N210</f>
        <v>0</v>
      </c>
      <c r="P210" s="237">
        <v>0</v>
      </c>
      <c r="Q210" s="236">
        <f>O210+P210</f>
        <v>0</v>
      </c>
      <c r="R210" s="234">
        <v>0</v>
      </c>
      <c r="S210" s="235">
        <v>0</v>
      </c>
      <c r="T210" s="236">
        <f>R210+S210</f>
        <v>0</v>
      </c>
      <c r="U210" s="237">
        <v>0</v>
      </c>
      <c r="V210" s="236">
        <f>T210+U210</f>
        <v>0</v>
      </c>
      <c r="W210" s="274">
        <f>IF(Q210=0,0,((V210/Q210)-1)*100)</f>
        <v>0</v>
      </c>
    </row>
    <row r="211" spans="1:23" ht="14.25" thickTop="1" thickBot="1" x14ac:dyDescent="0.25">
      <c r="L211" s="239" t="s">
        <v>66</v>
      </c>
      <c r="M211" s="240">
        <f>+M209+M210</f>
        <v>0</v>
      </c>
      <c r="N211" s="241">
        <f t="shared" ref="N211:V211" si="178">+N209+N210</f>
        <v>0</v>
      </c>
      <c r="O211" s="242">
        <f t="shared" si="178"/>
        <v>0</v>
      </c>
      <c r="P211" s="240">
        <f t="shared" si="178"/>
        <v>0</v>
      </c>
      <c r="Q211" s="242">
        <f t="shared" si="178"/>
        <v>0</v>
      </c>
      <c r="R211" s="240">
        <f t="shared" si="178"/>
        <v>0</v>
      </c>
      <c r="S211" s="241">
        <f t="shared" si="178"/>
        <v>0</v>
      </c>
      <c r="T211" s="242">
        <f t="shared" si="178"/>
        <v>0</v>
      </c>
      <c r="U211" s="240">
        <f t="shared" si="178"/>
        <v>0</v>
      </c>
      <c r="V211" s="242">
        <f t="shared" si="178"/>
        <v>0</v>
      </c>
      <c r="W211" s="344">
        <f t="shared" ref="W211:W212" si="179">IF(Q211=0,0,((V211/Q211)-1)*100)</f>
        <v>0</v>
      </c>
    </row>
    <row r="212" spans="1:23" ht="14.25" thickTop="1" thickBot="1" x14ac:dyDescent="0.25">
      <c r="L212" s="239" t="s">
        <v>68</v>
      </c>
      <c r="M212" s="240">
        <f>+M208+M209+M210</f>
        <v>0</v>
      </c>
      <c r="N212" s="241">
        <f t="shared" ref="N212:V212" si="180">+N208+N209+N210</f>
        <v>0</v>
      </c>
      <c r="O212" s="242">
        <f t="shared" si="180"/>
        <v>0</v>
      </c>
      <c r="P212" s="240">
        <f t="shared" si="180"/>
        <v>0</v>
      </c>
      <c r="Q212" s="242">
        <f t="shared" si="180"/>
        <v>0</v>
      </c>
      <c r="R212" s="240">
        <f t="shared" si="180"/>
        <v>0</v>
      </c>
      <c r="S212" s="241">
        <f t="shared" si="180"/>
        <v>0</v>
      </c>
      <c r="T212" s="242">
        <f t="shared" si="180"/>
        <v>0</v>
      </c>
      <c r="U212" s="240">
        <f t="shared" si="180"/>
        <v>0</v>
      </c>
      <c r="V212" s="242">
        <f t="shared" si="180"/>
        <v>0</v>
      </c>
      <c r="W212" s="344">
        <f t="shared" si="179"/>
        <v>0</v>
      </c>
    </row>
    <row r="213" spans="1:23" ht="14.25" thickTop="1" thickBot="1" x14ac:dyDescent="0.25">
      <c r="L213" s="218" t="s">
        <v>15</v>
      </c>
      <c r="M213" s="234">
        <v>0</v>
      </c>
      <c r="N213" s="235">
        <v>0</v>
      </c>
      <c r="O213" s="236">
        <f>M213+N213</f>
        <v>0</v>
      </c>
      <c r="P213" s="237">
        <v>0</v>
      </c>
      <c r="Q213" s="236">
        <f>O213+P213</f>
        <v>0</v>
      </c>
      <c r="R213" s="234"/>
      <c r="S213" s="235"/>
      <c r="T213" s="236"/>
      <c r="U213" s="237"/>
      <c r="V213" s="236"/>
      <c r="W213" s="274"/>
    </row>
    <row r="214" spans="1:23" ht="14.25" thickTop="1" thickBot="1" x14ac:dyDescent="0.25">
      <c r="L214" s="239" t="s">
        <v>61</v>
      </c>
      <c r="M214" s="240">
        <f t="shared" ref="M214:Q214" si="181">+M209+M210+M213</f>
        <v>0</v>
      </c>
      <c r="N214" s="241">
        <f t="shared" si="181"/>
        <v>0</v>
      </c>
      <c r="O214" s="242">
        <f t="shared" si="181"/>
        <v>0</v>
      </c>
      <c r="P214" s="240">
        <f t="shared" si="181"/>
        <v>0</v>
      </c>
      <c r="Q214" s="242">
        <f t="shared" si="181"/>
        <v>0</v>
      </c>
      <c r="R214" s="240"/>
      <c r="S214" s="241"/>
      <c r="T214" s="242"/>
      <c r="U214" s="240"/>
      <c r="V214" s="242"/>
      <c r="W214" s="323"/>
    </row>
    <row r="215" spans="1:23" ht="13.5" thickTop="1" x14ac:dyDescent="0.2">
      <c r="L215" s="218" t="s">
        <v>16</v>
      </c>
      <c r="M215" s="234">
        <v>0</v>
      </c>
      <c r="N215" s="235">
        <v>0</v>
      </c>
      <c r="O215" s="236">
        <f>SUM(M215:N215)</f>
        <v>0</v>
      </c>
      <c r="P215" s="237">
        <v>0</v>
      </c>
      <c r="Q215" s="236">
        <f>O215+P215</f>
        <v>0</v>
      </c>
      <c r="R215" s="234"/>
      <c r="S215" s="235"/>
      <c r="T215" s="236"/>
      <c r="U215" s="237"/>
      <c r="V215" s="236"/>
      <c r="W215" s="274"/>
    </row>
    <row r="216" spans="1:23" x14ac:dyDescent="0.2">
      <c r="L216" s="218" t="s">
        <v>17</v>
      </c>
      <c r="M216" s="234">
        <v>0</v>
      </c>
      <c r="N216" s="235">
        <v>0</v>
      </c>
      <c r="O216" s="236">
        <f>SUM(M216:N216)</f>
        <v>0</v>
      </c>
      <c r="P216" s="237">
        <v>0</v>
      </c>
      <c r="Q216" s="236">
        <f>O216+P216</f>
        <v>0</v>
      </c>
      <c r="R216" s="234"/>
      <c r="S216" s="235"/>
      <c r="T216" s="236"/>
      <c r="U216" s="237"/>
      <c r="V216" s="236"/>
      <c r="W216" s="274"/>
    </row>
    <row r="217" spans="1:23" ht="13.5" thickBot="1" x14ac:dyDescent="0.25">
      <c r="L217" s="218" t="s">
        <v>18</v>
      </c>
      <c r="M217" s="234">
        <v>0</v>
      </c>
      <c r="N217" s="235">
        <v>0</v>
      </c>
      <c r="O217" s="244">
        <f>SUM(M217:N217)</f>
        <v>0</v>
      </c>
      <c r="P217" s="245">
        <v>0</v>
      </c>
      <c r="Q217" s="236">
        <f>O217+P217</f>
        <v>0</v>
      </c>
      <c r="R217" s="234"/>
      <c r="S217" s="235"/>
      <c r="T217" s="244"/>
      <c r="U217" s="245"/>
      <c r="V217" s="236"/>
      <c r="W217" s="347"/>
    </row>
    <row r="218" spans="1:23" ht="14.25" thickTop="1" thickBot="1" x14ac:dyDescent="0.25">
      <c r="L218" s="246" t="s">
        <v>19</v>
      </c>
      <c r="M218" s="247">
        <f t="shared" ref="M218:Q218" si="182">+M215+M216+M217</f>
        <v>0</v>
      </c>
      <c r="N218" s="247">
        <f t="shared" si="182"/>
        <v>0</v>
      </c>
      <c r="O218" s="248">
        <f t="shared" si="182"/>
        <v>0</v>
      </c>
      <c r="P218" s="249">
        <f t="shared" si="182"/>
        <v>0</v>
      </c>
      <c r="Q218" s="248">
        <f t="shared" si="182"/>
        <v>0</v>
      </c>
      <c r="R218" s="247"/>
      <c r="S218" s="247"/>
      <c r="T218" s="248"/>
      <c r="U218" s="249"/>
      <c r="V218" s="248"/>
      <c r="W218" s="346"/>
    </row>
    <row r="219" spans="1:23" ht="13.5" thickTop="1" x14ac:dyDescent="0.2">
      <c r="A219" s="327"/>
      <c r="K219" s="327"/>
      <c r="L219" s="218" t="s">
        <v>21</v>
      </c>
      <c r="M219" s="234">
        <v>0</v>
      </c>
      <c r="N219" s="235">
        <v>0</v>
      </c>
      <c r="O219" s="244">
        <f>SUM(M219:N219)</f>
        <v>0</v>
      </c>
      <c r="P219" s="251">
        <v>0</v>
      </c>
      <c r="Q219" s="236">
        <f>O219+P219</f>
        <v>0</v>
      </c>
      <c r="R219" s="234"/>
      <c r="S219" s="235"/>
      <c r="T219" s="244"/>
      <c r="U219" s="251"/>
      <c r="V219" s="236"/>
      <c r="W219" s="347"/>
    </row>
    <row r="220" spans="1:23" x14ac:dyDescent="0.2">
      <c r="A220" s="327"/>
      <c r="K220" s="327"/>
      <c r="L220" s="218" t="s">
        <v>22</v>
      </c>
      <c r="M220" s="234">
        <v>0</v>
      </c>
      <c r="N220" s="235">
        <v>0</v>
      </c>
      <c r="O220" s="244">
        <f>SUM(M220:N220)</f>
        <v>0</v>
      </c>
      <c r="P220" s="237">
        <v>0</v>
      </c>
      <c r="Q220" s="236">
        <f>O220+P220</f>
        <v>0</v>
      </c>
      <c r="R220" s="234"/>
      <c r="S220" s="235"/>
      <c r="T220" s="244"/>
      <c r="U220" s="237"/>
      <c r="V220" s="236"/>
      <c r="W220" s="347"/>
    </row>
    <row r="221" spans="1:23" ht="12.75" customHeight="1" thickBot="1" x14ac:dyDescent="0.25">
      <c r="A221" s="327"/>
      <c r="K221" s="327"/>
      <c r="L221" s="218" t="s">
        <v>23</v>
      </c>
      <c r="M221" s="234">
        <v>0</v>
      </c>
      <c r="N221" s="235">
        <v>0</v>
      </c>
      <c r="O221" s="244">
        <f>SUM(M221:N221)</f>
        <v>0</v>
      </c>
      <c r="P221" s="237">
        <v>0</v>
      </c>
      <c r="Q221" s="236">
        <f>O221+P221</f>
        <v>0</v>
      </c>
      <c r="R221" s="234"/>
      <c r="S221" s="235"/>
      <c r="T221" s="244"/>
      <c r="U221" s="237"/>
      <c r="V221" s="236"/>
      <c r="W221" s="347"/>
    </row>
    <row r="222" spans="1:23" ht="13.5" customHeight="1" thickTop="1" thickBot="1" x14ac:dyDescent="0.25">
      <c r="L222" s="239" t="s">
        <v>40</v>
      </c>
      <c r="M222" s="240">
        <f t="shared" ref="M222:Q222" si="183">+M219+M220+M221</f>
        <v>0</v>
      </c>
      <c r="N222" s="241">
        <f t="shared" si="183"/>
        <v>0</v>
      </c>
      <c r="O222" s="242">
        <f t="shared" si="183"/>
        <v>0</v>
      </c>
      <c r="P222" s="240">
        <f t="shared" si="183"/>
        <v>0</v>
      </c>
      <c r="Q222" s="242">
        <f t="shared" si="183"/>
        <v>0</v>
      </c>
      <c r="R222" s="240"/>
      <c r="S222" s="241"/>
      <c r="T222" s="242"/>
      <c r="U222" s="240"/>
      <c r="V222" s="242"/>
      <c r="W222" s="344"/>
    </row>
    <row r="223" spans="1:23" ht="14.25" thickTop="1" thickBot="1" x14ac:dyDescent="0.25">
      <c r="L223" s="239" t="s">
        <v>62</v>
      </c>
      <c r="M223" s="240">
        <f t="shared" ref="M223:Q223" si="184">+M214+M218+M219+M220+M221</f>
        <v>0</v>
      </c>
      <c r="N223" s="241">
        <f t="shared" si="184"/>
        <v>0</v>
      </c>
      <c r="O223" s="242">
        <f t="shared" si="184"/>
        <v>0</v>
      </c>
      <c r="P223" s="240">
        <f t="shared" si="184"/>
        <v>0</v>
      </c>
      <c r="Q223" s="242">
        <f t="shared" si="184"/>
        <v>0</v>
      </c>
      <c r="R223" s="240"/>
      <c r="S223" s="241"/>
      <c r="T223" s="242"/>
      <c r="U223" s="240"/>
      <c r="V223" s="242"/>
      <c r="W223" s="344"/>
    </row>
    <row r="224" spans="1:23" ht="14.25" thickTop="1" thickBot="1" x14ac:dyDescent="0.25">
      <c r="L224" s="239" t="s">
        <v>63</v>
      </c>
      <c r="M224" s="240">
        <f t="shared" ref="M224:Q224" si="185">+M208+M214+M218+M222</f>
        <v>0</v>
      </c>
      <c r="N224" s="241">
        <f t="shared" si="185"/>
        <v>0</v>
      </c>
      <c r="O224" s="242">
        <f t="shared" si="185"/>
        <v>0</v>
      </c>
      <c r="P224" s="240">
        <f t="shared" si="185"/>
        <v>0</v>
      </c>
      <c r="Q224" s="242">
        <f t="shared" si="185"/>
        <v>0</v>
      </c>
      <c r="R224" s="240"/>
      <c r="S224" s="241"/>
      <c r="T224" s="242"/>
      <c r="U224" s="240"/>
      <c r="V224" s="242"/>
      <c r="W224" s="344"/>
    </row>
    <row r="225" spans="12:23" ht="13.5" customHeight="1" thickTop="1" thickBot="1" x14ac:dyDescent="0.25">
      <c r="L225" s="252" t="s">
        <v>60</v>
      </c>
      <c r="M225" s="212"/>
      <c r="N225" s="212"/>
      <c r="O225" s="212"/>
      <c r="P225" s="212"/>
      <c r="Q225" s="212"/>
      <c r="R225" s="212"/>
      <c r="S225" s="212"/>
      <c r="T225" s="212"/>
      <c r="U225" s="212"/>
      <c r="V225" s="212"/>
      <c r="W225" s="212"/>
    </row>
    <row r="226" spans="12:23" ht="13.5" thickTop="1" x14ac:dyDescent="0.2">
      <c r="L226" s="522" t="s">
        <v>56</v>
      </c>
      <c r="M226" s="523"/>
      <c r="N226" s="523"/>
      <c r="O226" s="523"/>
      <c r="P226" s="523"/>
      <c r="Q226" s="523"/>
      <c r="R226" s="523"/>
      <c r="S226" s="523"/>
      <c r="T226" s="523"/>
      <c r="U226" s="523"/>
      <c r="V226" s="523"/>
      <c r="W226" s="524"/>
    </row>
    <row r="227" spans="12:23" ht="13.5" thickBot="1" x14ac:dyDescent="0.25">
      <c r="L227" s="525" t="s">
        <v>53</v>
      </c>
      <c r="M227" s="526"/>
      <c r="N227" s="526"/>
      <c r="O227" s="526"/>
      <c r="P227" s="526"/>
      <c r="Q227" s="526"/>
      <c r="R227" s="526"/>
      <c r="S227" s="526"/>
      <c r="T227" s="526"/>
      <c r="U227" s="526"/>
      <c r="V227" s="526"/>
      <c r="W227" s="527"/>
    </row>
    <row r="228" spans="12:23" ht="14.25" thickTop="1" thickBot="1" x14ac:dyDescent="0.25">
      <c r="L228" s="211"/>
      <c r="M228" s="212"/>
      <c r="N228" s="212"/>
      <c r="O228" s="212"/>
      <c r="P228" s="212"/>
      <c r="Q228" s="212"/>
      <c r="R228" s="212"/>
      <c r="S228" s="212"/>
      <c r="T228" s="212"/>
      <c r="U228" s="212"/>
      <c r="V228" s="212"/>
      <c r="W228" s="213" t="s">
        <v>34</v>
      </c>
    </row>
    <row r="229" spans="12:23" ht="14.25" thickTop="1" thickBot="1" x14ac:dyDescent="0.25">
      <c r="L229" s="214"/>
      <c r="M229" s="215" t="s">
        <v>64</v>
      </c>
      <c r="N229" s="215"/>
      <c r="O229" s="215"/>
      <c r="P229" s="215"/>
      <c r="Q229" s="216"/>
      <c r="R229" s="215" t="s">
        <v>65</v>
      </c>
      <c r="S229" s="215"/>
      <c r="T229" s="215"/>
      <c r="U229" s="215"/>
      <c r="V229" s="216"/>
      <c r="W229" s="217" t="s">
        <v>2</v>
      </c>
    </row>
    <row r="230" spans="12:23" ht="13.5" thickTop="1" x14ac:dyDescent="0.2">
      <c r="L230" s="218" t="s">
        <v>3</v>
      </c>
      <c r="M230" s="219"/>
      <c r="N230" s="211"/>
      <c r="O230" s="220"/>
      <c r="P230" s="254"/>
      <c r="Q230" s="220"/>
      <c r="R230" s="219"/>
      <c r="S230" s="211"/>
      <c r="T230" s="220"/>
      <c r="U230" s="254"/>
      <c r="V230" s="220"/>
      <c r="W230" s="222" t="s">
        <v>4</v>
      </c>
    </row>
    <row r="231" spans="12:23" ht="13.5" thickBot="1" x14ac:dyDescent="0.25">
      <c r="L231" s="223"/>
      <c r="M231" s="224" t="s">
        <v>35</v>
      </c>
      <c r="N231" s="225" t="s">
        <v>36</v>
      </c>
      <c r="O231" s="226" t="s">
        <v>37</v>
      </c>
      <c r="P231" s="255" t="s">
        <v>32</v>
      </c>
      <c r="Q231" s="226" t="s">
        <v>7</v>
      </c>
      <c r="R231" s="224" t="s">
        <v>35</v>
      </c>
      <c r="S231" s="225" t="s">
        <v>36</v>
      </c>
      <c r="T231" s="226" t="s">
        <v>37</v>
      </c>
      <c r="U231" s="255" t="s">
        <v>32</v>
      </c>
      <c r="V231" s="226" t="s">
        <v>7</v>
      </c>
      <c r="W231" s="228"/>
    </row>
    <row r="232" spans="12:23" ht="4.5" customHeight="1" thickTop="1" x14ac:dyDescent="0.2">
      <c r="L232" s="218"/>
      <c r="M232" s="229"/>
      <c r="N232" s="230"/>
      <c r="O232" s="231"/>
      <c r="P232" s="256"/>
      <c r="Q232" s="231"/>
      <c r="R232" s="229"/>
      <c r="S232" s="230"/>
      <c r="T232" s="231"/>
      <c r="U232" s="256"/>
      <c r="V232" s="231"/>
      <c r="W232" s="257"/>
    </row>
    <row r="233" spans="12:23" x14ac:dyDescent="0.2">
      <c r="L233" s="218" t="s">
        <v>10</v>
      </c>
      <c r="M233" s="234">
        <f t="shared" ref="M233:N235" si="186">+M177+M205</f>
        <v>0</v>
      </c>
      <c r="N233" s="235">
        <f t="shared" si="186"/>
        <v>0</v>
      </c>
      <c r="O233" s="236">
        <f>M233+N233</f>
        <v>0</v>
      </c>
      <c r="P233" s="258">
        <f>+P177+P205</f>
        <v>0</v>
      </c>
      <c r="Q233" s="236">
        <f>O233+P233</f>
        <v>0</v>
      </c>
      <c r="R233" s="234">
        <f t="shared" ref="R233:S235" si="187">+R177+R205</f>
        <v>0</v>
      </c>
      <c r="S233" s="235">
        <f t="shared" si="187"/>
        <v>0</v>
      </c>
      <c r="T233" s="236">
        <f>R233+S233</f>
        <v>0</v>
      </c>
      <c r="U233" s="258">
        <f>+U177+U205</f>
        <v>0</v>
      </c>
      <c r="V233" s="236">
        <f>T233+U233</f>
        <v>0</v>
      </c>
      <c r="W233" s="274">
        <f>IF(Q233=0,0,((V233/Q233)-1)*100)</f>
        <v>0</v>
      </c>
    </row>
    <row r="234" spans="12:23" x14ac:dyDescent="0.2">
      <c r="L234" s="218" t="s">
        <v>11</v>
      </c>
      <c r="M234" s="234">
        <f t="shared" si="186"/>
        <v>0</v>
      </c>
      <c r="N234" s="235">
        <f t="shared" si="186"/>
        <v>0</v>
      </c>
      <c r="O234" s="236">
        <f t="shared" ref="O234:O235" si="188">M234+N234</f>
        <v>0</v>
      </c>
      <c r="P234" s="258">
        <f>+P178+P206</f>
        <v>0</v>
      </c>
      <c r="Q234" s="236">
        <f>O234+P234</f>
        <v>0</v>
      </c>
      <c r="R234" s="234">
        <f t="shared" si="187"/>
        <v>0</v>
      </c>
      <c r="S234" s="235">
        <f t="shared" si="187"/>
        <v>0</v>
      </c>
      <c r="T234" s="236">
        <f t="shared" ref="T234:T235" si="189">R234+S234</f>
        <v>0</v>
      </c>
      <c r="U234" s="258">
        <f>+U178+U206</f>
        <v>0</v>
      </c>
      <c r="V234" s="236">
        <f t="shared" ref="V234:V237" si="190">T234+U234</f>
        <v>0</v>
      </c>
      <c r="W234" s="274">
        <f>IF(Q234=0,0,((V234/Q234)-1)*100)</f>
        <v>0</v>
      </c>
    </row>
    <row r="235" spans="12:23" ht="13.5" thickBot="1" x14ac:dyDescent="0.25">
      <c r="L235" s="223" t="s">
        <v>12</v>
      </c>
      <c r="M235" s="234">
        <f t="shared" si="186"/>
        <v>0</v>
      </c>
      <c r="N235" s="235">
        <f t="shared" si="186"/>
        <v>0</v>
      </c>
      <c r="O235" s="236">
        <f t="shared" si="188"/>
        <v>0</v>
      </c>
      <c r="P235" s="258">
        <f>+P179+P207</f>
        <v>0</v>
      </c>
      <c r="Q235" s="236">
        <f>O235+P235</f>
        <v>0</v>
      </c>
      <c r="R235" s="234">
        <f t="shared" si="187"/>
        <v>0</v>
      </c>
      <c r="S235" s="235">
        <f t="shared" si="187"/>
        <v>0</v>
      </c>
      <c r="T235" s="236">
        <f t="shared" si="189"/>
        <v>0</v>
      </c>
      <c r="U235" s="258">
        <f>+U179+U207</f>
        <v>0</v>
      </c>
      <c r="V235" s="236">
        <f t="shared" si="190"/>
        <v>0</v>
      </c>
      <c r="W235" s="274">
        <f>IF(Q235=0,0,((V235/Q235)-1)*100)</f>
        <v>0</v>
      </c>
    </row>
    <row r="236" spans="12:23" ht="14.25" thickTop="1" thickBot="1" x14ac:dyDescent="0.25">
      <c r="L236" s="239" t="s">
        <v>38</v>
      </c>
      <c r="M236" s="240">
        <f t="shared" ref="M236:Q236" si="191">+M233+M234+M235</f>
        <v>0</v>
      </c>
      <c r="N236" s="241">
        <f t="shared" si="191"/>
        <v>0</v>
      </c>
      <c r="O236" s="242">
        <f t="shared" si="191"/>
        <v>0</v>
      </c>
      <c r="P236" s="240">
        <f t="shared" si="191"/>
        <v>0</v>
      </c>
      <c r="Q236" s="242">
        <f t="shared" si="191"/>
        <v>0</v>
      </c>
      <c r="R236" s="240">
        <f t="shared" ref="R236:U236" si="192">+R233+R234+R235</f>
        <v>0</v>
      </c>
      <c r="S236" s="241">
        <f t="shared" si="192"/>
        <v>0</v>
      </c>
      <c r="T236" s="242">
        <f t="shared" si="192"/>
        <v>0</v>
      </c>
      <c r="U236" s="240">
        <f t="shared" si="192"/>
        <v>0</v>
      </c>
      <c r="V236" s="242">
        <f t="shared" si="190"/>
        <v>0</v>
      </c>
      <c r="W236" s="323">
        <f t="shared" ref="W236" si="193">IF(Q236=0,0,((V236/Q236)-1)*100)</f>
        <v>0</v>
      </c>
    </row>
    <row r="237" spans="12:23" ht="13.5" thickTop="1" x14ac:dyDescent="0.2">
      <c r="L237" s="218" t="s">
        <v>13</v>
      </c>
      <c r="M237" s="234">
        <f>+M181+M209</f>
        <v>0</v>
      </c>
      <c r="N237" s="235">
        <f>+N181+N209</f>
        <v>0</v>
      </c>
      <c r="O237" s="236">
        <f t="shared" ref="O237:O241" si="194">M237+N237</f>
        <v>0</v>
      </c>
      <c r="P237" s="258">
        <f>+P181+P209</f>
        <v>0</v>
      </c>
      <c r="Q237" s="341">
        <f>O237+P237</f>
        <v>0</v>
      </c>
      <c r="R237" s="234">
        <f>+R181+R209</f>
        <v>0</v>
      </c>
      <c r="S237" s="235">
        <f>+S181+S209</f>
        <v>0</v>
      </c>
      <c r="T237" s="236">
        <f t="shared" ref="T237" si="195">R237+S237</f>
        <v>0</v>
      </c>
      <c r="U237" s="258">
        <f>+U181+U209</f>
        <v>0</v>
      </c>
      <c r="V237" s="341">
        <f t="shared" si="190"/>
        <v>0</v>
      </c>
      <c r="W237" s="274">
        <f>IF(Q237=0,0,((V237/Q237)-1)*100)</f>
        <v>0</v>
      </c>
    </row>
    <row r="238" spans="12:23" ht="13.5" thickBot="1" x14ac:dyDescent="0.25">
      <c r="L238" s="218" t="s">
        <v>14</v>
      </c>
      <c r="M238" s="234">
        <f>+M182+M210</f>
        <v>0</v>
      </c>
      <c r="N238" s="235">
        <f>+N182+N210</f>
        <v>0</v>
      </c>
      <c r="O238" s="244">
        <f>M238+N238</f>
        <v>0</v>
      </c>
      <c r="P238" s="258">
        <f>+P182+P210</f>
        <v>0</v>
      </c>
      <c r="Q238" s="236">
        <f>O238+P238</f>
        <v>0</v>
      </c>
      <c r="R238" s="234">
        <f>+R182+R210</f>
        <v>0</v>
      </c>
      <c r="S238" s="235">
        <f>+S182+S210</f>
        <v>0</v>
      </c>
      <c r="T238" s="244">
        <f t="shared" ref="T238" si="196">R238+S238</f>
        <v>0</v>
      </c>
      <c r="U238" s="258">
        <f>+U182+U210</f>
        <v>0</v>
      </c>
      <c r="V238" s="236">
        <f>T238+U238</f>
        <v>0</v>
      </c>
      <c r="W238" s="347">
        <f>IF(Q238=0,0,((V238/Q238)-1)*100)</f>
        <v>0</v>
      </c>
    </row>
    <row r="239" spans="12:23" ht="14.25" thickTop="1" thickBot="1" x14ac:dyDescent="0.25">
      <c r="L239" s="239" t="s">
        <v>66</v>
      </c>
      <c r="M239" s="240">
        <f>+M237+M238</f>
        <v>0</v>
      </c>
      <c r="N239" s="241">
        <f t="shared" ref="N239:V239" si="197">+N237+N238</f>
        <v>0</v>
      </c>
      <c r="O239" s="242">
        <f t="shared" si="197"/>
        <v>0</v>
      </c>
      <c r="P239" s="240">
        <f t="shared" si="197"/>
        <v>0</v>
      </c>
      <c r="Q239" s="242">
        <f t="shared" si="197"/>
        <v>0</v>
      </c>
      <c r="R239" s="240">
        <f t="shared" si="197"/>
        <v>0</v>
      </c>
      <c r="S239" s="241">
        <f t="shared" si="197"/>
        <v>0</v>
      </c>
      <c r="T239" s="242">
        <f t="shared" si="197"/>
        <v>0</v>
      </c>
      <c r="U239" s="240">
        <f t="shared" si="197"/>
        <v>0</v>
      </c>
      <c r="V239" s="242">
        <f t="shared" si="197"/>
        <v>0</v>
      </c>
      <c r="W239" s="344">
        <f t="shared" ref="W239:W240" si="198">IF(Q239=0,0,((V239/Q239)-1)*100)</f>
        <v>0</v>
      </c>
    </row>
    <row r="240" spans="12:23" ht="14.25" thickTop="1" thickBot="1" x14ac:dyDescent="0.25">
      <c r="L240" s="239" t="s">
        <v>68</v>
      </c>
      <c r="M240" s="240">
        <f>+M236+M237+M238</f>
        <v>0</v>
      </c>
      <c r="N240" s="241">
        <f t="shared" ref="N240:V240" si="199">+N236+N237+N238</f>
        <v>0</v>
      </c>
      <c r="O240" s="242">
        <f t="shared" si="199"/>
        <v>0</v>
      </c>
      <c r="P240" s="240">
        <f t="shared" si="199"/>
        <v>0</v>
      </c>
      <c r="Q240" s="242">
        <f t="shared" si="199"/>
        <v>0</v>
      </c>
      <c r="R240" s="240">
        <f t="shared" si="199"/>
        <v>0</v>
      </c>
      <c r="S240" s="241">
        <f t="shared" si="199"/>
        <v>0</v>
      </c>
      <c r="T240" s="242">
        <f t="shared" si="199"/>
        <v>0</v>
      </c>
      <c r="U240" s="240">
        <f t="shared" si="199"/>
        <v>0</v>
      </c>
      <c r="V240" s="242">
        <f t="shared" si="199"/>
        <v>0</v>
      </c>
      <c r="W240" s="344">
        <f t="shared" si="198"/>
        <v>0</v>
      </c>
    </row>
    <row r="241" spans="1:23" ht="14.25" thickTop="1" thickBot="1" x14ac:dyDescent="0.25">
      <c r="L241" s="218" t="s">
        <v>15</v>
      </c>
      <c r="M241" s="234">
        <f>+M185+M213</f>
        <v>0</v>
      </c>
      <c r="N241" s="235">
        <f>+N185+N213</f>
        <v>0</v>
      </c>
      <c r="O241" s="236">
        <f t="shared" si="194"/>
        <v>0</v>
      </c>
      <c r="P241" s="258">
        <f>+P185+P213</f>
        <v>0</v>
      </c>
      <c r="Q241" s="266">
        <f>+Q234+Q235+Q237</f>
        <v>0</v>
      </c>
      <c r="R241" s="234"/>
      <c r="S241" s="235"/>
      <c r="T241" s="236"/>
      <c r="U241" s="258"/>
      <c r="V241" s="266"/>
      <c r="W241" s="274"/>
    </row>
    <row r="242" spans="1:23" ht="14.25" thickTop="1" thickBot="1" x14ac:dyDescent="0.25">
      <c r="L242" s="239" t="s">
        <v>61</v>
      </c>
      <c r="M242" s="240">
        <f t="shared" ref="M242:Q242" si="200">+M237+M238+M241</f>
        <v>0</v>
      </c>
      <c r="N242" s="241">
        <f t="shared" si="200"/>
        <v>0</v>
      </c>
      <c r="O242" s="242">
        <f t="shared" si="200"/>
        <v>0</v>
      </c>
      <c r="P242" s="240">
        <f t="shared" si="200"/>
        <v>0</v>
      </c>
      <c r="Q242" s="242">
        <f t="shared" si="200"/>
        <v>0</v>
      </c>
      <c r="R242" s="240"/>
      <c r="S242" s="241"/>
      <c r="T242" s="242"/>
      <c r="U242" s="240"/>
      <c r="V242" s="242"/>
      <c r="W242" s="323"/>
    </row>
    <row r="243" spans="1:23" ht="13.5" thickTop="1" x14ac:dyDescent="0.2">
      <c r="L243" s="218" t="s">
        <v>16</v>
      </c>
      <c r="M243" s="234">
        <f t="shared" ref="M243:N245" si="201">+M187+M215</f>
        <v>0</v>
      </c>
      <c r="N243" s="235">
        <f t="shared" si="201"/>
        <v>0</v>
      </c>
      <c r="O243" s="236">
        <f t="shared" ref="O243" si="202">M243+N243</f>
        <v>0</v>
      </c>
      <c r="P243" s="258">
        <f>+P187+P215</f>
        <v>0</v>
      </c>
      <c r="Q243" s="236">
        <f>O243+P243</f>
        <v>0</v>
      </c>
      <c r="R243" s="234"/>
      <c r="S243" s="235"/>
      <c r="T243" s="236"/>
      <c r="U243" s="258"/>
      <c r="V243" s="236"/>
      <c r="W243" s="274"/>
    </row>
    <row r="244" spans="1:23" x14ac:dyDescent="0.2">
      <c r="L244" s="218" t="s">
        <v>17</v>
      </c>
      <c r="M244" s="234">
        <f t="shared" si="201"/>
        <v>0</v>
      </c>
      <c r="N244" s="235">
        <f t="shared" si="201"/>
        <v>0</v>
      </c>
      <c r="O244" s="236">
        <f>M244+N244</f>
        <v>0</v>
      </c>
      <c r="P244" s="258">
        <f>+P188+P216</f>
        <v>0</v>
      </c>
      <c r="Q244" s="236">
        <f>O244+P244</f>
        <v>0</v>
      </c>
      <c r="R244" s="234"/>
      <c r="S244" s="235"/>
      <c r="T244" s="236"/>
      <c r="U244" s="258"/>
      <c r="V244" s="236"/>
      <c r="W244" s="274"/>
    </row>
    <row r="245" spans="1:23" ht="13.5" thickBot="1" x14ac:dyDescent="0.25">
      <c r="L245" s="218" t="s">
        <v>18</v>
      </c>
      <c r="M245" s="234">
        <f t="shared" si="201"/>
        <v>0</v>
      </c>
      <c r="N245" s="235">
        <f t="shared" si="201"/>
        <v>0</v>
      </c>
      <c r="O245" s="244">
        <f>M245+N245</f>
        <v>0</v>
      </c>
      <c r="P245" s="259">
        <f>+P189+P217</f>
        <v>0</v>
      </c>
      <c r="Q245" s="236">
        <f>O245+P245</f>
        <v>0</v>
      </c>
      <c r="R245" s="234"/>
      <c r="S245" s="235"/>
      <c r="T245" s="244"/>
      <c r="U245" s="259"/>
      <c r="V245" s="236"/>
      <c r="W245" s="274"/>
    </row>
    <row r="246" spans="1:23" ht="14.25" thickTop="1" thickBot="1" x14ac:dyDescent="0.25">
      <c r="L246" s="246" t="s">
        <v>19</v>
      </c>
      <c r="M246" s="247">
        <f t="shared" ref="M246:Q246" si="203">+M243+M244+M245</f>
        <v>0</v>
      </c>
      <c r="N246" s="247">
        <f t="shared" si="203"/>
        <v>0</v>
      </c>
      <c r="O246" s="248">
        <f t="shared" si="203"/>
        <v>0</v>
      </c>
      <c r="P246" s="249">
        <f t="shared" si="203"/>
        <v>0</v>
      </c>
      <c r="Q246" s="248">
        <f t="shared" si="203"/>
        <v>0</v>
      </c>
      <c r="R246" s="247"/>
      <c r="S246" s="247"/>
      <c r="T246" s="248"/>
      <c r="U246" s="249"/>
      <c r="V246" s="248"/>
      <c r="W246" s="346"/>
    </row>
    <row r="247" spans="1:23" ht="13.5" thickTop="1" x14ac:dyDescent="0.2">
      <c r="A247" s="327"/>
      <c r="K247" s="327"/>
      <c r="L247" s="218" t="s">
        <v>21</v>
      </c>
      <c r="M247" s="234">
        <f t="shared" ref="M247:N249" si="204">+M191+M219</f>
        <v>0</v>
      </c>
      <c r="N247" s="235">
        <f t="shared" si="204"/>
        <v>0</v>
      </c>
      <c r="O247" s="244">
        <f>M247+N247</f>
        <v>0</v>
      </c>
      <c r="P247" s="260">
        <f>+P191+P219</f>
        <v>0</v>
      </c>
      <c r="Q247" s="236">
        <f>O247+P247</f>
        <v>0</v>
      </c>
      <c r="R247" s="234"/>
      <c r="S247" s="235"/>
      <c r="T247" s="244"/>
      <c r="U247" s="260"/>
      <c r="V247" s="236"/>
      <c r="W247" s="274"/>
    </row>
    <row r="248" spans="1:23" x14ac:dyDescent="0.2">
      <c r="A248" s="327"/>
      <c r="K248" s="327"/>
      <c r="L248" s="218" t="s">
        <v>22</v>
      </c>
      <c r="M248" s="234">
        <f t="shared" si="204"/>
        <v>0</v>
      </c>
      <c r="N248" s="235">
        <f t="shared" si="204"/>
        <v>0</v>
      </c>
      <c r="O248" s="244">
        <f t="shared" ref="O248:O249" si="205">M248+N248</f>
        <v>0</v>
      </c>
      <c r="P248" s="258">
        <f>+P192+P220</f>
        <v>0</v>
      </c>
      <c r="Q248" s="236">
        <f>O248+P248</f>
        <v>0</v>
      </c>
      <c r="R248" s="234"/>
      <c r="S248" s="235"/>
      <c r="T248" s="244"/>
      <c r="U248" s="258"/>
      <c r="V248" s="236"/>
      <c r="W248" s="274"/>
    </row>
    <row r="249" spans="1:23" ht="13.5" thickBot="1" x14ac:dyDescent="0.25">
      <c r="A249" s="327"/>
      <c r="K249" s="327"/>
      <c r="L249" s="218" t="s">
        <v>23</v>
      </c>
      <c r="M249" s="234">
        <f t="shared" si="204"/>
        <v>0</v>
      </c>
      <c r="N249" s="235">
        <f t="shared" si="204"/>
        <v>0</v>
      </c>
      <c r="O249" s="244">
        <f t="shared" si="205"/>
        <v>0</v>
      </c>
      <c r="P249" s="258">
        <f>+P193+P221</f>
        <v>0</v>
      </c>
      <c r="Q249" s="236">
        <f>O249+P249</f>
        <v>0</v>
      </c>
      <c r="R249" s="234"/>
      <c r="S249" s="235"/>
      <c r="T249" s="244"/>
      <c r="U249" s="258"/>
      <c r="V249" s="236"/>
      <c r="W249" s="274"/>
    </row>
    <row r="250" spans="1:23" ht="13.5" customHeight="1" thickTop="1" thickBot="1" x14ac:dyDescent="0.25">
      <c r="L250" s="239" t="s">
        <v>40</v>
      </c>
      <c r="M250" s="240">
        <f t="shared" ref="M250:Q250" si="206">+M247+M248+M249</f>
        <v>0</v>
      </c>
      <c r="N250" s="241">
        <f t="shared" si="206"/>
        <v>0</v>
      </c>
      <c r="O250" s="242">
        <f t="shared" si="206"/>
        <v>0</v>
      </c>
      <c r="P250" s="240">
        <f t="shared" si="206"/>
        <v>0</v>
      </c>
      <c r="Q250" s="242">
        <f t="shared" si="206"/>
        <v>0</v>
      </c>
      <c r="R250" s="240"/>
      <c r="S250" s="241"/>
      <c r="T250" s="242"/>
      <c r="U250" s="240"/>
      <c r="V250" s="242"/>
      <c r="W250" s="323"/>
    </row>
    <row r="251" spans="1:23" ht="14.25" thickTop="1" thickBot="1" x14ac:dyDescent="0.25">
      <c r="L251" s="239" t="s">
        <v>62</v>
      </c>
      <c r="M251" s="240">
        <f t="shared" ref="M251:Q251" si="207">+M242+M246+M247+M248+M249</f>
        <v>0</v>
      </c>
      <c r="N251" s="241">
        <f t="shared" si="207"/>
        <v>0</v>
      </c>
      <c r="O251" s="242">
        <f t="shared" si="207"/>
        <v>0</v>
      </c>
      <c r="P251" s="240">
        <f t="shared" si="207"/>
        <v>0</v>
      </c>
      <c r="Q251" s="242">
        <f t="shared" si="207"/>
        <v>0</v>
      </c>
      <c r="R251" s="240"/>
      <c r="S251" s="241"/>
      <c r="T251" s="242"/>
      <c r="U251" s="240"/>
      <c r="V251" s="242"/>
      <c r="W251" s="344"/>
    </row>
    <row r="252" spans="1:23" ht="14.25" thickTop="1" thickBot="1" x14ac:dyDescent="0.25">
      <c r="L252" s="239" t="s">
        <v>63</v>
      </c>
      <c r="M252" s="240">
        <f t="shared" ref="M252:Q252" si="208">+M236+M242+M246+M250</f>
        <v>0</v>
      </c>
      <c r="N252" s="241">
        <f t="shared" si="208"/>
        <v>0</v>
      </c>
      <c r="O252" s="242">
        <f t="shared" si="208"/>
        <v>0</v>
      </c>
      <c r="P252" s="240">
        <f t="shared" si="208"/>
        <v>0</v>
      </c>
      <c r="Q252" s="242">
        <f t="shared" si="208"/>
        <v>0</v>
      </c>
      <c r="R252" s="240"/>
      <c r="S252" s="241"/>
      <c r="T252" s="242"/>
      <c r="U252" s="240"/>
      <c r="V252" s="242"/>
      <c r="W252" s="344"/>
    </row>
    <row r="253" spans="1:23" ht="13.5" thickTop="1" x14ac:dyDescent="0.2">
      <c r="L253" s="252" t="s">
        <v>60</v>
      </c>
      <c r="M253" s="212"/>
      <c r="N253" s="212"/>
      <c r="O253" s="212"/>
      <c r="P253" s="212"/>
      <c r="Q253" s="212"/>
      <c r="R253" s="212"/>
      <c r="S253" s="212"/>
      <c r="T253" s="212"/>
      <c r="U253" s="212"/>
      <c r="V253" s="212"/>
      <c r="W253" s="212"/>
    </row>
  </sheetData>
  <sheetProtection algorithmName="SHA-512" hashValue="6JGWCRGEurPqnplzECpKqVqQfVWxBkrFFS0qybLWCYX4rC2oil42N4p6spcg2ObDgREBhucmQ90wCMqNZTrcqQ==" saltValue="AvsUxZzZLa5XobTJUUmJaw==" spinCount="100000" sheet="1" objects="1" scenarios="1"/>
  <mergeCells count="42">
    <mergeCell ref="B2:I2"/>
    <mergeCell ref="B3:I3"/>
    <mergeCell ref="C5:E5"/>
    <mergeCell ref="F5:H5"/>
    <mergeCell ref="L2:W2"/>
    <mergeCell ref="L3:W3"/>
    <mergeCell ref="M5:Q5"/>
    <mergeCell ref="R5:V5"/>
    <mergeCell ref="B30:I30"/>
    <mergeCell ref="B31:I31"/>
    <mergeCell ref="C33:E33"/>
    <mergeCell ref="F33:H33"/>
    <mergeCell ref="L30:W30"/>
    <mergeCell ref="L31:W31"/>
    <mergeCell ref="M33:Q33"/>
    <mergeCell ref="R33:V33"/>
    <mergeCell ref="L115:W115"/>
    <mergeCell ref="L142:W142"/>
    <mergeCell ref="L143:W143"/>
    <mergeCell ref="B58:I58"/>
    <mergeCell ref="B59:I59"/>
    <mergeCell ref="C61:E61"/>
    <mergeCell ref="F61:H61"/>
    <mergeCell ref="L58:W58"/>
    <mergeCell ref="L59:W59"/>
    <mergeCell ref="M61:Q61"/>
    <mergeCell ref="R61:V61"/>
    <mergeCell ref="L86:W86"/>
    <mergeCell ref="L87:W87"/>
    <mergeCell ref="L114:W114"/>
    <mergeCell ref="M89:Q89"/>
    <mergeCell ref="R89:V89"/>
    <mergeCell ref="L227:W227"/>
    <mergeCell ref="L170:W170"/>
    <mergeCell ref="L171:W171"/>
    <mergeCell ref="L198:W198"/>
    <mergeCell ref="L199:W199"/>
    <mergeCell ref="M117:Q117"/>
    <mergeCell ref="R117:V117"/>
    <mergeCell ref="M145:Q145"/>
    <mergeCell ref="R145:V145"/>
    <mergeCell ref="L226:W226"/>
  </mergeCells>
  <conditionalFormatting sqref="A57:A60 K57:K60 K141:K144 A141:A144 K225:K228 A225:A228 K253:K1048576 A253:A1048576 K47:K49 A47:A49 K75:K77 A75:A77 K131:K133 A131:A133 K158:K161 A158:A161 K215:K217 A215:A217 K243:K245 A243:A245 A51:A53 K51:K53 A79:A81 K79:K81 K135:K137 A135:A137 K163:K165 A163:A165 K219:K221 A219:A221 K247:K249 A247:A249 K19:K32 A19:A32 A103:A116 K103:K116 K187:K200 A187:A200 K1:K14 A1:A14 A34:A42 K34:K42 A62:A70 K62:K70 A85:A98 K85:K98 K118:K126 A118:A126 A146:A154 K146:K154 K169:K182 A169:A182 A202:A210 K202:K210 K230:K238 A230:A238">
    <cfRule type="containsText" dxfId="566" priority="341" operator="containsText" text="NOT OK">
      <formula>NOT(ISERROR(SEARCH("NOT OK",A1)))</formula>
    </cfRule>
  </conditionalFormatting>
  <conditionalFormatting sqref="K54:K56 A54:A56">
    <cfRule type="containsText" dxfId="565" priority="236" operator="containsText" text="NOT OK">
      <formula>NOT(ISERROR(SEARCH("NOT OK",A54)))</formula>
    </cfRule>
  </conditionalFormatting>
  <conditionalFormatting sqref="K54:K56 A54:A56">
    <cfRule type="containsText" dxfId="564" priority="234" operator="containsText" text="NOT OK">
      <formula>NOT(ISERROR(SEARCH("NOT OK",A54)))</formula>
    </cfRule>
  </conditionalFormatting>
  <conditionalFormatting sqref="K82:K84 A82:A84">
    <cfRule type="containsText" dxfId="563" priority="233" operator="containsText" text="NOT OK">
      <formula>NOT(ISERROR(SEARCH("NOT OK",A82)))</formula>
    </cfRule>
  </conditionalFormatting>
  <conditionalFormatting sqref="K82:K84 A82:A84">
    <cfRule type="containsText" dxfId="562" priority="231" operator="containsText" text="NOT OK">
      <formula>NOT(ISERROR(SEARCH("NOT OK",A82)))</formula>
    </cfRule>
  </conditionalFormatting>
  <conditionalFormatting sqref="A138:A140 K138:K140">
    <cfRule type="containsText" dxfId="561" priority="230" operator="containsText" text="NOT OK">
      <formula>NOT(ISERROR(SEARCH("NOT OK",A138)))</formula>
    </cfRule>
  </conditionalFormatting>
  <conditionalFormatting sqref="A138:A140 K138:K140">
    <cfRule type="containsText" dxfId="560" priority="228" operator="containsText" text="NOT OK">
      <formula>NOT(ISERROR(SEARCH("NOT OK",A138)))</formula>
    </cfRule>
  </conditionalFormatting>
  <conditionalFormatting sqref="A166:A168 K166:K168">
    <cfRule type="containsText" dxfId="559" priority="227" operator="containsText" text="NOT OK">
      <formula>NOT(ISERROR(SEARCH("NOT OK",A166)))</formula>
    </cfRule>
  </conditionalFormatting>
  <conditionalFormatting sqref="A166:A168 K166:K168">
    <cfRule type="containsText" dxfId="558" priority="225" operator="containsText" text="NOT OK">
      <formula>NOT(ISERROR(SEARCH("NOT OK",A166)))</formula>
    </cfRule>
  </conditionalFormatting>
  <conditionalFormatting sqref="K222:K224 A222:A224">
    <cfRule type="containsText" dxfId="557" priority="224" operator="containsText" text="NOT OK">
      <formula>NOT(ISERROR(SEARCH("NOT OK",A222)))</formula>
    </cfRule>
  </conditionalFormatting>
  <conditionalFormatting sqref="K222:K224 A222:A224">
    <cfRule type="containsText" dxfId="556" priority="222" operator="containsText" text="NOT OK">
      <formula>NOT(ISERROR(SEARCH("NOT OK",A222)))</formula>
    </cfRule>
  </conditionalFormatting>
  <conditionalFormatting sqref="K250:K252 A250:A252">
    <cfRule type="containsText" dxfId="555" priority="221" operator="containsText" text="NOT OK">
      <formula>NOT(ISERROR(SEARCH("NOT OK",A250)))</formula>
    </cfRule>
  </conditionalFormatting>
  <conditionalFormatting sqref="K250:K252 A250:A252">
    <cfRule type="containsText" dxfId="554" priority="219" operator="containsText" text="NOT OK">
      <formula>NOT(ISERROR(SEARCH("NOT OK",A250)))</formula>
    </cfRule>
  </conditionalFormatting>
  <conditionalFormatting sqref="A33 K33">
    <cfRule type="containsText" dxfId="553" priority="177" operator="containsText" text="NOT OK">
      <formula>NOT(ISERROR(SEARCH("NOT OK",A33)))</formula>
    </cfRule>
  </conditionalFormatting>
  <conditionalFormatting sqref="A61 K61">
    <cfRule type="containsText" dxfId="552" priority="176" operator="containsText" text="NOT OK">
      <formula>NOT(ISERROR(SEARCH("NOT OK",A61)))</formula>
    </cfRule>
  </conditionalFormatting>
  <conditionalFormatting sqref="A201 K201">
    <cfRule type="containsText" dxfId="551" priority="173" operator="containsText" text="NOT OK">
      <formula>NOT(ISERROR(SEARCH("NOT OK",A201)))</formula>
    </cfRule>
  </conditionalFormatting>
  <conditionalFormatting sqref="K117 A117">
    <cfRule type="containsText" dxfId="550" priority="175" operator="containsText" text="NOT OK">
      <formula>NOT(ISERROR(SEARCH("NOT OK",A117)))</formula>
    </cfRule>
  </conditionalFormatting>
  <conditionalFormatting sqref="K145 A145">
    <cfRule type="containsText" dxfId="549" priority="174" operator="containsText" text="NOT OK">
      <formula>NOT(ISERROR(SEARCH("NOT OK",A145)))</formula>
    </cfRule>
  </conditionalFormatting>
  <conditionalFormatting sqref="A229 K229">
    <cfRule type="containsText" dxfId="548" priority="172" operator="containsText" text="NOT OK">
      <formula>NOT(ISERROR(SEARCH("NOT OK",A229)))</formula>
    </cfRule>
  </conditionalFormatting>
  <conditionalFormatting sqref="A17:A18 K17:K18">
    <cfRule type="containsText" dxfId="547" priority="171" operator="containsText" text="NOT OK">
      <formula>NOT(ISERROR(SEARCH("NOT OK",A17)))</formula>
    </cfRule>
  </conditionalFormatting>
  <conditionalFormatting sqref="K45 A45">
    <cfRule type="containsText" dxfId="546" priority="170" operator="containsText" text="NOT OK">
      <formula>NOT(ISERROR(SEARCH("NOT OK",A45)))</formula>
    </cfRule>
  </conditionalFormatting>
  <conditionalFormatting sqref="K73 A73">
    <cfRule type="containsText" dxfId="545" priority="168" operator="containsText" text="NOT OK">
      <formula>NOT(ISERROR(SEARCH("NOT OK",A73)))</formula>
    </cfRule>
  </conditionalFormatting>
  <conditionalFormatting sqref="K101:K108 A101:A108">
    <cfRule type="containsText" dxfId="544" priority="166" operator="containsText" text="NOT OK">
      <formula>NOT(ISERROR(SEARCH("NOT OK",A101)))</formula>
    </cfRule>
  </conditionalFormatting>
  <conditionalFormatting sqref="A129 K129">
    <cfRule type="containsText" dxfId="543" priority="165" operator="containsText" text="NOT OK">
      <formula>NOT(ISERROR(SEARCH("NOT OK",A129)))</formula>
    </cfRule>
  </conditionalFormatting>
  <conditionalFormatting sqref="K157 A157">
    <cfRule type="containsText" dxfId="542" priority="163" operator="containsText" text="NOT OK">
      <formula>NOT(ISERROR(SEARCH("NOT OK",A157)))</formula>
    </cfRule>
  </conditionalFormatting>
  <conditionalFormatting sqref="A185:A192 K185:K192">
    <cfRule type="containsText" dxfId="541" priority="161" operator="containsText" text="NOT OK">
      <formula>NOT(ISERROR(SEARCH("NOT OK",A185)))</formula>
    </cfRule>
  </conditionalFormatting>
  <conditionalFormatting sqref="K213 A213">
    <cfRule type="containsText" dxfId="540" priority="160" operator="containsText" text="NOT OK">
      <formula>NOT(ISERROR(SEARCH("NOT OK",A213)))</formula>
    </cfRule>
  </conditionalFormatting>
  <conditionalFormatting sqref="K241 A241">
    <cfRule type="containsText" dxfId="539" priority="158" operator="containsText" text="NOT OK">
      <formula>NOT(ISERROR(SEARCH("NOT OK",A241)))</formula>
    </cfRule>
  </conditionalFormatting>
  <conditionalFormatting sqref="A241 K241">
    <cfRule type="containsText" dxfId="538" priority="156" operator="containsText" text="NOT OK">
      <formula>NOT(ISERROR(SEARCH("NOT OK",A241)))</formula>
    </cfRule>
  </conditionalFormatting>
  <conditionalFormatting sqref="A46:A49 K46:K49">
    <cfRule type="containsText" dxfId="537" priority="154" operator="containsText" text="NOT OK">
      <formula>NOT(ISERROR(SEARCH("NOT OK",A46)))</formula>
    </cfRule>
  </conditionalFormatting>
  <conditionalFormatting sqref="A74:A77 K74:K77">
    <cfRule type="containsText" dxfId="536" priority="152" operator="containsText" text="NOT OK">
      <formula>NOT(ISERROR(SEARCH("NOT OK",A74)))</formula>
    </cfRule>
  </conditionalFormatting>
  <conditionalFormatting sqref="K130:K133 A130:A133">
    <cfRule type="containsText" dxfId="535" priority="144" operator="containsText" text="NOT OK">
      <formula>NOT(ISERROR(SEARCH("NOT OK",A130)))</formula>
    </cfRule>
  </conditionalFormatting>
  <conditionalFormatting sqref="A214:A217 K214:K217">
    <cfRule type="containsText" dxfId="534" priority="140" operator="containsText" text="NOT OK">
      <formula>NOT(ISERROR(SEARCH("NOT OK",A214)))</formula>
    </cfRule>
  </conditionalFormatting>
  <conditionalFormatting sqref="A242:A245 K242:K245">
    <cfRule type="containsText" dxfId="533" priority="138" operator="containsText" text="NOT OK">
      <formula>NOT(ISERROR(SEARCH("NOT OK",A242)))</formula>
    </cfRule>
  </conditionalFormatting>
  <conditionalFormatting sqref="K27 A27">
    <cfRule type="containsText" dxfId="532" priority="132" operator="containsText" text="NOT OK">
      <formula>NOT(ISERROR(SEARCH("NOT OK",A27)))</formula>
    </cfRule>
  </conditionalFormatting>
  <conditionalFormatting sqref="A28 K28">
    <cfRule type="containsText" dxfId="531" priority="131" operator="containsText" text="NOT OK">
      <formula>NOT(ISERROR(SEARCH("NOT OK",A28)))</formula>
    </cfRule>
  </conditionalFormatting>
  <conditionalFormatting sqref="K112 A112">
    <cfRule type="containsText" dxfId="530" priority="126" operator="containsText" text="NOT OK">
      <formula>NOT(ISERROR(SEARCH("NOT OK",A112)))</formula>
    </cfRule>
  </conditionalFormatting>
  <conditionalFormatting sqref="K111 A111">
    <cfRule type="containsText" dxfId="529" priority="125" operator="containsText" text="NOT OK">
      <formula>NOT(ISERROR(SEARCH("NOT OK",A111)))</formula>
    </cfRule>
  </conditionalFormatting>
  <conditionalFormatting sqref="A196 K196">
    <cfRule type="containsText" dxfId="528" priority="120" operator="containsText" text="NOT OK">
      <formula>NOT(ISERROR(SEARCH("NOT OK",A196)))</formula>
    </cfRule>
  </conditionalFormatting>
  <conditionalFormatting sqref="K195 A195">
    <cfRule type="containsText" dxfId="527" priority="119" operator="containsText" text="NOT OK">
      <formula>NOT(ISERROR(SEARCH("NOT OK",A195)))</formula>
    </cfRule>
  </conditionalFormatting>
  <conditionalFormatting sqref="A50:A52 K50:K52">
    <cfRule type="containsText" dxfId="526" priority="90" operator="containsText" text="NOT OK">
      <formula>NOT(ISERROR(SEARCH("NOT OK",A50)))</formula>
    </cfRule>
  </conditionalFormatting>
  <conditionalFormatting sqref="A78:A80 K78:K80">
    <cfRule type="containsText" dxfId="525" priority="87" operator="containsText" text="NOT OK">
      <formula>NOT(ISERROR(SEARCH("NOT OK",A78)))</formula>
    </cfRule>
  </conditionalFormatting>
  <conditionalFormatting sqref="K134:K136 A134:A136">
    <cfRule type="containsText" dxfId="524" priority="84" operator="containsText" text="NOT OK">
      <formula>NOT(ISERROR(SEARCH("NOT OK",A134)))</formula>
    </cfRule>
  </conditionalFormatting>
  <conditionalFormatting sqref="K134:K136 A134:A136">
    <cfRule type="containsText" dxfId="523" priority="83" operator="containsText" text="NOT OK">
      <formula>NOT(ISERROR(SEARCH("NOT OK",A134)))</formula>
    </cfRule>
  </conditionalFormatting>
  <conditionalFormatting sqref="K162:K164 A162:A164">
    <cfRule type="containsText" dxfId="522" priority="80" operator="containsText" text="NOT OK">
      <formula>NOT(ISERROR(SEARCH("NOT OK",A162)))</formula>
    </cfRule>
  </conditionalFormatting>
  <conditionalFormatting sqref="K162:K164 A162:A164">
    <cfRule type="containsText" dxfId="521" priority="79" operator="containsText" text="NOT OK">
      <formula>NOT(ISERROR(SEARCH("NOT OK",A162)))</formula>
    </cfRule>
  </conditionalFormatting>
  <conditionalFormatting sqref="A218:A220 K218:K220">
    <cfRule type="containsText" dxfId="520" priority="76" operator="containsText" text="NOT OK">
      <formula>NOT(ISERROR(SEARCH("NOT OK",A218)))</formula>
    </cfRule>
  </conditionalFormatting>
  <conditionalFormatting sqref="A218:A220 K218:K220">
    <cfRule type="containsText" dxfId="519" priority="75" operator="containsText" text="NOT OK">
      <formula>NOT(ISERROR(SEARCH("NOT OK",A218)))</formula>
    </cfRule>
  </conditionalFormatting>
  <conditionalFormatting sqref="A246:A248 K246:K248">
    <cfRule type="containsText" dxfId="518" priority="72" operator="containsText" text="NOT OK">
      <formula>NOT(ISERROR(SEARCH("NOT OK",A246)))</formula>
    </cfRule>
  </conditionalFormatting>
  <conditionalFormatting sqref="A246:A248 K246:K248">
    <cfRule type="containsText" dxfId="517" priority="71" operator="containsText" text="NOT OK">
      <formula>NOT(ISERROR(SEARCH("NOT OK",A246)))</formula>
    </cfRule>
  </conditionalFormatting>
  <conditionalFormatting sqref="K55 A55">
    <cfRule type="containsText" dxfId="516" priority="56" operator="containsText" text="NOT OK">
      <formula>NOT(ISERROR(SEARCH("NOT OK",A55)))</formula>
    </cfRule>
  </conditionalFormatting>
  <conditionalFormatting sqref="A56 K56">
    <cfRule type="containsText" dxfId="515" priority="55" operator="containsText" text="NOT OK">
      <formula>NOT(ISERROR(SEARCH("NOT OK",A56)))</formula>
    </cfRule>
  </conditionalFormatting>
  <conditionalFormatting sqref="K83 A83">
    <cfRule type="containsText" dxfId="514" priority="54" operator="containsText" text="NOT OK">
      <formula>NOT(ISERROR(SEARCH("NOT OK",A83)))</formula>
    </cfRule>
  </conditionalFormatting>
  <conditionalFormatting sqref="A84 K84">
    <cfRule type="containsText" dxfId="513" priority="53" operator="containsText" text="NOT OK">
      <formula>NOT(ISERROR(SEARCH("NOT OK",A84)))</formula>
    </cfRule>
  </conditionalFormatting>
  <conditionalFormatting sqref="K140 A140">
    <cfRule type="containsText" dxfId="512" priority="52" operator="containsText" text="NOT OK">
      <formula>NOT(ISERROR(SEARCH("NOT OK",A140)))</formula>
    </cfRule>
  </conditionalFormatting>
  <conditionalFormatting sqref="K139 A139">
    <cfRule type="containsText" dxfId="511" priority="51" operator="containsText" text="NOT OK">
      <formula>NOT(ISERROR(SEARCH("NOT OK",A139)))</formula>
    </cfRule>
  </conditionalFormatting>
  <conditionalFormatting sqref="K168 A168">
    <cfRule type="containsText" dxfId="510" priority="50" operator="containsText" text="NOT OK">
      <formula>NOT(ISERROR(SEARCH("NOT OK",A168)))</formula>
    </cfRule>
  </conditionalFormatting>
  <conditionalFormatting sqref="K167 A167">
    <cfRule type="containsText" dxfId="509" priority="49" operator="containsText" text="NOT OK">
      <formula>NOT(ISERROR(SEARCH("NOT OK",A167)))</formula>
    </cfRule>
  </conditionalFormatting>
  <conditionalFormatting sqref="A224 K224">
    <cfRule type="containsText" dxfId="508" priority="48" operator="containsText" text="NOT OK">
      <formula>NOT(ISERROR(SEARCH("NOT OK",A224)))</formula>
    </cfRule>
  </conditionalFormatting>
  <conditionalFormatting sqref="K223 A223">
    <cfRule type="containsText" dxfId="507" priority="47" operator="containsText" text="NOT OK">
      <formula>NOT(ISERROR(SEARCH("NOT OK",A223)))</formula>
    </cfRule>
  </conditionalFormatting>
  <conditionalFormatting sqref="A252 K252">
    <cfRule type="containsText" dxfId="506" priority="46" operator="containsText" text="NOT OK">
      <formula>NOT(ISERROR(SEARCH("NOT OK",A252)))</formula>
    </cfRule>
  </conditionalFormatting>
  <conditionalFormatting sqref="K251 A251">
    <cfRule type="containsText" dxfId="505" priority="45" operator="containsText" text="NOT OK">
      <formula>NOT(ISERROR(SEARCH("NOT OK",A251)))</formula>
    </cfRule>
  </conditionalFormatting>
  <conditionalFormatting sqref="K15 A15">
    <cfRule type="containsText" dxfId="504" priority="33" operator="containsText" text="NOT OK">
      <formula>NOT(ISERROR(SEARCH("NOT OK",A15)))</formula>
    </cfRule>
  </conditionalFormatting>
  <conditionalFormatting sqref="A16 K16">
    <cfRule type="containsText" dxfId="503" priority="34" operator="containsText" text="NOT OK">
      <formula>NOT(ISERROR(SEARCH("NOT OK",A16)))</formula>
    </cfRule>
  </conditionalFormatting>
  <conditionalFormatting sqref="K43 A43">
    <cfRule type="containsText" dxfId="502" priority="30" operator="containsText" text="NOT OK">
      <formula>NOT(ISERROR(SEARCH("NOT OK",A43)))</formula>
    </cfRule>
  </conditionalFormatting>
  <conditionalFormatting sqref="A44 K44">
    <cfRule type="containsText" dxfId="501" priority="31" operator="containsText" text="NOT OK">
      <formula>NOT(ISERROR(SEARCH("NOT OK",A44)))</formula>
    </cfRule>
  </conditionalFormatting>
  <conditionalFormatting sqref="K71 A71">
    <cfRule type="containsText" dxfId="500" priority="27" operator="containsText" text="NOT OK">
      <formula>NOT(ISERROR(SEARCH("NOT OK",A71)))</formula>
    </cfRule>
  </conditionalFormatting>
  <conditionalFormatting sqref="A72 K72">
    <cfRule type="containsText" dxfId="499" priority="28" operator="containsText" text="NOT OK">
      <formula>NOT(ISERROR(SEARCH("NOT OK",A72)))</formula>
    </cfRule>
  </conditionalFormatting>
  <conditionalFormatting sqref="A99 K99">
    <cfRule type="containsText" dxfId="498" priority="17" operator="containsText" text="NOT OK">
      <formula>NOT(ISERROR(SEARCH("NOT OK",A99)))</formula>
    </cfRule>
  </conditionalFormatting>
  <conditionalFormatting sqref="K100 A100">
    <cfRule type="containsText" dxfId="497" priority="18" operator="containsText" text="NOT OK">
      <formula>NOT(ISERROR(SEARCH("NOT OK",A100)))</formula>
    </cfRule>
  </conditionalFormatting>
  <conditionalFormatting sqref="K128 A128">
    <cfRule type="containsText" dxfId="496" priority="16" operator="containsText" text="NOT OK">
      <formula>NOT(ISERROR(SEARCH("NOT OK",A128)))</formula>
    </cfRule>
  </conditionalFormatting>
  <conditionalFormatting sqref="A127 K127">
    <cfRule type="containsText" dxfId="495" priority="15" operator="containsText" text="NOT OK">
      <formula>NOT(ISERROR(SEARCH("NOT OK",A127)))</formula>
    </cfRule>
  </conditionalFormatting>
  <conditionalFormatting sqref="A155 K155">
    <cfRule type="containsText" dxfId="494" priority="12" operator="containsText" text="NOT OK">
      <formula>NOT(ISERROR(SEARCH("NOT OK",A155)))</formula>
    </cfRule>
  </conditionalFormatting>
  <conditionalFormatting sqref="K156 A156">
    <cfRule type="containsText" dxfId="493" priority="13" operator="containsText" text="NOT OK">
      <formula>NOT(ISERROR(SEARCH("NOT OK",A156)))</formula>
    </cfRule>
  </conditionalFormatting>
  <conditionalFormatting sqref="K183 A183">
    <cfRule type="containsText" dxfId="492" priority="9" operator="containsText" text="NOT OK">
      <formula>NOT(ISERROR(SEARCH("NOT OK",A183)))</formula>
    </cfRule>
  </conditionalFormatting>
  <conditionalFormatting sqref="A184 K184">
    <cfRule type="containsText" dxfId="491" priority="10" operator="containsText" text="NOT OK">
      <formula>NOT(ISERROR(SEARCH("NOT OK",A184)))</formula>
    </cfRule>
  </conditionalFormatting>
  <conditionalFormatting sqref="K211 A211">
    <cfRule type="containsText" dxfId="490" priority="3" operator="containsText" text="NOT OK">
      <formula>NOT(ISERROR(SEARCH("NOT OK",A211)))</formula>
    </cfRule>
  </conditionalFormatting>
  <conditionalFormatting sqref="A212 K212">
    <cfRule type="containsText" dxfId="489" priority="4" operator="containsText" text="NOT OK">
      <formula>NOT(ISERROR(SEARCH("NOT OK",A212)))</formula>
    </cfRule>
  </conditionalFormatting>
  <conditionalFormatting sqref="K239 A239">
    <cfRule type="containsText" dxfId="488" priority="1" operator="containsText" text="NOT OK">
      <formula>NOT(ISERROR(SEARCH("NOT OK",A239)))</formula>
    </cfRule>
  </conditionalFormatting>
  <conditionalFormatting sqref="A240 K240">
    <cfRule type="containsText" dxfId="487" priority="2" operator="containsText" text="NOT OK">
      <formula>NOT(ISERROR(SEARCH("NOT OK",A240)))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 alignWithMargins="0">
    <oddHeader>&amp;LMonthly Air Transport Statistics : Suvarnabhumi Airport</oddHeader>
  </headerFooter>
  <rowBreaks count="2" manualBreakCount="2">
    <brk id="85" min="11" max="22" man="1"/>
    <brk id="169" min="1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W253"/>
  <sheetViews>
    <sheetView topLeftCell="C4" zoomScaleNormal="100" workbookViewId="0">
      <selection activeCell="U22" sqref="U22"/>
    </sheetView>
  </sheetViews>
  <sheetFormatPr defaultColWidth="9.140625" defaultRowHeight="12.75" x14ac:dyDescent="0.2"/>
  <cols>
    <col min="1" max="1" width="9.140625" style="3"/>
    <col min="2" max="2" width="13.5703125" style="1" customWidth="1"/>
    <col min="3" max="3" width="13" style="1" customWidth="1"/>
    <col min="4" max="4" width="13.28515625" style="1" customWidth="1"/>
    <col min="5" max="5" width="11.28515625" style="1" customWidth="1"/>
    <col min="6" max="6" width="13.140625" style="1" customWidth="1"/>
    <col min="7" max="7" width="12" style="1" customWidth="1"/>
    <col min="8" max="8" width="13" style="1" customWidth="1"/>
    <col min="9" max="9" width="10.5703125" style="2" customWidth="1"/>
    <col min="10" max="10" width="7" style="1" customWidth="1"/>
    <col min="11" max="11" width="9.140625" style="3"/>
    <col min="12" max="12" width="14.28515625" style="1" customWidth="1"/>
    <col min="13" max="13" width="13.42578125" style="1" customWidth="1"/>
    <col min="14" max="14" width="13.7109375" style="1" customWidth="1"/>
    <col min="15" max="15" width="15.7109375" style="1" customWidth="1"/>
    <col min="16" max="16" width="13" style="1" customWidth="1"/>
    <col min="17" max="17" width="12.85546875" style="1" customWidth="1"/>
    <col min="18" max="19" width="13.5703125" style="1" customWidth="1"/>
    <col min="20" max="20" width="14.7109375" style="1" customWidth="1"/>
    <col min="21" max="21" width="12.85546875" style="1" customWidth="1"/>
    <col min="22" max="22" width="13.140625" style="1" customWidth="1"/>
    <col min="23" max="23" width="12.140625" style="2" bestFit="1" customWidth="1"/>
    <col min="24" max="16384" width="9.140625" style="1"/>
  </cols>
  <sheetData>
    <row r="1" spans="1:23" ht="13.5" thickBot="1" x14ac:dyDescent="0.25"/>
    <row r="2" spans="1:23" ht="13.5" thickTop="1" x14ac:dyDescent="0.2">
      <c r="B2" s="537" t="s">
        <v>0</v>
      </c>
      <c r="C2" s="538"/>
      <c r="D2" s="538"/>
      <c r="E2" s="538"/>
      <c r="F2" s="538"/>
      <c r="G2" s="538"/>
      <c r="H2" s="538"/>
      <c r="I2" s="539"/>
      <c r="J2" s="3"/>
      <c r="L2" s="540" t="s">
        <v>1</v>
      </c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2"/>
    </row>
    <row r="3" spans="1:23" ht="13.5" thickBot="1" x14ac:dyDescent="0.25">
      <c r="B3" s="543" t="s">
        <v>46</v>
      </c>
      <c r="C3" s="544"/>
      <c r="D3" s="544"/>
      <c r="E3" s="544"/>
      <c r="F3" s="544"/>
      <c r="G3" s="544"/>
      <c r="H3" s="544"/>
      <c r="I3" s="545"/>
      <c r="J3" s="3"/>
      <c r="L3" s="546" t="s">
        <v>48</v>
      </c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8"/>
    </row>
    <row r="4" spans="1:23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4"/>
      <c r="C5" s="549" t="s">
        <v>64</v>
      </c>
      <c r="D5" s="550"/>
      <c r="E5" s="551"/>
      <c r="F5" s="549" t="s">
        <v>65</v>
      </c>
      <c r="G5" s="550"/>
      <c r="H5" s="551"/>
      <c r="I5" s="105" t="s">
        <v>2</v>
      </c>
      <c r="J5" s="3"/>
      <c r="L5" s="11"/>
      <c r="M5" s="552" t="s">
        <v>64</v>
      </c>
      <c r="N5" s="553"/>
      <c r="O5" s="553"/>
      <c r="P5" s="553"/>
      <c r="Q5" s="554"/>
      <c r="R5" s="552" t="s">
        <v>65</v>
      </c>
      <c r="S5" s="553"/>
      <c r="T5" s="553"/>
      <c r="U5" s="553"/>
      <c r="V5" s="554"/>
      <c r="W5" s="12" t="s">
        <v>2</v>
      </c>
    </row>
    <row r="6" spans="1:23" ht="13.5" thickTop="1" x14ac:dyDescent="0.2">
      <c r="B6" s="106" t="s">
        <v>3</v>
      </c>
      <c r="C6" s="107"/>
      <c r="D6" s="108"/>
      <c r="E6" s="109"/>
      <c r="F6" s="107"/>
      <c r="G6" s="108"/>
      <c r="H6" s="109"/>
      <c r="I6" s="110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 x14ac:dyDescent="0.25">
      <c r="B7" s="111"/>
      <c r="C7" s="112" t="s">
        <v>5</v>
      </c>
      <c r="D7" s="113" t="s">
        <v>6</v>
      </c>
      <c r="E7" s="114" t="s">
        <v>7</v>
      </c>
      <c r="F7" s="112" t="s">
        <v>5</v>
      </c>
      <c r="G7" s="113" t="s">
        <v>6</v>
      </c>
      <c r="H7" s="114" t="s">
        <v>7</v>
      </c>
      <c r="I7" s="115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 x14ac:dyDescent="0.2">
      <c r="B8" s="106"/>
      <c r="C8" s="116"/>
      <c r="D8" s="117"/>
      <c r="E8" s="157"/>
      <c r="F8" s="116"/>
      <c r="G8" s="117"/>
      <c r="H8" s="157"/>
      <c r="I8" s="119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6" t="s">
        <v>10</v>
      </c>
      <c r="C9" s="120">
        <v>3562</v>
      </c>
      <c r="D9" s="122">
        <v>3552</v>
      </c>
      <c r="E9" s="158">
        <f>SUM(C9:D9)</f>
        <v>7114</v>
      </c>
      <c r="F9" s="120">
        <v>3853</v>
      </c>
      <c r="G9" s="122">
        <v>3835</v>
      </c>
      <c r="H9" s="158">
        <f>SUM(F9:G9)</f>
        <v>7688</v>
      </c>
      <c r="I9" s="123">
        <f>IF(E9=0,0,((H9/E9)-1)*100)</f>
        <v>8.0685971324149683</v>
      </c>
      <c r="J9" s="3"/>
      <c r="L9" s="13" t="s">
        <v>10</v>
      </c>
      <c r="M9" s="39">
        <v>570028</v>
      </c>
      <c r="N9" s="37">
        <v>589312</v>
      </c>
      <c r="O9" s="169">
        <f>+M9+N9</f>
        <v>1159340</v>
      </c>
      <c r="P9" s="140">
        <v>1612</v>
      </c>
      <c r="Q9" s="169">
        <f>O9+P9</f>
        <v>1160952</v>
      </c>
      <c r="R9" s="39">
        <v>600949</v>
      </c>
      <c r="S9" s="37">
        <v>620391</v>
      </c>
      <c r="T9" s="169">
        <f>SUM(R9:S9)</f>
        <v>1221340</v>
      </c>
      <c r="U9" s="140">
        <v>2379</v>
      </c>
      <c r="V9" s="169">
        <f>T9+U9</f>
        <v>1223719</v>
      </c>
      <c r="W9" s="40">
        <f>IF(Q9=0,0,((V9/Q9)-1)*100)</f>
        <v>5.4065112080430522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6" t="s">
        <v>11</v>
      </c>
      <c r="C10" s="120">
        <v>3420</v>
      </c>
      <c r="D10" s="122">
        <v>3415</v>
      </c>
      <c r="E10" s="158">
        <f t="shared" ref="E10:E25" si="0">SUM(C10:D10)</f>
        <v>6835</v>
      </c>
      <c r="F10" s="120">
        <v>3746</v>
      </c>
      <c r="G10" s="122">
        <v>3746</v>
      </c>
      <c r="H10" s="158">
        <f t="shared" ref="H10:H13" si="1">SUM(F10:G10)</f>
        <v>7492</v>
      </c>
      <c r="I10" s="123">
        <f>IF(E10=0,0,((H10/E10)-1)*100)</f>
        <v>9.6122896854425655</v>
      </c>
      <c r="J10" s="3"/>
      <c r="K10" s="6"/>
      <c r="L10" s="13" t="s">
        <v>11</v>
      </c>
      <c r="M10" s="39">
        <v>591022</v>
      </c>
      <c r="N10" s="37">
        <v>590860</v>
      </c>
      <c r="O10" s="169">
        <f t="shared" ref="O10:O11" si="2">+M10+N10</f>
        <v>1181882</v>
      </c>
      <c r="P10" s="140">
        <v>2096</v>
      </c>
      <c r="Q10" s="169">
        <f>O10+P10</f>
        <v>1183978</v>
      </c>
      <c r="R10" s="39">
        <v>612559</v>
      </c>
      <c r="S10" s="37">
        <v>609111</v>
      </c>
      <c r="T10" s="169">
        <f>SUM(R10:S10)</f>
        <v>1221670</v>
      </c>
      <c r="U10" s="140">
        <v>3026</v>
      </c>
      <c r="V10" s="169">
        <f>T10+U10</f>
        <v>1224696</v>
      </c>
      <c r="W10" s="40">
        <f>IF(Q10=0,0,((V10/Q10)-1)*100)</f>
        <v>3.4390841721721133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1" t="s">
        <v>12</v>
      </c>
      <c r="C11" s="124">
        <v>3626</v>
      </c>
      <c r="D11" s="125">
        <v>3628</v>
      </c>
      <c r="E11" s="158">
        <f t="shared" si="0"/>
        <v>7254</v>
      </c>
      <c r="F11" s="124">
        <v>4066</v>
      </c>
      <c r="G11" s="125">
        <v>4050</v>
      </c>
      <c r="H11" s="158">
        <f t="shared" si="1"/>
        <v>8116</v>
      </c>
      <c r="I11" s="123">
        <f>IF(E11=0,0,((H11/E11)-1)*100)</f>
        <v>11.883098979873164</v>
      </c>
      <c r="J11" s="3"/>
      <c r="K11" s="6"/>
      <c r="L11" s="22" t="s">
        <v>12</v>
      </c>
      <c r="M11" s="39">
        <v>631695</v>
      </c>
      <c r="N11" s="37">
        <v>637981</v>
      </c>
      <c r="O11" s="169">
        <f t="shared" si="2"/>
        <v>1269676</v>
      </c>
      <c r="P11" s="38">
        <v>5044</v>
      </c>
      <c r="Q11" s="267">
        <f t="shared" ref="Q11" si="3">O11+P11</f>
        <v>1274720</v>
      </c>
      <c r="R11" s="39">
        <v>710337</v>
      </c>
      <c r="S11" s="37">
        <v>706253</v>
      </c>
      <c r="T11" s="169">
        <f t="shared" ref="T11" si="4">SUM(R11:S11)</f>
        <v>1416590</v>
      </c>
      <c r="U11" s="38">
        <v>7542</v>
      </c>
      <c r="V11" s="267">
        <f t="shared" ref="V11" si="5">T11+U11</f>
        <v>1424132</v>
      </c>
      <c r="W11" s="40">
        <f>IF(Q11=0,0,((V11/Q11)-1)*100)</f>
        <v>11.721162294464671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57</v>
      </c>
      <c r="C12" s="127">
        <f t="shared" ref="C12:G12" si="6">+C9+C10+C11</f>
        <v>10608</v>
      </c>
      <c r="D12" s="129">
        <f t="shared" si="6"/>
        <v>10595</v>
      </c>
      <c r="E12" s="162">
        <f t="shared" si="0"/>
        <v>21203</v>
      </c>
      <c r="F12" s="127">
        <f t="shared" si="6"/>
        <v>11665</v>
      </c>
      <c r="G12" s="129">
        <f t="shared" si="6"/>
        <v>11631</v>
      </c>
      <c r="H12" s="162">
        <f t="shared" si="1"/>
        <v>23296</v>
      </c>
      <c r="I12" s="130">
        <f>IF(E12=0,0,((H12/E12)-1)*100)</f>
        <v>9.8712446351931327</v>
      </c>
      <c r="J12" s="3"/>
      <c r="L12" s="41" t="s">
        <v>57</v>
      </c>
      <c r="M12" s="45">
        <f t="shared" ref="M12:N12" si="7">+M9+M10+M11</f>
        <v>1792745</v>
      </c>
      <c r="N12" s="43">
        <f t="shared" si="7"/>
        <v>1818153</v>
      </c>
      <c r="O12" s="170">
        <f>+O9+O10+O11</f>
        <v>3610898</v>
      </c>
      <c r="P12" s="43">
        <f t="shared" ref="P12:Q12" si="8">+P9+P10+P11</f>
        <v>8752</v>
      </c>
      <c r="Q12" s="170">
        <f t="shared" si="8"/>
        <v>3619650</v>
      </c>
      <c r="R12" s="45">
        <f t="shared" ref="R12:V12" si="9">+R9+R10+R11</f>
        <v>1923845</v>
      </c>
      <c r="S12" s="43">
        <f t="shared" si="9"/>
        <v>1935755</v>
      </c>
      <c r="T12" s="170">
        <f>+T9+T10+T11</f>
        <v>3859600</v>
      </c>
      <c r="U12" s="43">
        <f t="shared" si="9"/>
        <v>12947</v>
      </c>
      <c r="V12" s="170">
        <f t="shared" si="9"/>
        <v>3872547</v>
      </c>
      <c r="W12" s="46">
        <f>IF(Q12=0,0,((V12/Q12)-1)*100)</f>
        <v>6.9867804898263719</v>
      </c>
    </row>
    <row r="13" spans="1:23" ht="13.5" thickTop="1" x14ac:dyDescent="0.2">
      <c r="A13" s="3" t="str">
        <f t="shared" ref="A13:A75" si="10">IF(ISERROR(F13/G13)," ",IF(F13/G13&gt;0.5,IF(F13/G13&lt;1.5," ","NOT OK"),"NOT OK"))</f>
        <v xml:space="preserve"> </v>
      </c>
      <c r="B13" s="106" t="s">
        <v>13</v>
      </c>
      <c r="C13" s="120">
        <v>3658</v>
      </c>
      <c r="D13" s="122">
        <v>3649</v>
      </c>
      <c r="E13" s="158">
        <f t="shared" si="0"/>
        <v>7307</v>
      </c>
      <c r="F13" s="120">
        <v>4206</v>
      </c>
      <c r="G13" s="122">
        <v>4194</v>
      </c>
      <c r="H13" s="158">
        <f t="shared" si="1"/>
        <v>8400</v>
      </c>
      <c r="I13" s="123">
        <f t="shared" ref="I13" si="11">IF(E13=0,0,((H13/E13)-1)*100)</f>
        <v>14.958259203503488</v>
      </c>
      <c r="J13" s="7"/>
      <c r="L13" s="13" t="s">
        <v>13</v>
      </c>
      <c r="M13" s="39">
        <v>636804</v>
      </c>
      <c r="N13" s="37">
        <v>633269</v>
      </c>
      <c r="O13" s="169">
        <f t="shared" ref="O13" si="12">+M13+N13</f>
        <v>1270073</v>
      </c>
      <c r="P13" s="140">
        <v>1709</v>
      </c>
      <c r="Q13" s="169">
        <f>O13+P13</f>
        <v>1271782</v>
      </c>
      <c r="R13" s="39">
        <v>734780</v>
      </c>
      <c r="S13" s="37">
        <v>737892</v>
      </c>
      <c r="T13" s="169">
        <f t="shared" ref="T13" si="13">+R13+S13</f>
        <v>1472672</v>
      </c>
      <c r="U13" s="140">
        <v>3935</v>
      </c>
      <c r="V13" s="169">
        <f>T13+U13</f>
        <v>1476607</v>
      </c>
      <c r="W13" s="40">
        <f t="shared" ref="W13" si="14">IF(Q13=0,0,((V13/Q13)-1)*100)</f>
        <v>16.105354534031768</v>
      </c>
    </row>
    <row r="14" spans="1:23" ht="13.5" thickBot="1" x14ac:dyDescent="0.25">
      <c r="A14" s="3" t="str">
        <f>IF(ISERROR(F14/G14)," ",IF(F14/G14&gt;0.5,IF(F14/G14&lt;1.5," ","NOT OK"),"NOT OK"))</f>
        <v xml:space="preserve"> </v>
      </c>
      <c r="B14" s="106" t="s">
        <v>14</v>
      </c>
      <c r="C14" s="120">
        <v>3374</v>
      </c>
      <c r="D14" s="122">
        <v>3373</v>
      </c>
      <c r="E14" s="158">
        <f>SUM(C14:D14)</f>
        <v>6747</v>
      </c>
      <c r="F14" s="120">
        <v>3899</v>
      </c>
      <c r="G14" s="122">
        <v>3885</v>
      </c>
      <c r="H14" s="158">
        <f>SUM(F14:G14)</f>
        <v>7784</v>
      </c>
      <c r="I14" s="123">
        <f>IF(E14=0,0,((H14/E14)-1)*100)</f>
        <v>15.36979398251075</v>
      </c>
      <c r="J14" s="3"/>
      <c r="L14" s="13" t="s">
        <v>14</v>
      </c>
      <c r="M14" s="39">
        <v>609776</v>
      </c>
      <c r="N14" s="37">
        <v>625797</v>
      </c>
      <c r="O14" s="267">
        <f>+M14+N14</f>
        <v>1235573</v>
      </c>
      <c r="P14" s="516">
        <v>2577</v>
      </c>
      <c r="Q14" s="267">
        <f>O14+P14</f>
        <v>1238150</v>
      </c>
      <c r="R14" s="515">
        <v>683132</v>
      </c>
      <c r="S14" s="512">
        <v>713458</v>
      </c>
      <c r="T14" s="172">
        <f>+R14+S14</f>
        <v>1396590</v>
      </c>
      <c r="U14" s="140">
        <v>4088</v>
      </c>
      <c r="V14" s="169">
        <f>T14+U14</f>
        <v>1400678</v>
      </c>
      <c r="W14" s="40">
        <f>IF(Q14=0,0,((V14/Q14)-1)*100)</f>
        <v>13.126680935266322</v>
      </c>
    </row>
    <row r="15" spans="1:23" ht="14.25" thickTop="1" thickBot="1" x14ac:dyDescent="0.25">
      <c r="A15" s="3" t="str">
        <f>IF(ISERROR(F15/G15)," ",IF(F15/G15&gt;0.5,IF(F15/G15&lt;1.5," ","NOT OK"),"NOT OK"))</f>
        <v xml:space="preserve"> </v>
      </c>
      <c r="B15" s="126" t="s">
        <v>66</v>
      </c>
      <c r="C15" s="127">
        <f>+C13+C14</f>
        <v>7032</v>
      </c>
      <c r="D15" s="129">
        <f t="shared" ref="D15:H15" si="15">+D13+D14</f>
        <v>7022</v>
      </c>
      <c r="E15" s="300">
        <f t="shared" si="15"/>
        <v>14054</v>
      </c>
      <c r="F15" s="127">
        <f t="shared" si="15"/>
        <v>8105</v>
      </c>
      <c r="G15" s="129">
        <f t="shared" si="15"/>
        <v>8079</v>
      </c>
      <c r="H15" s="300">
        <f t="shared" si="15"/>
        <v>16184</v>
      </c>
      <c r="I15" s="130">
        <f>IF(E15=0,0,((H15/E15)-1)*100)</f>
        <v>15.155827522413556</v>
      </c>
      <c r="J15" s="3"/>
      <c r="L15" s="41" t="s">
        <v>66</v>
      </c>
      <c r="M15" s="45">
        <f>+M13+M14</f>
        <v>1246580</v>
      </c>
      <c r="N15" s="43">
        <f t="shared" ref="N15:V15" si="16">+N13+N14</f>
        <v>1259066</v>
      </c>
      <c r="O15" s="302">
        <f t="shared" si="16"/>
        <v>2505646</v>
      </c>
      <c r="P15" s="43">
        <f t="shared" si="16"/>
        <v>4286</v>
      </c>
      <c r="Q15" s="302">
        <f t="shared" si="16"/>
        <v>2509932</v>
      </c>
      <c r="R15" s="45">
        <f t="shared" si="16"/>
        <v>1417912</v>
      </c>
      <c r="S15" s="43">
        <f t="shared" si="16"/>
        <v>1451350</v>
      </c>
      <c r="T15" s="302">
        <f t="shared" si="16"/>
        <v>2869262</v>
      </c>
      <c r="U15" s="43">
        <f t="shared" si="16"/>
        <v>8023</v>
      </c>
      <c r="V15" s="302">
        <f t="shared" si="16"/>
        <v>2877285</v>
      </c>
      <c r="W15" s="46">
        <f>IF(Q15=0,0,((V15/Q15)-1)*100)</f>
        <v>14.635974201691514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67</v>
      </c>
      <c r="C16" s="127">
        <f>+C12+C13+C14</f>
        <v>17640</v>
      </c>
      <c r="D16" s="129">
        <f t="shared" ref="D16:H16" si="17">+D12+D13+D14</f>
        <v>17617</v>
      </c>
      <c r="E16" s="300">
        <f t="shared" si="17"/>
        <v>35257</v>
      </c>
      <c r="F16" s="127">
        <f t="shared" si="17"/>
        <v>19770</v>
      </c>
      <c r="G16" s="129">
        <f t="shared" si="17"/>
        <v>19710</v>
      </c>
      <c r="H16" s="300">
        <f t="shared" si="17"/>
        <v>39480</v>
      </c>
      <c r="I16" s="130">
        <f>IF(E16=0,0,((H16/E16)-1)*100)</f>
        <v>11.97776328105058</v>
      </c>
      <c r="J16" s="3"/>
      <c r="L16" s="41" t="s">
        <v>67</v>
      </c>
      <c r="M16" s="45">
        <f>+M12+M13+M14</f>
        <v>3039325</v>
      </c>
      <c r="N16" s="43">
        <f t="shared" ref="N16:V16" si="18">+N12+N13+N14</f>
        <v>3077219</v>
      </c>
      <c r="O16" s="302">
        <f t="shared" si="18"/>
        <v>6116544</v>
      </c>
      <c r="P16" s="43">
        <f t="shared" si="18"/>
        <v>13038</v>
      </c>
      <c r="Q16" s="302">
        <f t="shared" si="18"/>
        <v>6129582</v>
      </c>
      <c r="R16" s="45">
        <f t="shared" si="18"/>
        <v>3341757</v>
      </c>
      <c r="S16" s="43">
        <f t="shared" si="18"/>
        <v>3387105</v>
      </c>
      <c r="T16" s="302">
        <f t="shared" si="18"/>
        <v>6728862</v>
      </c>
      <c r="U16" s="43">
        <f t="shared" si="18"/>
        <v>20970</v>
      </c>
      <c r="V16" s="302">
        <f t="shared" si="18"/>
        <v>6749832</v>
      </c>
      <c r="W16" s="46">
        <f>IF(Q16=0,0,((V16/Q16)-1)*100)</f>
        <v>10.118960803526234</v>
      </c>
    </row>
    <row r="17" spans="1:23" ht="14.25" thickTop="1" thickBot="1" x14ac:dyDescent="0.25">
      <c r="A17" s="7" t="str">
        <f t="shared" si="10"/>
        <v xml:space="preserve"> </v>
      </c>
      <c r="B17" s="106" t="s">
        <v>15</v>
      </c>
      <c r="C17" s="120">
        <v>3678</v>
      </c>
      <c r="D17" s="122">
        <v>3669</v>
      </c>
      <c r="E17" s="158">
        <f t="shared" si="0"/>
        <v>7347</v>
      </c>
      <c r="F17" s="120"/>
      <c r="G17" s="122"/>
      <c r="H17" s="158"/>
      <c r="I17" s="123"/>
      <c r="J17" s="7"/>
      <c r="L17" s="13" t="s">
        <v>15</v>
      </c>
      <c r="M17" s="39">
        <v>654618</v>
      </c>
      <c r="N17" s="37">
        <v>669337</v>
      </c>
      <c r="O17" s="169">
        <f>+M17+N17</f>
        <v>1323955</v>
      </c>
      <c r="P17" s="140">
        <v>3195</v>
      </c>
      <c r="Q17" s="169">
        <f>O17+P17</f>
        <v>1327150</v>
      </c>
      <c r="R17" s="37"/>
      <c r="S17" s="481"/>
      <c r="T17" s="485"/>
      <c r="U17" s="494"/>
      <c r="V17" s="169"/>
      <c r="W17" s="40"/>
    </row>
    <row r="18" spans="1:23" ht="14.25" thickTop="1" thickBot="1" x14ac:dyDescent="0.25">
      <c r="A18" s="3" t="str">
        <f t="shared" si="10"/>
        <v xml:space="preserve"> </v>
      </c>
      <c r="B18" s="126" t="s">
        <v>61</v>
      </c>
      <c r="C18" s="127">
        <f t="shared" ref="C18:E18" si="19">+C13+C14+C17</f>
        <v>10710</v>
      </c>
      <c r="D18" s="129">
        <f t="shared" si="19"/>
        <v>10691</v>
      </c>
      <c r="E18" s="162">
        <f t="shared" si="19"/>
        <v>21401</v>
      </c>
      <c r="F18" s="127"/>
      <c r="G18" s="129"/>
      <c r="H18" s="162"/>
      <c r="I18" s="130"/>
      <c r="J18" s="3"/>
      <c r="L18" s="41" t="s">
        <v>61</v>
      </c>
      <c r="M18" s="45">
        <f t="shared" ref="M18:Q18" si="20">+M13+M14+M17</f>
        <v>1901198</v>
      </c>
      <c r="N18" s="43">
        <f t="shared" si="20"/>
        <v>1928403</v>
      </c>
      <c r="O18" s="170">
        <f t="shared" si="20"/>
        <v>3829601</v>
      </c>
      <c r="P18" s="43">
        <f t="shared" si="20"/>
        <v>7481</v>
      </c>
      <c r="Q18" s="170">
        <f t="shared" si="20"/>
        <v>3837082</v>
      </c>
      <c r="R18" s="43"/>
      <c r="S18" s="482"/>
      <c r="T18" s="491"/>
      <c r="U18" s="495"/>
      <c r="V18" s="170"/>
      <c r="W18" s="46"/>
    </row>
    <row r="19" spans="1:23" ht="13.5" thickTop="1" x14ac:dyDescent="0.2">
      <c r="A19" s="3" t="str">
        <f t="shared" si="10"/>
        <v xml:space="preserve"> </v>
      </c>
      <c r="B19" s="106" t="s">
        <v>16</v>
      </c>
      <c r="C19" s="120">
        <v>3518</v>
      </c>
      <c r="D19" s="122">
        <v>3522</v>
      </c>
      <c r="E19" s="158">
        <f t="shared" si="0"/>
        <v>7040</v>
      </c>
      <c r="F19" s="120"/>
      <c r="G19" s="122"/>
      <c r="H19" s="158"/>
      <c r="I19" s="123"/>
      <c r="J19" s="7"/>
      <c r="L19" s="13" t="s">
        <v>16</v>
      </c>
      <c r="M19" s="39">
        <v>628369</v>
      </c>
      <c r="N19" s="37">
        <v>636842</v>
      </c>
      <c r="O19" s="169">
        <f>+M19+N19</f>
        <v>1265211</v>
      </c>
      <c r="P19" s="140">
        <v>1898</v>
      </c>
      <c r="Q19" s="169">
        <f>O19+P19</f>
        <v>1267109</v>
      </c>
      <c r="R19" s="37"/>
      <c r="S19" s="481"/>
      <c r="T19" s="485"/>
      <c r="U19" s="494"/>
      <c r="V19" s="169"/>
      <c r="W19" s="40"/>
    </row>
    <row r="20" spans="1:23" x14ac:dyDescent="0.2">
      <c r="A20" s="3" t="str">
        <f>IF(ISERROR(F20/G20)," ",IF(F20/G20&gt;0.5,IF(F20/G20&lt;1.5," ","NOT OK"),"NOT OK"))</f>
        <v xml:space="preserve"> </v>
      </c>
      <c r="B20" s="106" t="s">
        <v>17</v>
      </c>
      <c r="C20" s="120">
        <v>3666</v>
      </c>
      <c r="D20" s="122">
        <v>3656</v>
      </c>
      <c r="E20" s="158">
        <f t="shared" si="0"/>
        <v>7322</v>
      </c>
      <c r="F20" s="120"/>
      <c r="G20" s="122"/>
      <c r="H20" s="158"/>
      <c r="I20" s="123"/>
      <c r="L20" s="13" t="s">
        <v>17</v>
      </c>
      <c r="M20" s="39">
        <v>620812</v>
      </c>
      <c r="N20" s="37">
        <v>635513</v>
      </c>
      <c r="O20" s="169">
        <f>+M20+N20</f>
        <v>1256325</v>
      </c>
      <c r="P20" s="140">
        <v>1987</v>
      </c>
      <c r="Q20" s="169">
        <f>O20+P20</f>
        <v>1258312</v>
      </c>
      <c r="R20" s="37"/>
      <c r="S20" s="481"/>
      <c r="T20" s="485"/>
      <c r="U20" s="494"/>
      <c r="V20" s="169"/>
      <c r="W20" s="40"/>
    </row>
    <row r="21" spans="1:23" ht="13.5" thickBot="1" x14ac:dyDescent="0.25">
      <c r="A21" s="8" t="str">
        <f>IF(ISERROR(F21/G21)," ",IF(F21/G21&gt;0.5,IF(F21/G21&lt;1.5," ","NOT OK"),"NOT OK"))</f>
        <v xml:space="preserve"> </v>
      </c>
      <c r="B21" s="106" t="s">
        <v>18</v>
      </c>
      <c r="C21" s="120">
        <v>3617</v>
      </c>
      <c r="D21" s="122">
        <v>3615</v>
      </c>
      <c r="E21" s="158">
        <f t="shared" si="0"/>
        <v>7232</v>
      </c>
      <c r="F21" s="120"/>
      <c r="G21" s="122"/>
      <c r="H21" s="158"/>
      <c r="I21" s="123"/>
      <c r="J21" s="8"/>
      <c r="L21" s="13" t="s">
        <v>18</v>
      </c>
      <c r="M21" s="39">
        <v>621724</v>
      </c>
      <c r="N21" s="37">
        <v>619780</v>
      </c>
      <c r="O21" s="169">
        <f>+M21+N21</f>
        <v>1241504</v>
      </c>
      <c r="P21" s="140">
        <v>2545</v>
      </c>
      <c r="Q21" s="169">
        <f>O21+P21</f>
        <v>1244049</v>
      </c>
      <c r="R21" s="37"/>
      <c r="S21" s="481"/>
      <c r="T21" s="485"/>
      <c r="U21" s="494"/>
      <c r="V21" s="169"/>
      <c r="W21" s="40"/>
    </row>
    <row r="22" spans="1:23" ht="15.75" customHeight="1" thickTop="1" thickBot="1" x14ac:dyDescent="0.25">
      <c r="A22" s="9" t="str">
        <f>IF(ISERROR(F22/G22)," ",IF(F22/G22&gt;0.5,IF(F22/G22&lt;1.5," ","NOT OK"),"NOT OK"))</f>
        <v xml:space="preserve"> </v>
      </c>
      <c r="B22" s="133" t="s">
        <v>19</v>
      </c>
      <c r="C22" s="127">
        <f t="shared" ref="C22:E22" si="21">+C19+C20+C21</f>
        <v>10801</v>
      </c>
      <c r="D22" s="135">
        <f t="shared" si="21"/>
        <v>10793</v>
      </c>
      <c r="E22" s="160">
        <f t="shared" si="21"/>
        <v>21594</v>
      </c>
      <c r="F22" s="127"/>
      <c r="G22" s="135"/>
      <c r="H22" s="160"/>
      <c r="I22" s="130"/>
      <c r="J22" s="9"/>
      <c r="K22" s="10"/>
      <c r="L22" s="47" t="s">
        <v>19</v>
      </c>
      <c r="M22" s="48">
        <f t="shared" ref="M22:Q22" si="22">+M19+M20+M21</f>
        <v>1870905</v>
      </c>
      <c r="N22" s="49">
        <f t="shared" si="22"/>
        <v>1892135</v>
      </c>
      <c r="O22" s="171">
        <f t="shared" si="22"/>
        <v>3763040</v>
      </c>
      <c r="P22" s="49">
        <f t="shared" si="22"/>
        <v>6430</v>
      </c>
      <c r="Q22" s="171">
        <f t="shared" si="22"/>
        <v>3769470</v>
      </c>
      <c r="R22" s="49"/>
      <c r="S22" s="483"/>
      <c r="T22" s="487"/>
      <c r="U22" s="496"/>
      <c r="V22" s="171"/>
      <c r="W22" s="50"/>
    </row>
    <row r="23" spans="1:23" ht="13.5" thickTop="1" x14ac:dyDescent="0.2">
      <c r="A23" s="3" t="str">
        <f>IF(ISERROR(F23/G23)," ",IF(F23/G23&gt;0.5,IF(F23/G23&lt;1.5," ","NOT OK"),"NOT OK"))</f>
        <v xml:space="preserve"> </v>
      </c>
      <c r="B23" s="106" t="s">
        <v>20</v>
      </c>
      <c r="C23" s="120">
        <v>3813</v>
      </c>
      <c r="D23" s="122">
        <v>3795</v>
      </c>
      <c r="E23" s="161">
        <f t="shared" si="0"/>
        <v>7608</v>
      </c>
      <c r="F23" s="120"/>
      <c r="G23" s="122"/>
      <c r="H23" s="161"/>
      <c r="I23" s="123"/>
      <c r="J23" s="3"/>
      <c r="L23" s="13" t="s">
        <v>21</v>
      </c>
      <c r="M23" s="39">
        <v>638014</v>
      </c>
      <c r="N23" s="37">
        <v>648350</v>
      </c>
      <c r="O23" s="169">
        <f>+M23+N23</f>
        <v>1286364</v>
      </c>
      <c r="P23" s="140">
        <v>2638</v>
      </c>
      <c r="Q23" s="169">
        <f>O23+P23</f>
        <v>1289002</v>
      </c>
      <c r="R23" s="37"/>
      <c r="S23" s="481"/>
      <c r="T23" s="485"/>
      <c r="U23" s="494"/>
      <c r="V23" s="169"/>
      <c r="W23" s="40"/>
    </row>
    <row r="24" spans="1:23" x14ac:dyDescent="0.2">
      <c r="A24" s="3" t="str">
        <f t="shared" ref="A24" si="23">IF(ISERROR(F24/G24)," ",IF(F24/G24&gt;0.5,IF(F24/G24&lt;1.5," ","NOT OK"),"NOT OK"))</f>
        <v xml:space="preserve"> </v>
      </c>
      <c r="B24" s="106" t="s">
        <v>22</v>
      </c>
      <c r="C24" s="120">
        <v>3829</v>
      </c>
      <c r="D24" s="122">
        <v>3831</v>
      </c>
      <c r="E24" s="152">
        <f t="shared" si="0"/>
        <v>7660</v>
      </c>
      <c r="F24" s="120"/>
      <c r="G24" s="122"/>
      <c r="H24" s="152"/>
      <c r="I24" s="123"/>
      <c r="J24" s="3"/>
      <c r="L24" s="13" t="s">
        <v>22</v>
      </c>
      <c r="M24" s="39">
        <v>645053</v>
      </c>
      <c r="N24" s="37">
        <v>647972</v>
      </c>
      <c r="O24" s="169">
        <f t="shared" ref="O24" si="24">+M24+N24</f>
        <v>1293025</v>
      </c>
      <c r="P24" s="140">
        <v>4434</v>
      </c>
      <c r="Q24" s="169">
        <f>O24+P24</f>
        <v>1297459</v>
      </c>
      <c r="R24" s="37"/>
      <c r="S24" s="481"/>
      <c r="T24" s="485"/>
      <c r="U24" s="494"/>
      <c r="V24" s="169"/>
      <c r="W24" s="40"/>
    </row>
    <row r="25" spans="1:23" ht="13.5" thickBot="1" x14ac:dyDescent="0.25">
      <c r="A25" s="3" t="str">
        <f>IF(ISERROR(F25/G25)," ",IF(F25/G25&gt;0.5,IF(F25/G25&lt;1.5," ","NOT OK"),"NOT OK"))</f>
        <v xml:space="preserve"> </v>
      </c>
      <c r="B25" s="106" t="s">
        <v>23</v>
      </c>
      <c r="C25" s="120">
        <v>3639</v>
      </c>
      <c r="D25" s="136">
        <v>3641</v>
      </c>
      <c r="E25" s="156">
        <f t="shared" si="0"/>
        <v>7280</v>
      </c>
      <c r="F25" s="120"/>
      <c r="G25" s="136"/>
      <c r="H25" s="156"/>
      <c r="I25" s="137"/>
      <c r="J25" s="3"/>
      <c r="L25" s="13" t="s">
        <v>23</v>
      </c>
      <c r="M25" s="39">
        <v>559163</v>
      </c>
      <c r="N25" s="37">
        <v>579342</v>
      </c>
      <c r="O25" s="169">
        <f>+M25+N25</f>
        <v>1138505</v>
      </c>
      <c r="P25" s="140">
        <v>4549</v>
      </c>
      <c r="Q25" s="169">
        <f>O25+P25</f>
        <v>1143054</v>
      </c>
      <c r="R25" s="37"/>
      <c r="S25" s="481"/>
      <c r="T25" s="485"/>
      <c r="U25" s="494"/>
      <c r="V25" s="169"/>
      <c r="W25" s="40"/>
    </row>
    <row r="26" spans="1:23" ht="14.25" thickTop="1" thickBot="1" x14ac:dyDescent="0.25">
      <c r="A26" s="3" t="str">
        <f>IF(ISERROR(F26/G26)," ",IF(F26/G26&gt;0.5,IF(F26/G26&lt;1.5," ","NOT OK"),"NOT OK"))</f>
        <v xml:space="preserve"> </v>
      </c>
      <c r="B26" s="126" t="s">
        <v>40</v>
      </c>
      <c r="C26" s="127">
        <f t="shared" ref="C26" si="25">+C23+C24+C25</f>
        <v>11281</v>
      </c>
      <c r="D26" s="127">
        <f t="shared" ref="D26:E26" si="26">+D23+D24+D25</f>
        <v>11267</v>
      </c>
      <c r="E26" s="127">
        <f t="shared" si="26"/>
        <v>22548</v>
      </c>
      <c r="F26" s="127"/>
      <c r="G26" s="127"/>
      <c r="H26" s="127"/>
      <c r="I26" s="130"/>
      <c r="J26" s="3"/>
      <c r="L26" s="476" t="s">
        <v>40</v>
      </c>
      <c r="M26" s="45">
        <f t="shared" ref="M26" si="27">+M23+M24+M25</f>
        <v>1842230</v>
      </c>
      <c r="N26" s="43">
        <f t="shared" ref="N26:Q26" si="28">+N23+N24+N25</f>
        <v>1875664</v>
      </c>
      <c r="O26" s="170">
        <f t="shared" si="28"/>
        <v>3717894</v>
      </c>
      <c r="P26" s="43">
        <f t="shared" si="28"/>
        <v>11621</v>
      </c>
      <c r="Q26" s="170">
        <f t="shared" si="28"/>
        <v>3729515</v>
      </c>
      <c r="R26" s="43"/>
      <c r="S26" s="482"/>
      <c r="T26" s="491"/>
      <c r="U26" s="495"/>
      <c r="V26" s="170"/>
      <c r="W26" s="46"/>
    </row>
    <row r="27" spans="1:23" ht="14.25" thickTop="1" thickBot="1" x14ac:dyDescent="0.25">
      <c r="A27" s="3" t="str">
        <f>IF(ISERROR(F27/G27)," ",IF(F27/G27&gt;0.5,IF(F27/G27&lt;1.5," ","NOT OK"),"NOT OK"))</f>
        <v xml:space="preserve"> </v>
      </c>
      <c r="B27" s="126" t="s">
        <v>62</v>
      </c>
      <c r="C27" s="127">
        <f t="shared" ref="C27" si="29">+C18+C22+C23+C24+C25</f>
        <v>32792</v>
      </c>
      <c r="D27" s="129">
        <f t="shared" ref="D27:E27" si="30">+D18+D22+D23+D24+D25</f>
        <v>32751</v>
      </c>
      <c r="E27" s="300">
        <f t="shared" si="30"/>
        <v>65543</v>
      </c>
      <c r="F27" s="127"/>
      <c r="G27" s="129"/>
      <c r="H27" s="300"/>
      <c r="I27" s="130"/>
      <c r="J27" s="3"/>
      <c r="L27" s="476" t="s">
        <v>62</v>
      </c>
      <c r="M27" s="42">
        <f t="shared" ref="M27" si="31">+M18+M22+M23+M24+M25</f>
        <v>5614333</v>
      </c>
      <c r="N27" s="477">
        <f t="shared" ref="N27:Q27" si="32">+N18+N22+N23+N24+N25</f>
        <v>5696202</v>
      </c>
      <c r="O27" s="302">
        <f t="shared" si="32"/>
        <v>11310535</v>
      </c>
      <c r="P27" s="43">
        <f t="shared" si="32"/>
        <v>25532</v>
      </c>
      <c r="Q27" s="302">
        <f t="shared" si="32"/>
        <v>11336067</v>
      </c>
      <c r="R27" s="43"/>
      <c r="S27" s="482"/>
      <c r="T27" s="486"/>
      <c r="U27" s="495"/>
      <c r="V27" s="302"/>
      <c r="W27" s="46"/>
    </row>
    <row r="28" spans="1:23" ht="14.25" thickTop="1" thickBot="1" x14ac:dyDescent="0.25">
      <c r="A28" s="3" t="str">
        <f>IF(ISERROR(F28/G28)," ",IF(F28/G28&gt;0.5,IF(F28/G28&lt;1.5," ","NOT OK"),"NOT OK"))</f>
        <v xml:space="preserve"> </v>
      </c>
      <c r="B28" s="126" t="s">
        <v>63</v>
      </c>
      <c r="C28" s="127">
        <f t="shared" ref="C28:E28" si="33">+C12+C18+C22+C26</f>
        <v>43400</v>
      </c>
      <c r="D28" s="129">
        <f t="shared" si="33"/>
        <v>43346</v>
      </c>
      <c r="E28" s="300">
        <f t="shared" si="33"/>
        <v>86746</v>
      </c>
      <c r="F28" s="127"/>
      <c r="G28" s="129"/>
      <c r="H28" s="300"/>
      <c r="I28" s="130"/>
      <c r="J28" s="3"/>
      <c r="L28" s="476" t="s">
        <v>63</v>
      </c>
      <c r="M28" s="45">
        <f t="shared" ref="M28:Q28" si="34">+M12+M18+M22+M26</f>
        <v>7407078</v>
      </c>
      <c r="N28" s="43">
        <f t="shared" si="34"/>
        <v>7514355</v>
      </c>
      <c r="O28" s="302">
        <f t="shared" si="34"/>
        <v>14921433</v>
      </c>
      <c r="P28" s="43">
        <f t="shared" si="34"/>
        <v>34284</v>
      </c>
      <c r="Q28" s="302">
        <f t="shared" si="34"/>
        <v>14955717</v>
      </c>
      <c r="R28" s="43"/>
      <c r="S28" s="482"/>
      <c r="T28" s="486"/>
      <c r="U28" s="495"/>
      <c r="V28" s="302"/>
      <c r="W28" s="46"/>
    </row>
    <row r="29" spans="1:23" ht="14.25" thickTop="1" thickBot="1" x14ac:dyDescent="0.25">
      <c r="B29" s="138" t="s">
        <v>60</v>
      </c>
      <c r="C29" s="102"/>
      <c r="D29" s="102"/>
      <c r="E29" s="102"/>
      <c r="F29" s="102"/>
      <c r="G29" s="102"/>
      <c r="H29" s="102"/>
      <c r="I29" s="102"/>
      <c r="J29" s="102"/>
      <c r="L29" s="53" t="s">
        <v>60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3" ht="13.5" thickTop="1" x14ac:dyDescent="0.2">
      <c r="B30" s="537" t="s">
        <v>25</v>
      </c>
      <c r="C30" s="538"/>
      <c r="D30" s="538"/>
      <c r="E30" s="538"/>
      <c r="F30" s="538"/>
      <c r="G30" s="538"/>
      <c r="H30" s="538"/>
      <c r="I30" s="539"/>
      <c r="J30" s="3"/>
      <c r="L30" s="540" t="s">
        <v>26</v>
      </c>
      <c r="M30" s="541"/>
      <c r="N30" s="541"/>
      <c r="O30" s="541"/>
      <c r="P30" s="541"/>
      <c r="Q30" s="541"/>
      <c r="R30" s="541"/>
      <c r="S30" s="541"/>
      <c r="T30" s="541"/>
      <c r="U30" s="541"/>
      <c r="V30" s="541"/>
      <c r="W30" s="542"/>
    </row>
    <row r="31" spans="1:23" ht="13.5" thickBot="1" x14ac:dyDescent="0.25">
      <c r="B31" s="543" t="s">
        <v>47</v>
      </c>
      <c r="C31" s="544"/>
      <c r="D31" s="544"/>
      <c r="E31" s="544"/>
      <c r="F31" s="544"/>
      <c r="G31" s="544"/>
      <c r="H31" s="544"/>
      <c r="I31" s="545"/>
      <c r="J31" s="3"/>
      <c r="L31" s="546" t="s">
        <v>49</v>
      </c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8"/>
    </row>
    <row r="32" spans="1:23" ht="14.25" thickTop="1" thickBot="1" x14ac:dyDescent="0.25">
      <c r="B32" s="101"/>
      <c r="C32" s="102"/>
      <c r="D32" s="102"/>
      <c r="E32" s="102"/>
      <c r="F32" s="102"/>
      <c r="G32" s="102"/>
      <c r="H32" s="102"/>
      <c r="I32" s="103"/>
      <c r="J32" s="3"/>
      <c r="L32" s="15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2"/>
    </row>
    <row r="33" spans="1:23" ht="14.25" thickTop="1" thickBot="1" x14ac:dyDescent="0.25">
      <c r="B33" s="104"/>
      <c r="C33" s="549" t="s">
        <v>64</v>
      </c>
      <c r="D33" s="550"/>
      <c r="E33" s="551"/>
      <c r="F33" s="549" t="s">
        <v>65</v>
      </c>
      <c r="G33" s="550"/>
      <c r="H33" s="551"/>
      <c r="I33" s="105" t="s">
        <v>2</v>
      </c>
      <c r="J33" s="3"/>
      <c r="L33" s="11"/>
      <c r="M33" s="552" t="s">
        <v>64</v>
      </c>
      <c r="N33" s="553"/>
      <c r="O33" s="553"/>
      <c r="P33" s="553"/>
      <c r="Q33" s="554"/>
      <c r="R33" s="552" t="s">
        <v>65</v>
      </c>
      <c r="S33" s="553"/>
      <c r="T33" s="553"/>
      <c r="U33" s="553"/>
      <c r="V33" s="554"/>
      <c r="W33" s="12" t="s">
        <v>2</v>
      </c>
    </row>
    <row r="34" spans="1:23" ht="13.5" thickTop="1" x14ac:dyDescent="0.2">
      <c r="B34" s="106" t="s">
        <v>3</v>
      </c>
      <c r="C34" s="107"/>
      <c r="D34" s="108"/>
      <c r="E34" s="109"/>
      <c r="F34" s="107"/>
      <c r="G34" s="108"/>
      <c r="H34" s="109"/>
      <c r="I34" s="110" t="s">
        <v>4</v>
      </c>
      <c r="J34" s="3"/>
      <c r="L34" s="13" t="s">
        <v>3</v>
      </c>
      <c r="M34" s="19"/>
      <c r="N34" s="15"/>
      <c r="O34" s="16"/>
      <c r="P34" s="17"/>
      <c r="Q34" s="20"/>
      <c r="R34" s="19"/>
      <c r="S34" s="15"/>
      <c r="T34" s="16"/>
      <c r="U34" s="17"/>
      <c r="V34" s="20"/>
      <c r="W34" s="21" t="s">
        <v>4</v>
      </c>
    </row>
    <row r="35" spans="1:23" ht="13.5" thickBot="1" x14ac:dyDescent="0.25">
      <c r="B35" s="111"/>
      <c r="C35" s="112" t="s">
        <v>5</v>
      </c>
      <c r="D35" s="113" t="s">
        <v>6</v>
      </c>
      <c r="E35" s="114" t="s">
        <v>7</v>
      </c>
      <c r="F35" s="112" t="s">
        <v>5</v>
      </c>
      <c r="G35" s="113" t="s">
        <v>6</v>
      </c>
      <c r="H35" s="114" t="s">
        <v>7</v>
      </c>
      <c r="I35" s="115"/>
      <c r="J35" s="3"/>
      <c r="L35" s="22"/>
      <c r="M35" s="27" t="s">
        <v>8</v>
      </c>
      <c r="N35" s="24" t="s">
        <v>9</v>
      </c>
      <c r="O35" s="25" t="s">
        <v>31</v>
      </c>
      <c r="P35" s="26" t="s">
        <v>32</v>
      </c>
      <c r="Q35" s="25" t="s">
        <v>7</v>
      </c>
      <c r="R35" s="27" t="s">
        <v>8</v>
      </c>
      <c r="S35" s="24" t="s">
        <v>9</v>
      </c>
      <c r="T35" s="25" t="s">
        <v>31</v>
      </c>
      <c r="U35" s="26" t="s">
        <v>32</v>
      </c>
      <c r="V35" s="25" t="s">
        <v>7</v>
      </c>
      <c r="W35" s="28"/>
    </row>
    <row r="36" spans="1:23" ht="5.25" customHeight="1" thickTop="1" x14ac:dyDescent="0.2">
      <c r="B36" s="106"/>
      <c r="C36" s="116"/>
      <c r="D36" s="117"/>
      <c r="E36" s="118"/>
      <c r="F36" s="116"/>
      <c r="G36" s="117"/>
      <c r="H36" s="118"/>
      <c r="I36" s="119"/>
      <c r="J36" s="3"/>
      <c r="L36" s="13"/>
      <c r="M36" s="33"/>
      <c r="N36" s="30"/>
      <c r="O36" s="31"/>
      <c r="P36" s="32"/>
      <c r="Q36" s="34"/>
      <c r="R36" s="33"/>
      <c r="S36" s="30"/>
      <c r="T36" s="31"/>
      <c r="U36" s="32"/>
      <c r="V36" s="34"/>
      <c r="W36" s="35"/>
    </row>
    <row r="37" spans="1:23" x14ac:dyDescent="0.2">
      <c r="A37" s="3" t="str">
        <f>IF(ISERROR(F37/G37)," ",IF(F37/G37&gt;0.5,IF(F37/G37&lt;1.5," ","NOT OK"),"NOT OK"))</f>
        <v xml:space="preserve"> </v>
      </c>
      <c r="B37" s="106" t="s">
        <v>10</v>
      </c>
      <c r="C37" s="120">
        <v>6749</v>
      </c>
      <c r="D37" s="122">
        <v>6767</v>
      </c>
      <c r="E37" s="158">
        <f t="shared" ref="E37" si="35">SUM(C37:D37)</f>
        <v>13516</v>
      </c>
      <c r="F37" s="120">
        <v>7163</v>
      </c>
      <c r="G37" s="122">
        <v>7178</v>
      </c>
      <c r="H37" s="158">
        <f t="shared" ref="H37:H41" si="36">SUM(F37:G37)</f>
        <v>14341</v>
      </c>
      <c r="I37" s="123">
        <f t="shared" ref="I37:I39" si="37">IF(E37=0,0,((H37/E37)-1)*100)</f>
        <v>6.1038768866528592</v>
      </c>
      <c r="J37" s="3"/>
      <c r="K37" s="6"/>
      <c r="L37" s="13" t="s">
        <v>10</v>
      </c>
      <c r="M37" s="39">
        <v>976551</v>
      </c>
      <c r="N37" s="37">
        <v>985796</v>
      </c>
      <c r="O37" s="169">
        <f>+M37+N37</f>
        <v>1962347</v>
      </c>
      <c r="P37" s="140">
        <v>969</v>
      </c>
      <c r="Q37" s="169">
        <f>O37+P37</f>
        <v>1963316</v>
      </c>
      <c r="R37" s="39">
        <v>1046908</v>
      </c>
      <c r="S37" s="37">
        <v>1051633</v>
      </c>
      <c r="T37" s="169">
        <f>SUM(R37:S37)</f>
        <v>2098541</v>
      </c>
      <c r="U37" s="140">
        <v>820</v>
      </c>
      <c r="V37" s="169">
        <f>T37+U37</f>
        <v>2099361</v>
      </c>
      <c r="W37" s="40">
        <f t="shared" ref="W37:W39" si="38">IF(Q37=0,0,((V37/Q37)-1)*100)</f>
        <v>6.9293481029034654</v>
      </c>
    </row>
    <row r="38" spans="1:23" x14ac:dyDescent="0.2">
      <c r="A38" s="3" t="str">
        <f>IF(ISERROR(F38/G38)," ",IF(F38/G38&gt;0.5,IF(F38/G38&lt;1.5," ","NOT OK"),"NOT OK"))</f>
        <v xml:space="preserve"> </v>
      </c>
      <c r="B38" s="106" t="s">
        <v>11</v>
      </c>
      <c r="C38" s="120">
        <v>6897</v>
      </c>
      <c r="D38" s="122">
        <v>6896</v>
      </c>
      <c r="E38" s="158">
        <f>SUM(C38:D38)</f>
        <v>13793</v>
      </c>
      <c r="F38" s="120">
        <v>6957</v>
      </c>
      <c r="G38" s="122">
        <v>6956</v>
      </c>
      <c r="H38" s="158">
        <f>SUM(F38:G38)</f>
        <v>13913</v>
      </c>
      <c r="I38" s="123">
        <f t="shared" si="37"/>
        <v>0.87000652504893861</v>
      </c>
      <c r="J38" s="3"/>
      <c r="K38" s="6"/>
      <c r="L38" s="13" t="s">
        <v>11</v>
      </c>
      <c r="M38" s="39">
        <v>1014663</v>
      </c>
      <c r="N38" s="37">
        <v>1009590</v>
      </c>
      <c r="O38" s="169">
        <f t="shared" ref="O38:O39" si="39">+M38+N38</f>
        <v>2024253</v>
      </c>
      <c r="P38" s="140">
        <v>361</v>
      </c>
      <c r="Q38" s="169">
        <f>O38+P38</f>
        <v>2024614</v>
      </c>
      <c r="R38" s="39">
        <v>996191</v>
      </c>
      <c r="S38" s="37">
        <v>1002046</v>
      </c>
      <c r="T38" s="169">
        <f>SUM(R38:S38)</f>
        <v>1998237</v>
      </c>
      <c r="U38" s="140">
        <v>659</v>
      </c>
      <c r="V38" s="169">
        <f>T38+U38</f>
        <v>1998896</v>
      </c>
      <c r="W38" s="40">
        <f t="shared" si="38"/>
        <v>-1.2702668261703187</v>
      </c>
    </row>
    <row r="39" spans="1:23" ht="13.5" thickBot="1" x14ac:dyDescent="0.25">
      <c r="A39" s="3" t="str">
        <f>IF(ISERROR(F39/G39)," ",IF(F39/G39&gt;0.5,IF(F39/G39&lt;1.5," ","NOT OK"),"NOT OK"))</f>
        <v xml:space="preserve"> </v>
      </c>
      <c r="B39" s="111" t="s">
        <v>12</v>
      </c>
      <c r="C39" s="124">
        <v>7220</v>
      </c>
      <c r="D39" s="125">
        <v>7222</v>
      </c>
      <c r="E39" s="158">
        <f t="shared" ref="E39:E41" si="40">SUM(C39:D39)</f>
        <v>14442</v>
      </c>
      <c r="F39" s="124">
        <v>7340</v>
      </c>
      <c r="G39" s="125">
        <v>7360</v>
      </c>
      <c r="H39" s="158">
        <f t="shared" si="36"/>
        <v>14700</v>
      </c>
      <c r="I39" s="123">
        <f t="shared" si="37"/>
        <v>1.7864561695056125</v>
      </c>
      <c r="J39" s="3"/>
      <c r="K39" s="6"/>
      <c r="L39" s="22" t="s">
        <v>12</v>
      </c>
      <c r="M39" s="39">
        <v>1047716</v>
      </c>
      <c r="N39" s="37">
        <v>1120367</v>
      </c>
      <c r="O39" s="169">
        <f t="shared" si="39"/>
        <v>2168083</v>
      </c>
      <c r="P39" s="38">
        <v>176</v>
      </c>
      <c r="Q39" s="172">
        <f t="shared" ref="Q39" si="41">O39+P39</f>
        <v>2168259</v>
      </c>
      <c r="R39" s="39">
        <v>1019421</v>
      </c>
      <c r="S39" s="37">
        <v>1090494</v>
      </c>
      <c r="T39" s="169">
        <f t="shared" ref="T39" si="42">SUM(R39:S39)</f>
        <v>2109915</v>
      </c>
      <c r="U39" s="38">
        <v>165</v>
      </c>
      <c r="V39" s="172">
        <f t="shared" ref="V39" si="43">T39+U39</f>
        <v>2110080</v>
      </c>
      <c r="W39" s="40">
        <f t="shared" si="38"/>
        <v>-2.6832126604801387</v>
      </c>
    </row>
    <row r="40" spans="1:23" ht="14.25" thickTop="1" thickBot="1" x14ac:dyDescent="0.25">
      <c r="A40" s="3" t="str">
        <f>IF(ISERROR(F40/G40)," ",IF(F40/G40&gt;0.5,IF(F40/G40&lt;1.5," ","NOT OK"),"NOT OK"))</f>
        <v xml:space="preserve"> </v>
      </c>
      <c r="B40" s="126" t="s">
        <v>57</v>
      </c>
      <c r="C40" s="127">
        <f t="shared" ref="C40:D40" si="44">+C37+C38+C39</f>
        <v>20866</v>
      </c>
      <c r="D40" s="129">
        <f t="shared" si="44"/>
        <v>20885</v>
      </c>
      <c r="E40" s="162">
        <f t="shared" si="40"/>
        <v>41751</v>
      </c>
      <c r="F40" s="127">
        <f t="shared" ref="F40:G40" si="45">+F37+F38+F39</f>
        <v>21460</v>
      </c>
      <c r="G40" s="129">
        <f t="shared" si="45"/>
        <v>21494</v>
      </c>
      <c r="H40" s="162">
        <f t="shared" si="36"/>
        <v>42954</v>
      </c>
      <c r="I40" s="130">
        <f>IF(E40=0,0,((H40/E40)-1)*100)</f>
        <v>2.8813681109434608</v>
      </c>
      <c r="J40" s="3"/>
      <c r="L40" s="41" t="s">
        <v>57</v>
      </c>
      <c r="M40" s="45">
        <f t="shared" ref="M40:N40" si="46">+M37+M38+M39</f>
        <v>3038930</v>
      </c>
      <c r="N40" s="43">
        <f t="shared" si="46"/>
        <v>3115753</v>
      </c>
      <c r="O40" s="170">
        <f>+O37+O38+O39</f>
        <v>6154683</v>
      </c>
      <c r="P40" s="43">
        <f t="shared" ref="P40:Q40" si="47">+P37+P38+P39</f>
        <v>1506</v>
      </c>
      <c r="Q40" s="170">
        <f t="shared" si="47"/>
        <v>6156189</v>
      </c>
      <c r="R40" s="45">
        <f t="shared" ref="R40:V40" si="48">+R37+R38+R39</f>
        <v>3062520</v>
      </c>
      <c r="S40" s="43">
        <f t="shared" si="48"/>
        <v>3144173</v>
      </c>
      <c r="T40" s="170">
        <f>+T37+T38+T39</f>
        <v>6206693</v>
      </c>
      <c r="U40" s="43">
        <f t="shared" si="48"/>
        <v>1644</v>
      </c>
      <c r="V40" s="170">
        <f t="shared" si="48"/>
        <v>6208337</v>
      </c>
      <c r="W40" s="46">
        <f>IF(Q40=0,0,((V40/Q40)-1)*100)</f>
        <v>0.84708250510177052</v>
      </c>
    </row>
    <row r="41" spans="1:23" ht="13.5" thickTop="1" x14ac:dyDescent="0.2">
      <c r="A41" s="3" t="str">
        <f t="shared" si="10"/>
        <v xml:space="preserve"> </v>
      </c>
      <c r="B41" s="106" t="s">
        <v>13</v>
      </c>
      <c r="C41" s="120">
        <v>7151</v>
      </c>
      <c r="D41" s="122">
        <v>7164</v>
      </c>
      <c r="E41" s="158">
        <f t="shared" si="40"/>
        <v>14315</v>
      </c>
      <c r="F41" s="120">
        <v>7269</v>
      </c>
      <c r="G41" s="122">
        <v>7280</v>
      </c>
      <c r="H41" s="158">
        <f t="shared" si="36"/>
        <v>14549</v>
      </c>
      <c r="I41" s="123">
        <f t="shared" ref="I41" si="49">IF(E41=0,0,((H41/E41)-1)*100)</f>
        <v>1.6346489696122957</v>
      </c>
      <c r="L41" s="13" t="s">
        <v>13</v>
      </c>
      <c r="M41" s="39">
        <v>1117433</v>
      </c>
      <c r="N41" s="37">
        <v>1068804</v>
      </c>
      <c r="O41" s="169">
        <f t="shared" ref="O41" si="50">+M41+N41</f>
        <v>2186237</v>
      </c>
      <c r="P41" s="38">
        <v>168</v>
      </c>
      <c r="Q41" s="172">
        <f>O41+P41</f>
        <v>2186405</v>
      </c>
      <c r="R41" s="39">
        <v>1091974</v>
      </c>
      <c r="S41" s="37">
        <v>1030698</v>
      </c>
      <c r="T41" s="169">
        <f t="shared" ref="T41" si="51">+R41+S41</f>
        <v>2122672</v>
      </c>
      <c r="U41" s="38">
        <v>162</v>
      </c>
      <c r="V41" s="172">
        <f>T41+U41</f>
        <v>2122834</v>
      </c>
      <c r="W41" s="40">
        <f t="shared" ref="W41" si="52">IF(Q41=0,0,((V41/Q41)-1)*100)</f>
        <v>-2.9075582977536207</v>
      </c>
    </row>
    <row r="42" spans="1:23" ht="13.5" thickBot="1" x14ac:dyDescent="0.25">
      <c r="A42" s="3" t="str">
        <f>IF(ISERROR(F42/G42)," ",IF(F42/G42&gt;0.5,IF(F42/G42&lt;1.5," ","NOT OK"),"NOT OK"))</f>
        <v xml:space="preserve"> </v>
      </c>
      <c r="B42" s="106" t="s">
        <v>14</v>
      </c>
      <c r="C42" s="120">
        <v>6341</v>
      </c>
      <c r="D42" s="122">
        <v>6348</v>
      </c>
      <c r="E42" s="158">
        <f>SUM(C42:D42)</f>
        <v>12689</v>
      </c>
      <c r="F42" s="120">
        <v>6382</v>
      </c>
      <c r="G42" s="122">
        <v>6401</v>
      </c>
      <c r="H42" s="158">
        <f>SUM(F42:G42)</f>
        <v>12783</v>
      </c>
      <c r="I42" s="123">
        <f>IF(E42=0,0,((H42/E42)-1)*100)</f>
        <v>0.74079911734572512</v>
      </c>
      <c r="J42" s="3"/>
      <c r="L42" s="13" t="s">
        <v>14</v>
      </c>
      <c r="M42" s="37">
        <v>984583</v>
      </c>
      <c r="N42" s="481">
        <v>979888</v>
      </c>
      <c r="O42" s="169">
        <f>+M42+N42</f>
        <v>1964471</v>
      </c>
      <c r="P42" s="38">
        <v>487</v>
      </c>
      <c r="Q42" s="172">
        <f>O42+P42</f>
        <v>1964958</v>
      </c>
      <c r="R42" s="39">
        <v>980378</v>
      </c>
      <c r="S42" s="37">
        <v>964664</v>
      </c>
      <c r="T42" s="169">
        <f>+R42+S42</f>
        <v>1945042</v>
      </c>
      <c r="U42" s="38">
        <v>333</v>
      </c>
      <c r="V42" s="172">
        <f>T42+U42</f>
        <v>1945375</v>
      </c>
      <c r="W42" s="40">
        <f>IF(Q42=0,0,((V42/Q42)-1)*100)</f>
        <v>-0.99661163241148154</v>
      </c>
    </row>
    <row r="43" spans="1:23" ht="14.25" thickTop="1" thickBot="1" x14ac:dyDescent="0.25">
      <c r="A43" s="3" t="str">
        <f>IF(ISERROR(F43/G43)," ",IF(F43/G43&gt;0.5,IF(F43/G43&lt;1.5," ","NOT OK"),"NOT OK"))</f>
        <v xml:space="preserve"> </v>
      </c>
      <c r="B43" s="126" t="s">
        <v>66</v>
      </c>
      <c r="C43" s="127">
        <f>+C41+C42</f>
        <v>13492</v>
      </c>
      <c r="D43" s="129">
        <f t="shared" ref="D43:H43" si="53">+D41+D42</f>
        <v>13512</v>
      </c>
      <c r="E43" s="300">
        <f t="shared" si="53"/>
        <v>27004</v>
      </c>
      <c r="F43" s="127">
        <f t="shared" si="53"/>
        <v>13651</v>
      </c>
      <c r="G43" s="129">
        <f t="shared" si="53"/>
        <v>13681</v>
      </c>
      <c r="H43" s="300">
        <f t="shared" si="53"/>
        <v>27332</v>
      </c>
      <c r="I43" s="130">
        <f>IF(E43=0,0,((H43/E43)-1)*100)</f>
        <v>1.2146348689083153</v>
      </c>
      <c r="J43" s="3"/>
      <c r="L43" s="41" t="s">
        <v>66</v>
      </c>
      <c r="M43" s="45">
        <f>+M41+M42</f>
        <v>2102016</v>
      </c>
      <c r="N43" s="43">
        <f t="shared" ref="N43:V43" si="54">+N41+N42</f>
        <v>2048692</v>
      </c>
      <c r="O43" s="302">
        <f t="shared" si="54"/>
        <v>4150708</v>
      </c>
      <c r="P43" s="43">
        <f t="shared" si="54"/>
        <v>655</v>
      </c>
      <c r="Q43" s="302">
        <f t="shared" si="54"/>
        <v>4151363</v>
      </c>
      <c r="R43" s="45">
        <f t="shared" si="54"/>
        <v>2072352</v>
      </c>
      <c r="S43" s="43">
        <f t="shared" si="54"/>
        <v>1995362</v>
      </c>
      <c r="T43" s="302">
        <f t="shared" si="54"/>
        <v>4067714</v>
      </c>
      <c r="U43" s="43">
        <f t="shared" si="54"/>
        <v>495</v>
      </c>
      <c r="V43" s="302">
        <f t="shared" si="54"/>
        <v>4068209</v>
      </c>
      <c r="W43" s="46">
        <f>IF(Q43=0,0,((V43/Q43)-1)*100)</f>
        <v>-2.0030529732042224</v>
      </c>
    </row>
    <row r="44" spans="1:23" ht="14.25" thickTop="1" thickBot="1" x14ac:dyDescent="0.25">
      <c r="A44" s="3" t="str">
        <f>IF(ISERROR(F44/G44)," ",IF(F44/G44&gt;0.5,IF(F44/G44&lt;1.5," ","NOT OK"),"NOT OK"))</f>
        <v xml:space="preserve"> </v>
      </c>
      <c r="B44" s="126" t="s">
        <v>67</v>
      </c>
      <c r="C44" s="127">
        <f>+C40+C41+C42</f>
        <v>34358</v>
      </c>
      <c r="D44" s="129">
        <f t="shared" ref="D44:H44" si="55">+D40+D41+D42</f>
        <v>34397</v>
      </c>
      <c r="E44" s="300">
        <f t="shared" si="55"/>
        <v>68755</v>
      </c>
      <c r="F44" s="127">
        <f t="shared" si="55"/>
        <v>35111</v>
      </c>
      <c r="G44" s="129">
        <f t="shared" si="55"/>
        <v>35175</v>
      </c>
      <c r="H44" s="300">
        <f t="shared" si="55"/>
        <v>70286</v>
      </c>
      <c r="I44" s="130">
        <f>IF(E44=0,0,((H44/E44)-1)*100)</f>
        <v>2.2267471456621335</v>
      </c>
      <c r="J44" s="3"/>
      <c r="L44" s="41" t="s">
        <v>67</v>
      </c>
      <c r="M44" s="45">
        <f>+M40+M41+M42</f>
        <v>5140946</v>
      </c>
      <c r="N44" s="43">
        <f t="shared" ref="N44:V44" si="56">+N40+N41+N42</f>
        <v>5164445</v>
      </c>
      <c r="O44" s="302">
        <f t="shared" si="56"/>
        <v>10305391</v>
      </c>
      <c r="P44" s="43">
        <f t="shared" si="56"/>
        <v>2161</v>
      </c>
      <c r="Q44" s="302">
        <f t="shared" si="56"/>
        <v>10307552</v>
      </c>
      <c r="R44" s="45">
        <f t="shared" si="56"/>
        <v>5134872</v>
      </c>
      <c r="S44" s="43">
        <f t="shared" si="56"/>
        <v>5139535</v>
      </c>
      <c r="T44" s="302">
        <f t="shared" si="56"/>
        <v>10274407</v>
      </c>
      <c r="U44" s="43">
        <f t="shared" si="56"/>
        <v>2139</v>
      </c>
      <c r="V44" s="302">
        <f t="shared" si="56"/>
        <v>10276546</v>
      </c>
      <c r="W44" s="46">
        <f>IF(Q44=0,0,((V44/Q44)-1)*100)</f>
        <v>-0.3008085722002618</v>
      </c>
    </row>
    <row r="45" spans="1:23" ht="14.25" thickTop="1" thickBot="1" x14ac:dyDescent="0.25">
      <c r="A45" s="3" t="str">
        <f t="shared" si="10"/>
        <v xml:space="preserve"> </v>
      </c>
      <c r="B45" s="106" t="s">
        <v>15</v>
      </c>
      <c r="C45" s="120">
        <v>7278</v>
      </c>
      <c r="D45" s="122">
        <v>7275</v>
      </c>
      <c r="E45" s="158">
        <f t="shared" ref="E45" si="57">SUM(C45:D45)</f>
        <v>14553</v>
      </c>
      <c r="F45" s="120"/>
      <c r="G45" s="122"/>
      <c r="H45" s="158"/>
      <c r="I45" s="123"/>
      <c r="J45" s="3"/>
      <c r="L45" s="13" t="s">
        <v>15</v>
      </c>
      <c r="M45" s="37">
        <v>1117269</v>
      </c>
      <c r="N45" s="508">
        <v>1091078</v>
      </c>
      <c r="O45" s="169">
        <f>+M45+N45</f>
        <v>2208347</v>
      </c>
      <c r="P45" s="38">
        <v>0</v>
      </c>
      <c r="Q45" s="172">
        <f>O45+P45</f>
        <v>2208347</v>
      </c>
      <c r="R45" s="39"/>
      <c r="S45" s="37"/>
      <c r="T45" s="169"/>
      <c r="U45" s="38"/>
      <c r="V45" s="172"/>
      <c r="W45" s="40"/>
    </row>
    <row r="46" spans="1:23" ht="14.25" thickTop="1" thickBot="1" x14ac:dyDescent="0.25">
      <c r="A46" s="3" t="str">
        <f t="shared" si="10"/>
        <v xml:space="preserve"> </v>
      </c>
      <c r="B46" s="126" t="s">
        <v>61</v>
      </c>
      <c r="C46" s="127">
        <f t="shared" ref="C46:E46" si="58">+C41+C42+C45</f>
        <v>20770</v>
      </c>
      <c r="D46" s="129">
        <f t="shared" si="58"/>
        <v>20787</v>
      </c>
      <c r="E46" s="162">
        <f t="shared" si="58"/>
        <v>41557</v>
      </c>
      <c r="F46" s="127"/>
      <c r="G46" s="129"/>
      <c r="H46" s="162"/>
      <c r="I46" s="130"/>
      <c r="J46" s="3"/>
      <c r="L46" s="41" t="s">
        <v>61</v>
      </c>
      <c r="M46" s="43">
        <f t="shared" ref="M46:Q46" si="59">+M41+M42+M45</f>
        <v>3219285</v>
      </c>
      <c r="N46" s="509">
        <f t="shared" si="59"/>
        <v>3139770</v>
      </c>
      <c r="O46" s="170">
        <f t="shared" si="59"/>
        <v>6359055</v>
      </c>
      <c r="P46" s="43">
        <f t="shared" si="59"/>
        <v>655</v>
      </c>
      <c r="Q46" s="170">
        <f t="shared" si="59"/>
        <v>6359710</v>
      </c>
      <c r="R46" s="45"/>
      <c r="S46" s="43"/>
      <c r="T46" s="170"/>
      <c r="U46" s="43"/>
      <c r="V46" s="170"/>
      <c r="W46" s="46"/>
    </row>
    <row r="47" spans="1:23" ht="13.5" thickTop="1" x14ac:dyDescent="0.2">
      <c r="A47" s="3" t="str">
        <f t="shared" si="10"/>
        <v xml:space="preserve"> </v>
      </c>
      <c r="B47" s="106" t="s">
        <v>16</v>
      </c>
      <c r="C47" s="120">
        <v>7221</v>
      </c>
      <c r="D47" s="122">
        <v>7224</v>
      </c>
      <c r="E47" s="158">
        <f t="shared" ref="E47:E49" si="60">SUM(C47:D47)</f>
        <v>14445</v>
      </c>
      <c r="F47" s="120"/>
      <c r="G47" s="122"/>
      <c r="H47" s="158"/>
      <c r="I47" s="123"/>
      <c r="J47" s="7"/>
      <c r="L47" s="13" t="s">
        <v>16</v>
      </c>
      <c r="M47" s="37">
        <v>1095315</v>
      </c>
      <c r="N47" s="508">
        <v>1082242</v>
      </c>
      <c r="O47" s="169">
        <f>+M47+N47</f>
        <v>2177557</v>
      </c>
      <c r="P47" s="140">
        <v>477</v>
      </c>
      <c r="Q47" s="269">
        <f>O47+P47</f>
        <v>2178034</v>
      </c>
      <c r="R47" s="39"/>
      <c r="S47" s="37"/>
      <c r="T47" s="169"/>
      <c r="U47" s="140"/>
      <c r="V47" s="269"/>
      <c r="W47" s="40"/>
    </row>
    <row r="48" spans="1:23" x14ac:dyDescent="0.2">
      <c r="A48" s="3" t="str">
        <f>IF(ISERROR(F48/G48)," ",IF(F48/G48&gt;0.5,IF(F48/G48&lt;1.5," ","NOT OK"),"NOT OK"))</f>
        <v xml:space="preserve"> </v>
      </c>
      <c r="B48" s="106" t="s">
        <v>17</v>
      </c>
      <c r="C48" s="120">
        <v>7304</v>
      </c>
      <c r="D48" s="122">
        <v>7313</v>
      </c>
      <c r="E48" s="158">
        <f t="shared" si="60"/>
        <v>14617</v>
      </c>
      <c r="F48" s="120"/>
      <c r="G48" s="122"/>
      <c r="H48" s="158"/>
      <c r="I48" s="123"/>
      <c r="J48" s="3"/>
      <c r="L48" s="13" t="s">
        <v>17</v>
      </c>
      <c r="M48" s="37">
        <v>1055939</v>
      </c>
      <c r="N48" s="508">
        <v>1046286</v>
      </c>
      <c r="O48" s="169">
        <f>+M48+N48</f>
        <v>2102225</v>
      </c>
      <c r="P48" s="140">
        <v>506</v>
      </c>
      <c r="Q48" s="169">
        <f>O48+P48</f>
        <v>2102731</v>
      </c>
      <c r="R48" s="39"/>
      <c r="S48" s="37"/>
      <c r="T48" s="169"/>
      <c r="U48" s="140"/>
      <c r="V48" s="169"/>
      <c r="W48" s="40"/>
    </row>
    <row r="49" spans="1:23" ht="13.5" thickBot="1" x14ac:dyDescent="0.25">
      <c r="A49" s="3" t="str">
        <f>IF(ISERROR(F49/G49)," ",IF(F49/G49&gt;0.5,IF(F49/G49&lt;1.5," ","NOT OK"),"NOT OK"))</f>
        <v xml:space="preserve"> </v>
      </c>
      <c r="B49" s="106" t="s">
        <v>18</v>
      </c>
      <c r="C49" s="120">
        <v>7083</v>
      </c>
      <c r="D49" s="122">
        <v>7082</v>
      </c>
      <c r="E49" s="158">
        <f t="shared" si="60"/>
        <v>14165</v>
      </c>
      <c r="F49" s="120"/>
      <c r="G49" s="122"/>
      <c r="H49" s="158"/>
      <c r="I49" s="123"/>
      <c r="J49" s="3"/>
      <c r="L49" s="13" t="s">
        <v>18</v>
      </c>
      <c r="M49" s="37">
        <v>980677</v>
      </c>
      <c r="N49" s="508">
        <v>978753</v>
      </c>
      <c r="O49" s="169">
        <f>+M49+N49</f>
        <v>1959430</v>
      </c>
      <c r="P49" s="140">
        <v>384</v>
      </c>
      <c r="Q49" s="169">
        <f>O49+P49</f>
        <v>1959814</v>
      </c>
      <c r="R49" s="37"/>
      <c r="S49" s="481"/>
      <c r="T49" s="172"/>
      <c r="U49" s="140"/>
      <c r="V49" s="169"/>
      <c r="W49" s="40"/>
    </row>
    <row r="50" spans="1:23" ht="15.75" customHeight="1" thickTop="1" thickBot="1" x14ac:dyDescent="0.25">
      <c r="A50" s="9" t="str">
        <f>IF(ISERROR(F50/G50)," ",IF(F50/G50&gt;0.5,IF(F50/G50&lt;1.5," ","NOT OK"),"NOT OK"))</f>
        <v xml:space="preserve"> </v>
      </c>
      <c r="B50" s="133" t="s">
        <v>19</v>
      </c>
      <c r="C50" s="127">
        <f t="shared" ref="C50:E50" si="61">+C47+C48+C49</f>
        <v>21608</v>
      </c>
      <c r="D50" s="135">
        <f t="shared" si="61"/>
        <v>21619</v>
      </c>
      <c r="E50" s="160">
        <f t="shared" si="61"/>
        <v>43227</v>
      </c>
      <c r="F50" s="127"/>
      <c r="G50" s="135"/>
      <c r="H50" s="160"/>
      <c r="I50" s="130"/>
      <c r="J50" s="9"/>
      <c r="K50" s="10"/>
      <c r="L50" s="47" t="s">
        <v>19</v>
      </c>
      <c r="M50" s="49">
        <f t="shared" ref="M50:Q50" si="62">+M47+M48+M49</f>
        <v>3131931</v>
      </c>
      <c r="N50" s="510">
        <f t="shared" si="62"/>
        <v>3107281</v>
      </c>
      <c r="O50" s="171">
        <f t="shared" si="62"/>
        <v>6239212</v>
      </c>
      <c r="P50" s="49">
        <f t="shared" si="62"/>
        <v>1367</v>
      </c>
      <c r="Q50" s="171">
        <f t="shared" si="62"/>
        <v>6240579</v>
      </c>
      <c r="R50" s="49"/>
      <c r="S50" s="483"/>
      <c r="T50" s="478"/>
      <c r="U50" s="49"/>
      <c r="V50" s="171"/>
      <c r="W50" s="50"/>
    </row>
    <row r="51" spans="1:23" ht="13.5" thickTop="1" x14ac:dyDescent="0.2">
      <c r="A51" s="3" t="str">
        <f>IF(ISERROR(F51/G51)," ",IF(F51/G51&gt;0.5,IF(F51/G51&lt;1.5," ","NOT OK"),"NOT OK"))</f>
        <v xml:space="preserve"> </v>
      </c>
      <c r="B51" s="106" t="s">
        <v>20</v>
      </c>
      <c r="C51" s="120">
        <v>7229</v>
      </c>
      <c r="D51" s="122">
        <v>7252</v>
      </c>
      <c r="E51" s="161">
        <f t="shared" ref="E51:E53" si="63">SUM(C51:D51)</f>
        <v>14481</v>
      </c>
      <c r="F51" s="120"/>
      <c r="G51" s="122"/>
      <c r="H51" s="161"/>
      <c r="I51" s="123"/>
      <c r="J51" s="3"/>
      <c r="L51" s="13" t="s">
        <v>21</v>
      </c>
      <c r="M51" s="37">
        <v>1020213</v>
      </c>
      <c r="N51" s="508">
        <v>1028250</v>
      </c>
      <c r="O51" s="498">
        <f>+M51+N51</f>
        <v>2048463</v>
      </c>
      <c r="P51" s="499">
        <v>225</v>
      </c>
      <c r="Q51" s="498">
        <f>O51+P51</f>
        <v>2048688</v>
      </c>
      <c r="R51" s="37"/>
      <c r="S51" s="481"/>
      <c r="T51" s="172"/>
      <c r="U51" s="140"/>
      <c r="V51" s="169"/>
      <c r="W51" s="40"/>
    </row>
    <row r="52" spans="1:23" x14ac:dyDescent="0.2">
      <c r="A52" s="3" t="str">
        <f t="shared" ref="A52" si="64">IF(ISERROR(F52/G52)," ",IF(F52/G52&gt;0.5,IF(F52/G52&lt;1.5," ","NOT OK"),"NOT OK"))</f>
        <v xml:space="preserve"> </v>
      </c>
      <c r="B52" s="106" t="s">
        <v>22</v>
      </c>
      <c r="C52" s="120">
        <v>7072</v>
      </c>
      <c r="D52" s="122">
        <v>7071</v>
      </c>
      <c r="E52" s="152">
        <f t="shared" si="63"/>
        <v>14143</v>
      </c>
      <c r="F52" s="120"/>
      <c r="G52" s="122"/>
      <c r="H52" s="152"/>
      <c r="I52" s="123"/>
      <c r="J52" s="3"/>
      <c r="L52" s="13" t="s">
        <v>22</v>
      </c>
      <c r="M52" s="37">
        <v>1042515</v>
      </c>
      <c r="N52" s="508">
        <v>1009098</v>
      </c>
      <c r="O52" s="501">
        <f t="shared" ref="O52" si="65">+M52+N52</f>
        <v>2051613</v>
      </c>
      <c r="P52" s="502">
        <v>268</v>
      </c>
      <c r="Q52" s="501">
        <f>O52+P52</f>
        <v>2051881</v>
      </c>
      <c r="R52" s="37"/>
      <c r="S52" s="481"/>
      <c r="T52" s="169"/>
      <c r="U52" s="494"/>
      <c r="V52" s="169"/>
      <c r="W52" s="40"/>
    </row>
    <row r="53" spans="1:23" ht="13.5" thickBot="1" x14ac:dyDescent="0.25">
      <c r="A53" s="3" t="str">
        <f>IF(ISERROR(F53/G53)," ",IF(F53/G53&gt;0.5,IF(F53/G53&lt;1.5," ","NOT OK"),"NOT OK"))</f>
        <v xml:space="preserve"> </v>
      </c>
      <c r="B53" s="106" t="s">
        <v>23</v>
      </c>
      <c r="C53" s="120">
        <v>6475</v>
      </c>
      <c r="D53" s="136">
        <v>6474</v>
      </c>
      <c r="E53" s="156">
        <f t="shared" si="63"/>
        <v>12949</v>
      </c>
      <c r="F53" s="120"/>
      <c r="G53" s="136"/>
      <c r="H53" s="156"/>
      <c r="I53" s="137"/>
      <c r="J53" s="3"/>
      <c r="L53" s="13" t="s">
        <v>23</v>
      </c>
      <c r="M53" s="37">
        <v>911223</v>
      </c>
      <c r="N53" s="508">
        <v>907155</v>
      </c>
      <c r="O53" s="501">
        <f>+M53+N53</f>
        <v>1818378</v>
      </c>
      <c r="P53" s="502">
        <v>0</v>
      </c>
      <c r="Q53" s="501">
        <f>O53+P53</f>
        <v>1818378</v>
      </c>
      <c r="R53" s="37"/>
      <c r="S53" s="481"/>
      <c r="T53" s="169"/>
      <c r="U53" s="494"/>
      <c r="V53" s="169"/>
      <c r="W53" s="40"/>
    </row>
    <row r="54" spans="1:23" ht="14.25" thickTop="1" thickBot="1" x14ac:dyDescent="0.25">
      <c r="A54" s="3" t="str">
        <f>IF(ISERROR(F54/G54)," ",IF(F54/G54&gt;0.5,IF(F54/G54&lt;1.5," ","NOT OK"),"NOT OK"))</f>
        <v xml:space="preserve"> </v>
      </c>
      <c r="B54" s="126" t="s">
        <v>40</v>
      </c>
      <c r="C54" s="127">
        <f t="shared" ref="C54:E54" si="66">+C51+C52+C53</f>
        <v>20776</v>
      </c>
      <c r="D54" s="127">
        <f t="shared" si="66"/>
        <v>20797</v>
      </c>
      <c r="E54" s="127">
        <f t="shared" si="66"/>
        <v>41573</v>
      </c>
      <c r="F54" s="127"/>
      <c r="G54" s="127"/>
      <c r="H54" s="127"/>
      <c r="I54" s="130"/>
      <c r="J54" s="3"/>
      <c r="L54" s="476" t="s">
        <v>40</v>
      </c>
      <c r="M54" s="45">
        <f t="shared" ref="M54:Q54" si="67">+M51+M52+M53</f>
        <v>2973951</v>
      </c>
      <c r="N54" s="43">
        <f t="shared" si="67"/>
        <v>2944503</v>
      </c>
      <c r="O54" s="170">
        <f t="shared" si="67"/>
        <v>5918454</v>
      </c>
      <c r="P54" s="43">
        <f t="shared" si="67"/>
        <v>493</v>
      </c>
      <c r="Q54" s="170">
        <f t="shared" si="67"/>
        <v>5918947</v>
      </c>
      <c r="R54" s="43"/>
      <c r="S54" s="482"/>
      <c r="T54" s="491"/>
      <c r="U54" s="495"/>
      <c r="V54" s="170"/>
      <c r="W54" s="46"/>
    </row>
    <row r="55" spans="1:23" ht="14.25" thickTop="1" thickBot="1" x14ac:dyDescent="0.25">
      <c r="A55" s="3" t="str">
        <f>IF(ISERROR(F55/G55)," ",IF(F55/G55&gt;0.5,IF(F55/G55&lt;1.5," ","NOT OK"),"NOT OK"))</f>
        <v xml:space="preserve"> </v>
      </c>
      <c r="B55" s="126" t="s">
        <v>62</v>
      </c>
      <c r="C55" s="127">
        <f t="shared" ref="C55:E55" si="68">+C46+C50+C51+C52+C53</f>
        <v>63154</v>
      </c>
      <c r="D55" s="129">
        <f t="shared" si="68"/>
        <v>63203</v>
      </c>
      <c r="E55" s="300">
        <f t="shared" si="68"/>
        <v>126357</v>
      </c>
      <c r="F55" s="127"/>
      <c r="G55" s="129"/>
      <c r="H55" s="300"/>
      <c r="I55" s="130"/>
      <c r="J55" s="3"/>
      <c r="L55" s="476" t="s">
        <v>62</v>
      </c>
      <c r="M55" s="42">
        <f t="shared" ref="M55:Q55" si="69">+M46+M50+M51+M52+M53</f>
        <v>9325167</v>
      </c>
      <c r="N55" s="477">
        <f t="shared" si="69"/>
        <v>9191554</v>
      </c>
      <c r="O55" s="302">
        <f t="shared" si="69"/>
        <v>18516721</v>
      </c>
      <c r="P55" s="43">
        <f t="shared" si="69"/>
        <v>2515</v>
      </c>
      <c r="Q55" s="302">
        <f t="shared" si="69"/>
        <v>18519236</v>
      </c>
      <c r="R55" s="43"/>
      <c r="S55" s="482"/>
      <c r="T55" s="486"/>
      <c r="U55" s="495"/>
      <c r="V55" s="302"/>
      <c r="W55" s="46"/>
    </row>
    <row r="56" spans="1:23" ht="14.25" thickTop="1" thickBot="1" x14ac:dyDescent="0.25">
      <c r="A56" s="3" t="str">
        <f>IF(ISERROR(F56/G56)," ",IF(F56/G56&gt;0.5,IF(F56/G56&lt;1.5," ","NOT OK"),"NOT OK"))</f>
        <v xml:space="preserve"> </v>
      </c>
      <c r="B56" s="126" t="s">
        <v>63</v>
      </c>
      <c r="C56" s="127">
        <f t="shared" ref="C56:E56" si="70">+C40+C46+C50+C54</f>
        <v>84020</v>
      </c>
      <c r="D56" s="129">
        <f t="shared" si="70"/>
        <v>84088</v>
      </c>
      <c r="E56" s="300">
        <f t="shared" si="70"/>
        <v>168108</v>
      </c>
      <c r="F56" s="127"/>
      <c r="G56" s="129"/>
      <c r="H56" s="300"/>
      <c r="I56" s="130"/>
      <c r="J56" s="3"/>
      <c r="L56" s="476" t="s">
        <v>63</v>
      </c>
      <c r="M56" s="45">
        <f t="shared" ref="M56:Q56" si="71">+M40+M46+M50+M54</f>
        <v>12364097</v>
      </c>
      <c r="N56" s="43">
        <f t="shared" si="71"/>
        <v>12307307</v>
      </c>
      <c r="O56" s="302">
        <f t="shared" si="71"/>
        <v>24671404</v>
      </c>
      <c r="P56" s="43">
        <f t="shared" si="71"/>
        <v>4021</v>
      </c>
      <c r="Q56" s="302">
        <f t="shared" si="71"/>
        <v>24675425</v>
      </c>
      <c r="R56" s="43"/>
      <c r="S56" s="482"/>
      <c r="T56" s="486"/>
      <c r="U56" s="495"/>
      <c r="V56" s="302"/>
      <c r="W56" s="46"/>
    </row>
    <row r="57" spans="1:23" ht="14.25" thickTop="1" thickBot="1" x14ac:dyDescent="0.25">
      <c r="B57" s="138" t="s">
        <v>60</v>
      </c>
      <c r="C57" s="102"/>
      <c r="D57" s="102"/>
      <c r="E57" s="102"/>
      <c r="F57" s="102"/>
      <c r="G57" s="102"/>
      <c r="H57" s="102"/>
      <c r="I57" s="102"/>
      <c r="J57" s="3"/>
      <c r="L57" s="53" t="s">
        <v>60</v>
      </c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</row>
    <row r="58" spans="1:23" ht="13.5" thickTop="1" x14ac:dyDescent="0.2">
      <c r="B58" s="537" t="s">
        <v>27</v>
      </c>
      <c r="C58" s="538"/>
      <c r="D58" s="538"/>
      <c r="E58" s="538"/>
      <c r="F58" s="538"/>
      <c r="G58" s="538"/>
      <c r="H58" s="538"/>
      <c r="I58" s="539"/>
      <c r="J58" s="3"/>
      <c r="L58" s="540" t="s">
        <v>28</v>
      </c>
      <c r="M58" s="541"/>
      <c r="N58" s="541"/>
      <c r="O58" s="541"/>
      <c r="P58" s="541"/>
      <c r="Q58" s="541"/>
      <c r="R58" s="541"/>
      <c r="S58" s="541"/>
      <c r="T58" s="541"/>
      <c r="U58" s="541"/>
      <c r="V58" s="541"/>
      <c r="W58" s="542"/>
    </row>
    <row r="59" spans="1:23" ht="13.5" thickBot="1" x14ac:dyDescent="0.25">
      <c r="B59" s="543" t="s">
        <v>30</v>
      </c>
      <c r="C59" s="544"/>
      <c r="D59" s="544"/>
      <c r="E59" s="544"/>
      <c r="F59" s="544"/>
      <c r="G59" s="544"/>
      <c r="H59" s="544"/>
      <c r="I59" s="545"/>
      <c r="J59" s="3"/>
      <c r="L59" s="546" t="s">
        <v>50</v>
      </c>
      <c r="M59" s="547"/>
      <c r="N59" s="547"/>
      <c r="O59" s="547"/>
      <c r="P59" s="547"/>
      <c r="Q59" s="547"/>
      <c r="R59" s="547"/>
      <c r="S59" s="547"/>
      <c r="T59" s="547"/>
      <c r="U59" s="547"/>
      <c r="V59" s="547"/>
      <c r="W59" s="548"/>
    </row>
    <row r="60" spans="1:23" ht="14.25" thickTop="1" thickBot="1" x14ac:dyDescent="0.25">
      <c r="B60" s="101"/>
      <c r="C60" s="102"/>
      <c r="D60" s="102"/>
      <c r="E60" s="102"/>
      <c r="F60" s="102"/>
      <c r="G60" s="102"/>
      <c r="H60" s="102"/>
      <c r="I60" s="103"/>
      <c r="J60" s="3"/>
      <c r="L60" s="15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2"/>
    </row>
    <row r="61" spans="1:23" ht="14.25" thickTop="1" thickBot="1" x14ac:dyDescent="0.25">
      <c r="B61" s="104"/>
      <c r="C61" s="549" t="s">
        <v>64</v>
      </c>
      <c r="D61" s="550"/>
      <c r="E61" s="551"/>
      <c r="F61" s="549" t="s">
        <v>65</v>
      </c>
      <c r="G61" s="550"/>
      <c r="H61" s="551"/>
      <c r="I61" s="105" t="s">
        <v>2</v>
      </c>
      <c r="J61" s="3"/>
      <c r="L61" s="11"/>
      <c r="M61" s="552" t="s">
        <v>64</v>
      </c>
      <c r="N61" s="553"/>
      <c r="O61" s="553"/>
      <c r="P61" s="553"/>
      <c r="Q61" s="554"/>
      <c r="R61" s="552" t="s">
        <v>65</v>
      </c>
      <c r="S61" s="553"/>
      <c r="T61" s="553"/>
      <c r="U61" s="553"/>
      <c r="V61" s="554"/>
      <c r="W61" s="12" t="s">
        <v>2</v>
      </c>
    </row>
    <row r="62" spans="1:23" ht="13.5" thickTop="1" x14ac:dyDescent="0.2">
      <c r="B62" s="106" t="s">
        <v>3</v>
      </c>
      <c r="C62" s="107"/>
      <c r="D62" s="108"/>
      <c r="E62" s="109"/>
      <c r="F62" s="107"/>
      <c r="G62" s="108"/>
      <c r="H62" s="109"/>
      <c r="I62" s="110" t="s">
        <v>4</v>
      </c>
      <c r="J62" s="3"/>
      <c r="L62" s="13" t="s">
        <v>3</v>
      </c>
      <c r="M62" s="19"/>
      <c r="N62" s="15"/>
      <c r="O62" s="16"/>
      <c r="P62" s="17"/>
      <c r="Q62" s="20"/>
      <c r="R62" s="19"/>
      <c r="S62" s="15"/>
      <c r="T62" s="16"/>
      <c r="U62" s="17"/>
      <c r="V62" s="20"/>
      <c r="W62" s="21" t="s">
        <v>4</v>
      </c>
    </row>
    <row r="63" spans="1:23" ht="13.5" thickBot="1" x14ac:dyDescent="0.25">
      <c r="B63" s="111" t="s">
        <v>29</v>
      </c>
      <c r="C63" s="112" t="s">
        <v>5</v>
      </c>
      <c r="D63" s="113" t="s">
        <v>6</v>
      </c>
      <c r="E63" s="114" t="s">
        <v>7</v>
      </c>
      <c r="F63" s="112" t="s">
        <v>5</v>
      </c>
      <c r="G63" s="113" t="s">
        <v>6</v>
      </c>
      <c r="H63" s="114" t="s">
        <v>7</v>
      </c>
      <c r="I63" s="115"/>
      <c r="J63" s="3"/>
      <c r="L63" s="22"/>
      <c r="M63" s="27" t="s">
        <v>8</v>
      </c>
      <c r="N63" s="24" t="s">
        <v>9</v>
      </c>
      <c r="O63" s="25" t="s">
        <v>31</v>
      </c>
      <c r="P63" s="26" t="s">
        <v>32</v>
      </c>
      <c r="Q63" s="25" t="s">
        <v>7</v>
      </c>
      <c r="R63" s="27" t="s">
        <v>8</v>
      </c>
      <c r="S63" s="24" t="s">
        <v>9</v>
      </c>
      <c r="T63" s="25" t="s">
        <v>31</v>
      </c>
      <c r="U63" s="26" t="s">
        <v>32</v>
      </c>
      <c r="V63" s="25" t="s">
        <v>7</v>
      </c>
      <c r="W63" s="28"/>
    </row>
    <row r="64" spans="1:23" ht="5.25" customHeight="1" thickTop="1" x14ac:dyDescent="0.2">
      <c r="B64" s="106"/>
      <c r="C64" s="116"/>
      <c r="D64" s="117"/>
      <c r="E64" s="118"/>
      <c r="F64" s="116"/>
      <c r="G64" s="117"/>
      <c r="H64" s="118"/>
      <c r="I64" s="119"/>
      <c r="J64" s="3"/>
      <c r="L64" s="13"/>
      <c r="M64" s="33"/>
      <c r="N64" s="30"/>
      <c r="O64" s="31"/>
      <c r="P64" s="32"/>
      <c r="Q64" s="34"/>
      <c r="R64" s="33"/>
      <c r="S64" s="30"/>
      <c r="T64" s="31"/>
      <c r="U64" s="32"/>
      <c r="V64" s="34"/>
      <c r="W64" s="35"/>
    </row>
    <row r="65" spans="1:23" x14ac:dyDescent="0.2">
      <c r="A65" s="3" t="str">
        <f>IF(ISERROR(F65/G65)," ",IF(F65/G65&gt;0.5,IF(F65/G65&lt;1.5," ","NOT OK"),"NOT OK"))</f>
        <v xml:space="preserve"> </v>
      </c>
      <c r="B65" s="106" t="s">
        <v>10</v>
      </c>
      <c r="C65" s="120">
        <f t="shared" ref="C65:H70" si="72">+C9+C37</f>
        <v>10311</v>
      </c>
      <c r="D65" s="122">
        <f t="shared" si="72"/>
        <v>10319</v>
      </c>
      <c r="E65" s="158">
        <f t="shared" si="72"/>
        <v>20630</v>
      </c>
      <c r="F65" s="120">
        <f t="shared" si="72"/>
        <v>11016</v>
      </c>
      <c r="G65" s="122">
        <f t="shared" si="72"/>
        <v>11013</v>
      </c>
      <c r="H65" s="158">
        <f t="shared" si="72"/>
        <v>22029</v>
      </c>
      <c r="I65" s="123">
        <f t="shared" ref="I65:I67" si="73">IF(E65=0,0,((H65/E65)-1)*100)</f>
        <v>6.7813863305865141</v>
      </c>
      <c r="J65" s="3"/>
      <c r="K65" s="6"/>
      <c r="L65" s="13" t="s">
        <v>10</v>
      </c>
      <c r="M65" s="39">
        <f t="shared" ref="M65:N67" si="74">+M9+M37</f>
        <v>1546579</v>
      </c>
      <c r="N65" s="37">
        <f t="shared" si="74"/>
        <v>1575108</v>
      </c>
      <c r="O65" s="169">
        <f>SUM(M65:N65)</f>
        <v>3121687</v>
      </c>
      <c r="P65" s="38">
        <f>P9+P37</f>
        <v>2581</v>
      </c>
      <c r="Q65" s="172">
        <f>+O65+P65</f>
        <v>3124268</v>
      </c>
      <c r="R65" s="39">
        <f t="shared" ref="R65:S67" si="75">+R9+R37</f>
        <v>1647857</v>
      </c>
      <c r="S65" s="37">
        <f t="shared" si="75"/>
        <v>1672024</v>
      </c>
      <c r="T65" s="169">
        <f>SUM(R65:S65)</f>
        <v>3319881</v>
      </c>
      <c r="U65" s="38">
        <f>U9+U37</f>
        <v>3199</v>
      </c>
      <c r="V65" s="172">
        <f>+T65+U65</f>
        <v>3323080</v>
      </c>
      <c r="W65" s="40">
        <f t="shared" ref="W65:W67" si="76">IF(Q65=0,0,((V65/Q65)-1)*100)</f>
        <v>6.3634745802856774</v>
      </c>
    </row>
    <row r="66" spans="1:23" x14ac:dyDescent="0.2">
      <c r="A66" s="3" t="str">
        <f>IF(ISERROR(F66/G66)," ",IF(F66/G66&gt;0.5,IF(F66/G66&lt;1.5," ","NOT OK"),"NOT OK"))</f>
        <v xml:space="preserve"> </v>
      </c>
      <c r="B66" s="106" t="s">
        <v>11</v>
      </c>
      <c r="C66" s="120">
        <f t="shared" si="72"/>
        <v>10317</v>
      </c>
      <c r="D66" s="122">
        <f t="shared" si="72"/>
        <v>10311</v>
      </c>
      <c r="E66" s="158">
        <f t="shared" si="72"/>
        <v>20628</v>
      </c>
      <c r="F66" s="120">
        <f t="shared" si="72"/>
        <v>10703</v>
      </c>
      <c r="G66" s="122">
        <f t="shared" si="72"/>
        <v>10702</v>
      </c>
      <c r="H66" s="158">
        <f t="shared" si="72"/>
        <v>21405</v>
      </c>
      <c r="I66" s="123">
        <f t="shared" si="73"/>
        <v>3.7667248400232722</v>
      </c>
      <c r="J66" s="3"/>
      <c r="K66" s="6"/>
      <c r="L66" s="13" t="s">
        <v>11</v>
      </c>
      <c r="M66" s="39">
        <f t="shared" si="74"/>
        <v>1605685</v>
      </c>
      <c r="N66" s="37">
        <f t="shared" si="74"/>
        <v>1600450</v>
      </c>
      <c r="O66" s="169">
        <f t="shared" ref="O66:O67" si="77">SUM(M66:N66)</f>
        <v>3206135</v>
      </c>
      <c r="P66" s="38">
        <f>P10+P38</f>
        <v>2457</v>
      </c>
      <c r="Q66" s="172">
        <f>+O66+P66</f>
        <v>3208592</v>
      </c>
      <c r="R66" s="39">
        <f t="shared" si="75"/>
        <v>1608750</v>
      </c>
      <c r="S66" s="37">
        <f t="shared" si="75"/>
        <v>1611157</v>
      </c>
      <c r="T66" s="169">
        <f t="shared" ref="T66:T67" si="78">SUM(R66:S66)</f>
        <v>3219907</v>
      </c>
      <c r="U66" s="38">
        <f>U10+U38</f>
        <v>3685</v>
      </c>
      <c r="V66" s="172">
        <f>+T66+U66</f>
        <v>3223592</v>
      </c>
      <c r="W66" s="40">
        <f t="shared" si="76"/>
        <v>0.46749477652503479</v>
      </c>
    </row>
    <row r="67" spans="1:23" ht="13.5" thickBot="1" x14ac:dyDescent="0.25">
      <c r="A67" s="3" t="str">
        <f>IF(ISERROR(F67/G67)," ",IF(F67/G67&gt;0.5,IF(F67/G67&lt;1.5," ","NOT OK"),"NOT OK"))</f>
        <v xml:space="preserve"> </v>
      </c>
      <c r="B67" s="111" t="s">
        <v>12</v>
      </c>
      <c r="C67" s="124">
        <f t="shared" si="72"/>
        <v>10846</v>
      </c>
      <c r="D67" s="125">
        <f t="shared" si="72"/>
        <v>10850</v>
      </c>
      <c r="E67" s="158">
        <f t="shared" si="72"/>
        <v>21696</v>
      </c>
      <c r="F67" s="124">
        <f t="shared" si="72"/>
        <v>11406</v>
      </c>
      <c r="G67" s="125">
        <f t="shared" si="72"/>
        <v>11410</v>
      </c>
      <c r="H67" s="158">
        <f t="shared" si="72"/>
        <v>22816</v>
      </c>
      <c r="I67" s="123">
        <f t="shared" si="73"/>
        <v>5.1622418879055942</v>
      </c>
      <c r="J67" s="3"/>
      <c r="K67" s="6"/>
      <c r="L67" s="22" t="s">
        <v>12</v>
      </c>
      <c r="M67" s="39">
        <f t="shared" si="74"/>
        <v>1679411</v>
      </c>
      <c r="N67" s="37">
        <f t="shared" si="74"/>
        <v>1758348</v>
      </c>
      <c r="O67" s="169">
        <f t="shared" si="77"/>
        <v>3437759</v>
      </c>
      <c r="P67" s="38">
        <f>P11+P39</f>
        <v>5220</v>
      </c>
      <c r="Q67" s="172">
        <f>+O67+P67</f>
        <v>3442979</v>
      </c>
      <c r="R67" s="39">
        <f t="shared" si="75"/>
        <v>1729758</v>
      </c>
      <c r="S67" s="37">
        <f t="shared" si="75"/>
        <v>1796747</v>
      </c>
      <c r="T67" s="169">
        <f t="shared" si="78"/>
        <v>3526505</v>
      </c>
      <c r="U67" s="38">
        <f>U11+U39</f>
        <v>7707</v>
      </c>
      <c r="V67" s="172">
        <f>+T67+U67</f>
        <v>3534212</v>
      </c>
      <c r="W67" s="40">
        <f t="shared" si="76"/>
        <v>2.6498273733299049</v>
      </c>
    </row>
    <row r="68" spans="1:23" ht="14.25" thickTop="1" thickBot="1" x14ac:dyDescent="0.25">
      <c r="A68" s="3" t="str">
        <f>IF(ISERROR(F68/G68)," ",IF(F68/G68&gt;0.5,IF(F68/G68&lt;1.5," ","NOT OK"),"NOT OK"))</f>
        <v xml:space="preserve"> </v>
      </c>
      <c r="B68" s="126" t="s">
        <v>57</v>
      </c>
      <c r="C68" s="127">
        <f t="shared" si="72"/>
        <v>31474</v>
      </c>
      <c r="D68" s="129">
        <f t="shared" si="72"/>
        <v>31480</v>
      </c>
      <c r="E68" s="162">
        <f t="shared" si="72"/>
        <v>62954</v>
      </c>
      <c r="F68" s="127">
        <f t="shared" si="72"/>
        <v>33125</v>
      </c>
      <c r="G68" s="129">
        <f t="shared" si="72"/>
        <v>33125</v>
      </c>
      <c r="H68" s="162">
        <f t="shared" si="72"/>
        <v>66250</v>
      </c>
      <c r="I68" s="130">
        <f>IF(E68=0,0,((H68/E68)-1)*100)</f>
        <v>5.2355688280331769</v>
      </c>
      <c r="J68" s="3"/>
      <c r="L68" s="41" t="s">
        <v>57</v>
      </c>
      <c r="M68" s="45">
        <f t="shared" ref="M68:Q68" si="79">+M65+M66+M67</f>
        <v>4831675</v>
      </c>
      <c r="N68" s="43">
        <f t="shared" si="79"/>
        <v>4933906</v>
      </c>
      <c r="O68" s="170">
        <f t="shared" si="79"/>
        <v>9765581</v>
      </c>
      <c r="P68" s="43">
        <f t="shared" si="79"/>
        <v>10258</v>
      </c>
      <c r="Q68" s="170">
        <f t="shared" si="79"/>
        <v>9775839</v>
      </c>
      <c r="R68" s="45">
        <f t="shared" ref="R68:V68" si="80">+R65+R66+R67</f>
        <v>4986365</v>
      </c>
      <c r="S68" s="43">
        <f t="shared" si="80"/>
        <v>5079928</v>
      </c>
      <c r="T68" s="170">
        <f t="shared" si="80"/>
        <v>10066293</v>
      </c>
      <c r="U68" s="43">
        <f t="shared" si="80"/>
        <v>14591</v>
      </c>
      <c r="V68" s="170">
        <f t="shared" si="80"/>
        <v>10080884</v>
      </c>
      <c r="W68" s="46">
        <f>IF(Q68=0,0,((V68/Q68)-1)*100)</f>
        <v>3.120397134199937</v>
      </c>
    </row>
    <row r="69" spans="1:23" ht="13.5" thickTop="1" x14ac:dyDescent="0.2">
      <c r="A69" s="3" t="str">
        <f t="shared" si="10"/>
        <v xml:space="preserve"> </v>
      </c>
      <c r="B69" s="106" t="s">
        <v>13</v>
      </c>
      <c r="C69" s="120">
        <f t="shared" si="72"/>
        <v>10809</v>
      </c>
      <c r="D69" s="122">
        <f t="shared" si="72"/>
        <v>10813</v>
      </c>
      <c r="E69" s="158">
        <f t="shared" si="72"/>
        <v>21622</v>
      </c>
      <c r="F69" s="120">
        <f t="shared" si="72"/>
        <v>11475</v>
      </c>
      <c r="G69" s="122">
        <f t="shared" si="72"/>
        <v>11474</v>
      </c>
      <c r="H69" s="158">
        <f t="shared" si="72"/>
        <v>22949</v>
      </c>
      <c r="I69" s="123">
        <f t="shared" ref="I69" si="81">IF(E69=0,0,((H69/E69)-1)*100)</f>
        <v>6.137267597817031</v>
      </c>
      <c r="J69" s="3"/>
      <c r="L69" s="13" t="s">
        <v>13</v>
      </c>
      <c r="M69" s="39">
        <f>+M13+M41</f>
        <v>1754237</v>
      </c>
      <c r="N69" s="37">
        <f>+N13+N41</f>
        <v>1702073</v>
      </c>
      <c r="O69" s="169">
        <f t="shared" ref="O69" si="82">SUM(M69:N69)</f>
        <v>3456310</v>
      </c>
      <c r="P69" s="38">
        <f>P13+P41</f>
        <v>1877</v>
      </c>
      <c r="Q69" s="172">
        <f>+O69+P69</f>
        <v>3458187</v>
      </c>
      <c r="R69" s="39">
        <f>+R13+R41</f>
        <v>1826754</v>
      </c>
      <c r="S69" s="37">
        <f>+S13+S41</f>
        <v>1768590</v>
      </c>
      <c r="T69" s="169">
        <f t="shared" ref="T69" si="83">SUM(R69:S69)</f>
        <v>3595344</v>
      </c>
      <c r="U69" s="38">
        <f>U13+U41</f>
        <v>4097</v>
      </c>
      <c r="V69" s="172">
        <f>+T69+U69</f>
        <v>3599441</v>
      </c>
      <c r="W69" s="40">
        <f t="shared" ref="W69" si="84">IF(Q69=0,0,((V69/Q69)-1)*100)</f>
        <v>4.0846258458550722</v>
      </c>
    </row>
    <row r="70" spans="1:23" ht="13.5" thickBot="1" x14ac:dyDescent="0.25">
      <c r="A70" s="3" t="str">
        <f>IF(ISERROR(F70/G70)," ",IF(F70/G70&gt;0.5,IF(F70/G70&lt;1.5," ","NOT OK"),"NOT OK"))</f>
        <v xml:space="preserve"> </v>
      </c>
      <c r="B70" s="106" t="s">
        <v>14</v>
      </c>
      <c r="C70" s="120">
        <f t="shared" si="72"/>
        <v>9715</v>
      </c>
      <c r="D70" s="122">
        <f t="shared" si="72"/>
        <v>9721</v>
      </c>
      <c r="E70" s="158">
        <f t="shared" si="72"/>
        <v>19436</v>
      </c>
      <c r="F70" s="120">
        <f t="shared" si="72"/>
        <v>10281</v>
      </c>
      <c r="G70" s="122">
        <f t="shared" si="72"/>
        <v>10286</v>
      </c>
      <c r="H70" s="158">
        <f t="shared" si="72"/>
        <v>20567</v>
      </c>
      <c r="I70" s="123">
        <f>IF(E70=0,0,((H70/E70)-1)*100)</f>
        <v>5.819098579954729</v>
      </c>
      <c r="J70" s="3"/>
      <c r="L70" s="13" t="s">
        <v>14</v>
      </c>
      <c r="M70" s="39">
        <f>+M14+M42</f>
        <v>1594359</v>
      </c>
      <c r="N70" s="37">
        <f>+N14+N42</f>
        <v>1605685</v>
      </c>
      <c r="O70" s="169">
        <f>SUM(M70:N70)</f>
        <v>3200044</v>
      </c>
      <c r="P70" s="38">
        <f>P14+P42</f>
        <v>3064</v>
      </c>
      <c r="Q70" s="172">
        <f>+O70+P70</f>
        <v>3203108</v>
      </c>
      <c r="R70" s="39">
        <f>+R14+R42</f>
        <v>1663510</v>
      </c>
      <c r="S70" s="37">
        <f>+S14+S42</f>
        <v>1678122</v>
      </c>
      <c r="T70" s="169">
        <f>SUM(R70:S70)</f>
        <v>3341632</v>
      </c>
      <c r="U70" s="38">
        <f>U14+U42</f>
        <v>4421</v>
      </c>
      <c r="V70" s="172">
        <f>+T70+U70</f>
        <v>3346053</v>
      </c>
      <c r="W70" s="40">
        <f>IF(Q70=0,0,((V70/Q70)-1)*100)</f>
        <v>4.462696855678927</v>
      </c>
    </row>
    <row r="71" spans="1:23" ht="14.25" thickTop="1" thickBot="1" x14ac:dyDescent="0.25">
      <c r="A71" s="3" t="str">
        <f>IF(ISERROR(F71/G71)," ",IF(F71/G71&gt;0.5,IF(F71/G71&lt;1.5," ","NOT OK"),"NOT OK"))</f>
        <v xml:space="preserve"> </v>
      </c>
      <c r="B71" s="126" t="s">
        <v>66</v>
      </c>
      <c r="C71" s="127">
        <f>+C69+C70</f>
        <v>20524</v>
      </c>
      <c r="D71" s="129">
        <f t="shared" ref="D71:H71" si="85">+D69+D70</f>
        <v>20534</v>
      </c>
      <c r="E71" s="300">
        <f t="shared" si="85"/>
        <v>41058</v>
      </c>
      <c r="F71" s="127">
        <f t="shared" si="85"/>
        <v>21756</v>
      </c>
      <c r="G71" s="129">
        <f t="shared" si="85"/>
        <v>21760</v>
      </c>
      <c r="H71" s="300">
        <f t="shared" si="85"/>
        <v>43516</v>
      </c>
      <c r="I71" s="130">
        <f>IF(E71=0,0,((H71/E71)-1)*100)</f>
        <v>5.9866530274246266</v>
      </c>
      <c r="J71" s="3"/>
      <c r="L71" s="41" t="s">
        <v>66</v>
      </c>
      <c r="M71" s="45">
        <f>+M69+M70</f>
        <v>3348596</v>
      </c>
      <c r="N71" s="43">
        <f t="shared" ref="N71:V71" si="86">+N69+N70</f>
        <v>3307758</v>
      </c>
      <c r="O71" s="302">
        <f t="shared" si="86"/>
        <v>6656354</v>
      </c>
      <c r="P71" s="43">
        <f t="shared" si="86"/>
        <v>4941</v>
      </c>
      <c r="Q71" s="302">
        <f t="shared" si="86"/>
        <v>6661295</v>
      </c>
      <c r="R71" s="45">
        <f t="shared" si="86"/>
        <v>3490264</v>
      </c>
      <c r="S71" s="43">
        <f t="shared" si="86"/>
        <v>3446712</v>
      </c>
      <c r="T71" s="302">
        <f t="shared" si="86"/>
        <v>6936976</v>
      </c>
      <c r="U71" s="43">
        <f t="shared" si="86"/>
        <v>8518</v>
      </c>
      <c r="V71" s="302">
        <f t="shared" si="86"/>
        <v>6945494</v>
      </c>
      <c r="W71" s="46">
        <f>IF(Q71=0,0,((V71/Q71)-1)*100)</f>
        <v>4.2664226700664054</v>
      </c>
    </row>
    <row r="72" spans="1:23" ht="14.25" thickTop="1" thickBot="1" x14ac:dyDescent="0.25">
      <c r="A72" s="3" t="str">
        <f>IF(ISERROR(F72/G72)," ",IF(F72/G72&gt;0.5,IF(F72/G72&lt;1.5," ","NOT OK"),"NOT OK"))</f>
        <v xml:space="preserve"> </v>
      </c>
      <c r="B72" s="126" t="s">
        <v>67</v>
      </c>
      <c r="C72" s="127">
        <f>+C68+C69+C70</f>
        <v>51998</v>
      </c>
      <c r="D72" s="129">
        <f t="shared" ref="D72:H72" si="87">+D68+D69+D70</f>
        <v>52014</v>
      </c>
      <c r="E72" s="300">
        <f t="shared" si="87"/>
        <v>104012</v>
      </c>
      <c r="F72" s="127">
        <f t="shared" si="87"/>
        <v>54881</v>
      </c>
      <c r="G72" s="129">
        <f t="shared" si="87"/>
        <v>54885</v>
      </c>
      <c r="H72" s="300">
        <f t="shared" si="87"/>
        <v>109766</v>
      </c>
      <c r="I72" s="130">
        <f>IF(E72=0,0,((H72/E72)-1)*100)</f>
        <v>5.5320539937699476</v>
      </c>
      <c r="J72" s="3"/>
      <c r="L72" s="41" t="s">
        <v>67</v>
      </c>
      <c r="M72" s="45">
        <f>+M68+M69+M70</f>
        <v>8180271</v>
      </c>
      <c r="N72" s="43">
        <f t="shared" ref="N72:V72" si="88">+N68+N69+N70</f>
        <v>8241664</v>
      </c>
      <c r="O72" s="302">
        <f t="shared" si="88"/>
        <v>16421935</v>
      </c>
      <c r="P72" s="43">
        <f t="shared" si="88"/>
        <v>15199</v>
      </c>
      <c r="Q72" s="302">
        <f t="shared" si="88"/>
        <v>16437134</v>
      </c>
      <c r="R72" s="45">
        <f t="shared" si="88"/>
        <v>8476629</v>
      </c>
      <c r="S72" s="43">
        <f t="shared" si="88"/>
        <v>8526640</v>
      </c>
      <c r="T72" s="302">
        <f t="shared" si="88"/>
        <v>17003269</v>
      </c>
      <c r="U72" s="43">
        <f t="shared" si="88"/>
        <v>23109</v>
      </c>
      <c r="V72" s="302">
        <f t="shared" si="88"/>
        <v>17026378</v>
      </c>
      <c r="W72" s="46">
        <f>IF(Q72=0,0,((V72/Q72)-1)*100)</f>
        <v>3.5848341931141947</v>
      </c>
    </row>
    <row r="73" spans="1:23" ht="14.25" thickTop="1" thickBot="1" x14ac:dyDescent="0.25">
      <c r="A73" s="3" t="str">
        <f t="shared" si="10"/>
        <v xml:space="preserve"> </v>
      </c>
      <c r="B73" s="106" t="s">
        <v>15</v>
      </c>
      <c r="C73" s="120">
        <f t="shared" ref="C73:E84" si="89">+C17+C45</f>
        <v>10956</v>
      </c>
      <c r="D73" s="122">
        <f t="shared" si="89"/>
        <v>10944</v>
      </c>
      <c r="E73" s="158">
        <f t="shared" si="89"/>
        <v>21900</v>
      </c>
      <c r="F73" s="120"/>
      <c r="G73" s="122"/>
      <c r="H73" s="158"/>
      <c r="I73" s="123"/>
      <c r="J73" s="3"/>
      <c r="L73" s="13" t="s">
        <v>15</v>
      </c>
      <c r="M73" s="39">
        <f>+M17+M45</f>
        <v>1771887</v>
      </c>
      <c r="N73" s="37">
        <f>+N17+N45</f>
        <v>1760415</v>
      </c>
      <c r="O73" s="169">
        <f>SUM(M73:N73)</f>
        <v>3532302</v>
      </c>
      <c r="P73" s="38">
        <f>P17+P45</f>
        <v>3195</v>
      </c>
      <c r="Q73" s="172">
        <f>+O73+P73</f>
        <v>3535497</v>
      </c>
      <c r="R73" s="39"/>
      <c r="S73" s="37"/>
      <c r="T73" s="169"/>
      <c r="U73" s="38"/>
      <c r="V73" s="172"/>
      <c r="W73" s="40"/>
    </row>
    <row r="74" spans="1:23" ht="14.25" thickTop="1" thickBot="1" x14ac:dyDescent="0.25">
      <c r="A74" s="3" t="str">
        <f t="shared" si="10"/>
        <v xml:space="preserve"> </v>
      </c>
      <c r="B74" s="126" t="s">
        <v>61</v>
      </c>
      <c r="C74" s="127">
        <f t="shared" si="89"/>
        <v>31480</v>
      </c>
      <c r="D74" s="129">
        <f t="shared" si="89"/>
        <v>31478</v>
      </c>
      <c r="E74" s="162">
        <f t="shared" si="89"/>
        <v>62958</v>
      </c>
      <c r="F74" s="127"/>
      <c r="G74" s="129"/>
      <c r="H74" s="162"/>
      <c r="I74" s="130"/>
      <c r="J74" s="3"/>
      <c r="L74" s="41" t="s">
        <v>61</v>
      </c>
      <c r="M74" s="45">
        <f t="shared" ref="M74:Q74" si="90">+M69+M70+M73</f>
        <v>5120483</v>
      </c>
      <c r="N74" s="43">
        <f t="shared" si="90"/>
        <v>5068173</v>
      </c>
      <c r="O74" s="170">
        <f t="shared" si="90"/>
        <v>10188656</v>
      </c>
      <c r="P74" s="43">
        <f t="shared" si="90"/>
        <v>8136</v>
      </c>
      <c r="Q74" s="170">
        <f t="shared" si="90"/>
        <v>10196792</v>
      </c>
      <c r="R74" s="45"/>
      <c r="S74" s="43"/>
      <c r="T74" s="170"/>
      <c r="U74" s="43"/>
      <c r="V74" s="170"/>
      <c r="W74" s="46"/>
    </row>
    <row r="75" spans="1:23" ht="13.5" thickTop="1" x14ac:dyDescent="0.2">
      <c r="A75" s="3" t="str">
        <f t="shared" si="10"/>
        <v xml:space="preserve"> </v>
      </c>
      <c r="B75" s="106" t="s">
        <v>16</v>
      </c>
      <c r="C75" s="120">
        <f t="shared" si="89"/>
        <v>10739</v>
      </c>
      <c r="D75" s="122">
        <f t="shared" si="89"/>
        <v>10746</v>
      </c>
      <c r="E75" s="158">
        <f t="shared" si="89"/>
        <v>21485</v>
      </c>
      <c r="F75" s="120"/>
      <c r="G75" s="122"/>
      <c r="H75" s="158"/>
      <c r="I75" s="123"/>
      <c r="J75" s="7"/>
      <c r="L75" s="13" t="s">
        <v>16</v>
      </c>
      <c r="M75" s="39">
        <f t="shared" ref="M75:N77" si="91">+M19+M47</f>
        <v>1723684</v>
      </c>
      <c r="N75" s="37">
        <f t="shared" si="91"/>
        <v>1719084</v>
      </c>
      <c r="O75" s="169">
        <f t="shared" ref="O75" si="92">SUM(M75:N75)</f>
        <v>3442768</v>
      </c>
      <c r="P75" s="38">
        <f>P19+P47</f>
        <v>2375</v>
      </c>
      <c r="Q75" s="172">
        <f>+O75+P75</f>
        <v>3445143</v>
      </c>
      <c r="R75" s="39"/>
      <c r="S75" s="37"/>
      <c r="T75" s="169"/>
      <c r="U75" s="38"/>
      <c r="V75" s="172"/>
      <c r="W75" s="40"/>
    </row>
    <row r="76" spans="1:23" x14ac:dyDescent="0.2">
      <c r="A76" s="3" t="str">
        <f>IF(ISERROR(F76/G76)," ",IF(F76/G76&gt;0.5,IF(F76/G76&lt;1.5," ","NOT OK"),"NOT OK"))</f>
        <v xml:space="preserve"> </v>
      </c>
      <c r="B76" s="106" t="s">
        <v>17</v>
      </c>
      <c r="C76" s="120">
        <f t="shared" si="89"/>
        <v>10970</v>
      </c>
      <c r="D76" s="122">
        <f t="shared" si="89"/>
        <v>10969</v>
      </c>
      <c r="E76" s="158">
        <f t="shared" si="89"/>
        <v>21939</v>
      </c>
      <c r="F76" s="120"/>
      <c r="G76" s="122"/>
      <c r="H76" s="158"/>
      <c r="I76" s="123"/>
      <c r="J76" s="3"/>
      <c r="L76" s="13" t="s">
        <v>17</v>
      </c>
      <c r="M76" s="39">
        <f t="shared" si="91"/>
        <v>1676751</v>
      </c>
      <c r="N76" s="37">
        <f t="shared" si="91"/>
        <v>1681799</v>
      </c>
      <c r="O76" s="169">
        <f>SUM(M76:N76)</f>
        <v>3358550</v>
      </c>
      <c r="P76" s="140">
        <f>P20+P48</f>
        <v>2493</v>
      </c>
      <c r="Q76" s="169">
        <f>+O76+P76</f>
        <v>3361043</v>
      </c>
      <c r="R76" s="39"/>
      <c r="S76" s="37"/>
      <c r="T76" s="169"/>
      <c r="U76" s="140"/>
      <c r="V76" s="169"/>
      <c r="W76" s="40"/>
    </row>
    <row r="77" spans="1:23" ht="13.5" thickBot="1" x14ac:dyDescent="0.25">
      <c r="A77" s="3" t="str">
        <f>IF(ISERROR(F77/G77)," ",IF(F77/G77&gt;0.5,IF(F77/G77&lt;1.5," ","NOT OK"),"NOT OK"))</f>
        <v xml:space="preserve"> </v>
      </c>
      <c r="B77" s="106" t="s">
        <v>18</v>
      </c>
      <c r="C77" s="120">
        <f t="shared" si="89"/>
        <v>10700</v>
      </c>
      <c r="D77" s="122">
        <f t="shared" si="89"/>
        <v>10697</v>
      </c>
      <c r="E77" s="158">
        <f t="shared" si="89"/>
        <v>21397</v>
      </c>
      <c r="F77" s="120"/>
      <c r="G77" s="122"/>
      <c r="H77" s="158"/>
      <c r="I77" s="123"/>
      <c r="J77" s="3"/>
      <c r="L77" s="13" t="s">
        <v>18</v>
      </c>
      <c r="M77" s="39">
        <f t="shared" si="91"/>
        <v>1602401</v>
      </c>
      <c r="N77" s="37">
        <f t="shared" si="91"/>
        <v>1598533</v>
      </c>
      <c r="O77" s="169">
        <f>SUM(M77:N77)</f>
        <v>3200934</v>
      </c>
      <c r="P77" s="140">
        <f>P21+P49</f>
        <v>2929</v>
      </c>
      <c r="Q77" s="169">
        <f>+O77+P77</f>
        <v>3203863</v>
      </c>
      <c r="R77" s="39"/>
      <c r="S77" s="37"/>
      <c r="T77" s="169"/>
      <c r="U77" s="140"/>
      <c r="V77" s="169"/>
      <c r="W77" s="40"/>
    </row>
    <row r="78" spans="1:23" ht="15.75" customHeight="1" thickTop="1" thickBot="1" x14ac:dyDescent="0.25">
      <c r="A78" s="9" t="str">
        <f>IF(ISERROR(F78/G78)," ",IF(F78/G78&gt;0.5,IF(F78/G78&lt;1.5," ","NOT OK"),"NOT OK"))</f>
        <v xml:space="preserve"> </v>
      </c>
      <c r="B78" s="133" t="s">
        <v>19</v>
      </c>
      <c r="C78" s="127">
        <f t="shared" si="89"/>
        <v>32409</v>
      </c>
      <c r="D78" s="135">
        <f t="shared" si="89"/>
        <v>32412</v>
      </c>
      <c r="E78" s="160">
        <f t="shared" si="89"/>
        <v>64821</v>
      </c>
      <c r="F78" s="127"/>
      <c r="G78" s="135"/>
      <c r="H78" s="160"/>
      <c r="I78" s="130"/>
      <c r="J78" s="9"/>
      <c r="K78" s="10"/>
      <c r="L78" s="47" t="s">
        <v>19</v>
      </c>
      <c r="M78" s="48">
        <f t="shared" ref="M78:Q78" si="93">+M75+M76+M77</f>
        <v>5002836</v>
      </c>
      <c r="N78" s="49">
        <f t="shared" si="93"/>
        <v>4999416</v>
      </c>
      <c r="O78" s="171">
        <f t="shared" si="93"/>
        <v>10002252</v>
      </c>
      <c r="P78" s="49">
        <f t="shared" si="93"/>
        <v>7797</v>
      </c>
      <c r="Q78" s="171">
        <f t="shared" si="93"/>
        <v>10010049</v>
      </c>
      <c r="R78" s="48"/>
      <c r="S78" s="49"/>
      <c r="T78" s="171"/>
      <c r="U78" s="49"/>
      <c r="V78" s="171"/>
      <c r="W78" s="50"/>
    </row>
    <row r="79" spans="1:23" ht="13.5" thickTop="1" x14ac:dyDescent="0.2">
      <c r="A79" s="3" t="str">
        <f>IF(ISERROR(F79/G79)," ",IF(F79/G79&gt;0.5,IF(F79/G79&lt;1.5," ","NOT OK"),"NOT OK"))</f>
        <v xml:space="preserve"> </v>
      </c>
      <c r="B79" s="106" t="s">
        <v>20</v>
      </c>
      <c r="C79" s="120">
        <f t="shared" si="89"/>
        <v>11042</v>
      </c>
      <c r="D79" s="122">
        <f t="shared" si="89"/>
        <v>11047</v>
      </c>
      <c r="E79" s="161">
        <f t="shared" si="89"/>
        <v>22089</v>
      </c>
      <c r="F79" s="120"/>
      <c r="G79" s="122"/>
      <c r="H79" s="161"/>
      <c r="I79" s="123"/>
      <c r="J79" s="3"/>
      <c r="L79" s="13" t="s">
        <v>21</v>
      </c>
      <c r="M79" s="39">
        <f t="shared" ref="M79:N81" si="94">+M23+M51</f>
        <v>1658227</v>
      </c>
      <c r="N79" s="37">
        <f t="shared" si="94"/>
        <v>1676600</v>
      </c>
      <c r="O79" s="169">
        <f>SUM(M79:N79)</f>
        <v>3334827</v>
      </c>
      <c r="P79" s="140">
        <f>P23+P51</f>
        <v>2863</v>
      </c>
      <c r="Q79" s="169">
        <f>+O79+P79</f>
        <v>3337690</v>
      </c>
      <c r="R79" s="39"/>
      <c r="S79" s="37"/>
      <c r="T79" s="169"/>
      <c r="U79" s="140"/>
      <c r="V79" s="169"/>
      <c r="W79" s="40"/>
    </row>
    <row r="80" spans="1:23" x14ac:dyDescent="0.2">
      <c r="A80" s="3" t="str">
        <f>IF(ISERROR(F80/G80)," ",IF(F80/G80&gt;0.5,IF(F80/G80&lt;1.5," ","NOT OK"),"NOT OK"))</f>
        <v xml:space="preserve"> </v>
      </c>
      <c r="B80" s="106" t="s">
        <v>22</v>
      </c>
      <c r="C80" s="120">
        <f t="shared" si="89"/>
        <v>10901</v>
      </c>
      <c r="D80" s="122">
        <f t="shared" si="89"/>
        <v>10902</v>
      </c>
      <c r="E80" s="152">
        <f t="shared" si="89"/>
        <v>21803</v>
      </c>
      <c r="F80" s="120"/>
      <c r="G80" s="122"/>
      <c r="H80" s="152"/>
      <c r="I80" s="123"/>
      <c r="J80" s="3"/>
      <c r="L80" s="13" t="s">
        <v>22</v>
      </c>
      <c r="M80" s="39">
        <f t="shared" si="94"/>
        <v>1687568</v>
      </c>
      <c r="N80" s="37">
        <f t="shared" si="94"/>
        <v>1657070</v>
      </c>
      <c r="O80" s="169">
        <f>SUM(M80:N80)</f>
        <v>3344638</v>
      </c>
      <c r="P80" s="140">
        <f>P24+P52</f>
        <v>4702</v>
      </c>
      <c r="Q80" s="169">
        <f>+O80+P80</f>
        <v>3349340</v>
      </c>
      <c r="R80" s="39"/>
      <c r="S80" s="37"/>
      <c r="T80" s="169"/>
      <c r="U80" s="140"/>
      <c r="V80" s="169"/>
      <c r="W80" s="40"/>
    </row>
    <row r="81" spans="1:23" ht="13.5" thickBot="1" x14ac:dyDescent="0.25">
      <c r="A81" s="3" t="str">
        <f t="shared" ref="A81" si="95">IF(ISERROR(F81/G81)," ",IF(F81/G81&gt;0.5,IF(F81/G81&lt;1.5," ","NOT OK"),"NOT OK"))</f>
        <v xml:space="preserve"> </v>
      </c>
      <c r="B81" s="106" t="s">
        <v>23</v>
      </c>
      <c r="C81" s="120">
        <f t="shared" si="89"/>
        <v>10114</v>
      </c>
      <c r="D81" s="136">
        <f t="shared" si="89"/>
        <v>10115</v>
      </c>
      <c r="E81" s="156">
        <f t="shared" si="89"/>
        <v>20229</v>
      </c>
      <c r="F81" s="120"/>
      <c r="G81" s="136"/>
      <c r="H81" s="156"/>
      <c r="I81" s="137"/>
      <c r="J81" s="3"/>
      <c r="L81" s="13" t="s">
        <v>23</v>
      </c>
      <c r="M81" s="39">
        <f t="shared" si="94"/>
        <v>1470386</v>
      </c>
      <c r="N81" s="37">
        <f t="shared" si="94"/>
        <v>1486497</v>
      </c>
      <c r="O81" s="169">
        <f t="shared" ref="O81" si="96">SUM(M81:N81)</f>
        <v>2956883</v>
      </c>
      <c r="P81" s="38">
        <f>P25+P53</f>
        <v>4549</v>
      </c>
      <c r="Q81" s="172">
        <f>+O81+P81</f>
        <v>2961432</v>
      </c>
      <c r="R81" s="39"/>
      <c r="S81" s="37"/>
      <c r="T81" s="169"/>
      <c r="U81" s="38"/>
      <c r="V81" s="172"/>
      <c r="W81" s="40"/>
    </row>
    <row r="82" spans="1:23" ht="14.25" thickTop="1" thickBot="1" x14ac:dyDescent="0.25">
      <c r="A82" s="3" t="str">
        <f>IF(ISERROR(F82/G82)," ",IF(F82/G82&gt;0.5,IF(F82/G82&lt;1.5," ","NOT OK"),"NOT OK"))</f>
        <v xml:space="preserve"> </v>
      </c>
      <c r="B82" s="126" t="s">
        <v>40</v>
      </c>
      <c r="C82" s="127">
        <f t="shared" si="89"/>
        <v>32057</v>
      </c>
      <c r="D82" s="127">
        <f t="shared" si="89"/>
        <v>32064</v>
      </c>
      <c r="E82" s="127">
        <f t="shared" si="89"/>
        <v>64121</v>
      </c>
      <c r="F82" s="127"/>
      <c r="G82" s="127"/>
      <c r="H82" s="127"/>
      <c r="I82" s="130"/>
      <c r="J82" s="3"/>
      <c r="L82" s="476" t="s">
        <v>40</v>
      </c>
      <c r="M82" s="45">
        <f t="shared" ref="M82:Q82" si="97">+M79+M80+M81</f>
        <v>4816181</v>
      </c>
      <c r="N82" s="43">
        <f t="shared" si="97"/>
        <v>4820167</v>
      </c>
      <c r="O82" s="170">
        <f t="shared" si="97"/>
        <v>9636348</v>
      </c>
      <c r="P82" s="43">
        <f t="shared" si="97"/>
        <v>12114</v>
      </c>
      <c r="Q82" s="170">
        <f t="shared" si="97"/>
        <v>9648462</v>
      </c>
      <c r="R82" s="43"/>
      <c r="S82" s="482"/>
      <c r="T82" s="491"/>
      <c r="U82" s="495"/>
      <c r="V82" s="170"/>
      <c r="W82" s="46"/>
    </row>
    <row r="83" spans="1:23" ht="14.25" thickTop="1" thickBot="1" x14ac:dyDescent="0.25">
      <c r="A83" s="3" t="str">
        <f t="shared" ref="A83:A84" si="98">IF(ISERROR(F83/G83)," ",IF(F83/G83&gt;0.5,IF(F83/G83&lt;1.5," ","NOT OK"),"NOT OK"))</f>
        <v xml:space="preserve"> </v>
      </c>
      <c r="B83" s="126" t="s">
        <v>62</v>
      </c>
      <c r="C83" s="127">
        <f t="shared" si="89"/>
        <v>95946</v>
      </c>
      <c r="D83" s="129">
        <f t="shared" si="89"/>
        <v>95954</v>
      </c>
      <c r="E83" s="300">
        <f t="shared" si="89"/>
        <v>191900</v>
      </c>
      <c r="F83" s="127"/>
      <c r="G83" s="129"/>
      <c r="H83" s="300"/>
      <c r="I83" s="130"/>
      <c r="J83" s="3"/>
      <c r="L83" s="476" t="s">
        <v>62</v>
      </c>
      <c r="M83" s="42">
        <f t="shared" ref="M83:Q83" si="99">+M74+M78+M79+M80+M81</f>
        <v>14939500</v>
      </c>
      <c r="N83" s="477">
        <f t="shared" si="99"/>
        <v>14887756</v>
      </c>
      <c r="O83" s="302">
        <f t="shared" si="99"/>
        <v>29827256</v>
      </c>
      <c r="P83" s="43">
        <f t="shared" si="99"/>
        <v>28047</v>
      </c>
      <c r="Q83" s="302">
        <f t="shared" si="99"/>
        <v>29855303</v>
      </c>
      <c r="R83" s="43"/>
      <c r="S83" s="482"/>
      <c r="T83" s="486"/>
      <c r="U83" s="495"/>
      <c r="V83" s="302"/>
      <c r="W83" s="46"/>
    </row>
    <row r="84" spans="1:23" ht="14.25" thickTop="1" thickBot="1" x14ac:dyDescent="0.25">
      <c r="A84" s="3" t="str">
        <f t="shared" si="98"/>
        <v xml:space="preserve"> </v>
      </c>
      <c r="B84" s="126" t="s">
        <v>63</v>
      </c>
      <c r="C84" s="127">
        <f t="shared" si="89"/>
        <v>127420</v>
      </c>
      <c r="D84" s="129">
        <f t="shared" si="89"/>
        <v>127434</v>
      </c>
      <c r="E84" s="300">
        <f t="shared" si="89"/>
        <v>254854</v>
      </c>
      <c r="F84" s="127"/>
      <c r="G84" s="129"/>
      <c r="H84" s="300"/>
      <c r="I84" s="130"/>
      <c r="J84" s="3"/>
      <c r="L84" s="476" t="s">
        <v>63</v>
      </c>
      <c r="M84" s="45">
        <f t="shared" ref="M84:Q84" si="100">+M68+M74+M78+M82</f>
        <v>19771175</v>
      </c>
      <c r="N84" s="43">
        <f t="shared" si="100"/>
        <v>19821662</v>
      </c>
      <c r="O84" s="302">
        <f t="shared" si="100"/>
        <v>39592837</v>
      </c>
      <c r="P84" s="43">
        <f t="shared" si="100"/>
        <v>38305</v>
      </c>
      <c r="Q84" s="302">
        <f t="shared" si="100"/>
        <v>39631142</v>
      </c>
      <c r="R84" s="43"/>
      <c r="S84" s="482"/>
      <c r="T84" s="486"/>
      <c r="U84" s="495"/>
      <c r="V84" s="302"/>
      <c r="W84" s="46"/>
    </row>
    <row r="85" spans="1:23" ht="14.25" thickTop="1" thickBot="1" x14ac:dyDescent="0.25">
      <c r="B85" s="138" t="s">
        <v>60</v>
      </c>
      <c r="C85" s="102"/>
      <c r="D85" s="102"/>
      <c r="E85" s="102"/>
      <c r="F85" s="102"/>
      <c r="G85" s="102"/>
      <c r="H85" s="102"/>
      <c r="I85" s="102"/>
      <c r="J85" s="102"/>
      <c r="L85" s="53" t="s">
        <v>60</v>
      </c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1:23" ht="13.5" thickTop="1" x14ac:dyDescent="0.2">
      <c r="L86" s="534" t="s">
        <v>33</v>
      </c>
      <c r="M86" s="535"/>
      <c r="N86" s="535"/>
      <c r="O86" s="535"/>
      <c r="P86" s="535"/>
      <c r="Q86" s="535"/>
      <c r="R86" s="535"/>
      <c r="S86" s="535"/>
      <c r="T86" s="535"/>
      <c r="U86" s="535"/>
      <c r="V86" s="535"/>
      <c r="W86" s="536"/>
    </row>
    <row r="87" spans="1:23" ht="13.5" thickBot="1" x14ac:dyDescent="0.25">
      <c r="L87" s="528" t="s">
        <v>43</v>
      </c>
      <c r="M87" s="529"/>
      <c r="N87" s="529"/>
      <c r="O87" s="529"/>
      <c r="P87" s="529"/>
      <c r="Q87" s="529"/>
      <c r="R87" s="529"/>
      <c r="S87" s="529"/>
      <c r="T87" s="529"/>
      <c r="U87" s="529"/>
      <c r="V87" s="529"/>
      <c r="W87" s="530"/>
    </row>
    <row r="88" spans="1:23" ht="14.25" thickTop="1" thickBot="1" x14ac:dyDescent="0.25">
      <c r="L88" s="54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6" t="s">
        <v>34</v>
      </c>
    </row>
    <row r="89" spans="1:23" ht="24.75" customHeight="1" thickTop="1" thickBot="1" x14ac:dyDescent="0.25">
      <c r="L89" s="57"/>
      <c r="M89" s="531" t="s">
        <v>64</v>
      </c>
      <c r="N89" s="532"/>
      <c r="O89" s="532"/>
      <c r="P89" s="532"/>
      <c r="Q89" s="533"/>
      <c r="R89" s="531" t="s">
        <v>65</v>
      </c>
      <c r="S89" s="532"/>
      <c r="T89" s="532"/>
      <c r="U89" s="532"/>
      <c r="V89" s="533"/>
      <c r="W89" s="312" t="s">
        <v>2</v>
      </c>
    </row>
    <row r="90" spans="1:23" ht="13.5" thickTop="1" x14ac:dyDescent="0.2">
      <c r="L90" s="59" t="s">
        <v>3</v>
      </c>
      <c r="M90" s="60"/>
      <c r="N90" s="54"/>
      <c r="O90" s="61"/>
      <c r="P90" s="62"/>
      <c r="Q90" s="61"/>
      <c r="R90" s="60"/>
      <c r="S90" s="54"/>
      <c r="T90" s="61"/>
      <c r="U90" s="62"/>
      <c r="V90" s="61"/>
      <c r="W90" s="313" t="s">
        <v>4</v>
      </c>
    </row>
    <row r="91" spans="1:23" ht="13.5" thickBot="1" x14ac:dyDescent="0.25">
      <c r="L91" s="64"/>
      <c r="M91" s="65" t="s">
        <v>35</v>
      </c>
      <c r="N91" s="66" t="s">
        <v>36</v>
      </c>
      <c r="O91" s="67" t="s">
        <v>37</v>
      </c>
      <c r="P91" s="68" t="s">
        <v>32</v>
      </c>
      <c r="Q91" s="67" t="s">
        <v>7</v>
      </c>
      <c r="R91" s="65" t="s">
        <v>35</v>
      </c>
      <c r="S91" s="66" t="s">
        <v>36</v>
      </c>
      <c r="T91" s="67" t="s">
        <v>37</v>
      </c>
      <c r="U91" s="68" t="s">
        <v>32</v>
      </c>
      <c r="V91" s="67" t="s">
        <v>7</v>
      </c>
      <c r="W91" s="311"/>
    </row>
    <row r="92" spans="1:23" ht="5.25" customHeight="1" thickTop="1" x14ac:dyDescent="0.2">
      <c r="L92" s="59"/>
      <c r="M92" s="70"/>
      <c r="N92" s="71"/>
      <c r="O92" s="72"/>
      <c r="P92" s="73"/>
      <c r="Q92" s="72"/>
      <c r="R92" s="70"/>
      <c r="S92" s="71"/>
      <c r="T92" s="72"/>
      <c r="U92" s="73"/>
      <c r="V92" s="72"/>
      <c r="W92" s="74"/>
    </row>
    <row r="93" spans="1:23" x14ac:dyDescent="0.2">
      <c r="L93" s="59" t="s">
        <v>10</v>
      </c>
      <c r="M93" s="75">
        <v>797</v>
      </c>
      <c r="N93" s="76">
        <v>3172</v>
      </c>
      <c r="O93" s="182">
        <f>+M93+N93</f>
        <v>3969</v>
      </c>
      <c r="P93" s="77">
        <v>0</v>
      </c>
      <c r="Q93" s="182">
        <f>O93+P93</f>
        <v>3969</v>
      </c>
      <c r="R93" s="75">
        <v>602</v>
      </c>
      <c r="S93" s="76">
        <v>3194</v>
      </c>
      <c r="T93" s="182">
        <f>R93+S93</f>
        <v>3796</v>
      </c>
      <c r="U93" s="77">
        <v>0</v>
      </c>
      <c r="V93" s="182">
        <f>T93+U93</f>
        <v>3796</v>
      </c>
      <c r="W93" s="78">
        <f>IF(Q93=0,0,((V93/Q93)-1)*100)</f>
        <v>-4.3587805492567355</v>
      </c>
    </row>
    <row r="94" spans="1:23" x14ac:dyDescent="0.2">
      <c r="L94" s="59" t="s">
        <v>11</v>
      </c>
      <c r="M94" s="75">
        <v>913</v>
      </c>
      <c r="N94" s="76">
        <v>3431</v>
      </c>
      <c r="O94" s="182">
        <f t="shared" ref="O94:O97" si="101">+M94+N94</f>
        <v>4344</v>
      </c>
      <c r="P94" s="77">
        <v>0</v>
      </c>
      <c r="Q94" s="182">
        <f>O94+P94</f>
        <v>4344</v>
      </c>
      <c r="R94" s="75">
        <v>577</v>
      </c>
      <c r="S94" s="76">
        <v>2840</v>
      </c>
      <c r="T94" s="182">
        <f>R94+S94</f>
        <v>3417</v>
      </c>
      <c r="U94" s="77">
        <v>0</v>
      </c>
      <c r="V94" s="182">
        <f>T94+U94</f>
        <v>3417</v>
      </c>
      <c r="W94" s="78">
        <f>IF(Q94=0,0,((V94/Q94)-1)*100)</f>
        <v>-21.339779005524861</v>
      </c>
    </row>
    <row r="95" spans="1:23" ht="13.5" thickBot="1" x14ac:dyDescent="0.25">
      <c r="L95" s="64" t="s">
        <v>12</v>
      </c>
      <c r="M95" s="75">
        <v>676</v>
      </c>
      <c r="N95" s="76">
        <v>3120</v>
      </c>
      <c r="O95" s="182">
        <f t="shared" si="101"/>
        <v>3796</v>
      </c>
      <c r="P95" s="77">
        <v>0</v>
      </c>
      <c r="Q95" s="182">
        <f t="shared" ref="Q95" si="102">O95+P95</f>
        <v>3796</v>
      </c>
      <c r="R95" s="75">
        <v>480</v>
      </c>
      <c r="S95" s="76">
        <v>2564</v>
      </c>
      <c r="T95" s="182">
        <f>R95+S95</f>
        <v>3044</v>
      </c>
      <c r="U95" s="77">
        <v>6</v>
      </c>
      <c r="V95" s="182">
        <f t="shared" ref="V95" si="103">T95+U95</f>
        <v>3050</v>
      </c>
      <c r="W95" s="78">
        <f>IF(Q95=0,0,((V95/Q95)-1)*100)</f>
        <v>-19.652265542676506</v>
      </c>
    </row>
    <row r="96" spans="1:23" ht="14.25" thickTop="1" thickBot="1" x14ac:dyDescent="0.25">
      <c r="L96" s="79" t="s">
        <v>57</v>
      </c>
      <c r="M96" s="80">
        <f t="shared" ref="M96:V96" si="104">+M93+M94+M95</f>
        <v>2386</v>
      </c>
      <c r="N96" s="81">
        <f t="shared" si="104"/>
        <v>9723</v>
      </c>
      <c r="O96" s="183">
        <f t="shared" si="104"/>
        <v>12109</v>
      </c>
      <c r="P96" s="80">
        <f t="shared" si="104"/>
        <v>0</v>
      </c>
      <c r="Q96" s="183">
        <f t="shared" si="104"/>
        <v>12109</v>
      </c>
      <c r="R96" s="80">
        <f t="shared" si="104"/>
        <v>1659</v>
      </c>
      <c r="S96" s="81">
        <f t="shared" si="104"/>
        <v>8598</v>
      </c>
      <c r="T96" s="183">
        <f t="shared" si="104"/>
        <v>10257</v>
      </c>
      <c r="U96" s="80">
        <f t="shared" si="104"/>
        <v>6</v>
      </c>
      <c r="V96" s="183">
        <f t="shared" si="104"/>
        <v>10263</v>
      </c>
      <c r="W96" s="82">
        <f t="shared" ref="W96:W97" si="105">IF(Q96=0,0,((V96/Q96)-1)*100)</f>
        <v>-15.244859195639604</v>
      </c>
    </row>
    <row r="97" spans="1:23" ht="13.5" thickTop="1" x14ac:dyDescent="0.2">
      <c r="L97" s="59" t="s">
        <v>13</v>
      </c>
      <c r="M97" s="75">
        <v>561</v>
      </c>
      <c r="N97" s="76">
        <v>2847</v>
      </c>
      <c r="O97" s="182">
        <f t="shared" si="101"/>
        <v>3408</v>
      </c>
      <c r="P97" s="77">
        <v>0</v>
      </c>
      <c r="Q97" s="182">
        <f>O97+P97</f>
        <v>3408</v>
      </c>
      <c r="R97" s="75">
        <v>471</v>
      </c>
      <c r="S97" s="76">
        <v>2175</v>
      </c>
      <c r="T97" s="182">
        <f t="shared" ref="T97" si="106">+R97+S97</f>
        <v>2646</v>
      </c>
      <c r="U97" s="77">
        <v>21</v>
      </c>
      <c r="V97" s="182">
        <f>T97+U97</f>
        <v>2667</v>
      </c>
      <c r="W97" s="78">
        <f t="shared" si="105"/>
        <v>-21.742957746478876</v>
      </c>
    </row>
    <row r="98" spans="1:23" ht="13.5" thickBot="1" x14ac:dyDescent="0.25">
      <c r="L98" s="59" t="s">
        <v>14</v>
      </c>
      <c r="M98" s="75">
        <v>602</v>
      </c>
      <c r="N98" s="76">
        <v>2824</v>
      </c>
      <c r="O98" s="182">
        <f>+M98+N98</f>
        <v>3426</v>
      </c>
      <c r="P98" s="77">
        <v>0</v>
      </c>
      <c r="Q98" s="182">
        <f>O98+P98</f>
        <v>3426</v>
      </c>
      <c r="R98" s="75">
        <v>502</v>
      </c>
      <c r="S98" s="76">
        <v>1715</v>
      </c>
      <c r="T98" s="182">
        <f>+R98+S98</f>
        <v>2217</v>
      </c>
      <c r="U98" s="77">
        <v>0</v>
      </c>
      <c r="V98" s="182">
        <f>T98+U98</f>
        <v>2217</v>
      </c>
      <c r="W98" s="78">
        <f>IF(Q98=0,0,((V98/Q98)-1)*100)</f>
        <v>-35.288966725043778</v>
      </c>
    </row>
    <row r="99" spans="1:23" ht="14.25" thickTop="1" thickBot="1" x14ac:dyDescent="0.25">
      <c r="L99" s="79" t="s">
        <v>66</v>
      </c>
      <c r="M99" s="80">
        <f>+M97+M98</f>
        <v>1163</v>
      </c>
      <c r="N99" s="81">
        <f t="shared" ref="N99:V99" si="107">+N97+N98</f>
        <v>5671</v>
      </c>
      <c r="O99" s="175">
        <f t="shared" si="107"/>
        <v>6834</v>
      </c>
      <c r="P99" s="80">
        <f t="shared" si="107"/>
        <v>0</v>
      </c>
      <c r="Q99" s="175">
        <f t="shared" si="107"/>
        <v>6834</v>
      </c>
      <c r="R99" s="80">
        <f t="shared" si="107"/>
        <v>973</v>
      </c>
      <c r="S99" s="81">
        <f t="shared" si="107"/>
        <v>3890</v>
      </c>
      <c r="T99" s="175">
        <f t="shared" si="107"/>
        <v>4863</v>
      </c>
      <c r="U99" s="80">
        <f t="shared" si="107"/>
        <v>21</v>
      </c>
      <c r="V99" s="175">
        <f t="shared" si="107"/>
        <v>4884</v>
      </c>
      <c r="W99" s="82">
        <f t="shared" ref="W99:W100" si="108">IF(Q99=0,0,((V99/Q99)-1)*100)</f>
        <v>-28.53380158033363</v>
      </c>
    </row>
    <row r="100" spans="1:23" ht="14.25" thickTop="1" thickBot="1" x14ac:dyDescent="0.25">
      <c r="L100" s="79" t="s">
        <v>67</v>
      </c>
      <c r="M100" s="80">
        <f>+M96+M97+M98</f>
        <v>3549</v>
      </c>
      <c r="N100" s="81">
        <f t="shared" ref="N100:V100" si="109">+N96+N97+N98</f>
        <v>15394</v>
      </c>
      <c r="O100" s="175">
        <f t="shared" si="109"/>
        <v>18943</v>
      </c>
      <c r="P100" s="80">
        <f t="shared" si="109"/>
        <v>0</v>
      </c>
      <c r="Q100" s="175">
        <f t="shared" si="109"/>
        <v>18943</v>
      </c>
      <c r="R100" s="80">
        <f t="shared" si="109"/>
        <v>2632</v>
      </c>
      <c r="S100" s="81">
        <f t="shared" si="109"/>
        <v>12488</v>
      </c>
      <c r="T100" s="175">
        <f t="shared" si="109"/>
        <v>15120</v>
      </c>
      <c r="U100" s="80">
        <f t="shared" si="109"/>
        <v>27</v>
      </c>
      <c r="V100" s="175">
        <f t="shared" si="109"/>
        <v>15147</v>
      </c>
      <c r="W100" s="82">
        <f t="shared" si="108"/>
        <v>-20.039064562107377</v>
      </c>
    </row>
    <row r="101" spans="1:23" ht="14.25" thickTop="1" thickBot="1" x14ac:dyDescent="0.25">
      <c r="L101" s="59" t="s">
        <v>15</v>
      </c>
      <c r="M101" s="75">
        <v>601</v>
      </c>
      <c r="N101" s="76">
        <v>4021</v>
      </c>
      <c r="O101" s="182">
        <f>+M101+N101</f>
        <v>4622</v>
      </c>
      <c r="P101" s="77">
        <v>0</v>
      </c>
      <c r="Q101" s="182">
        <f>O101+P101</f>
        <v>4622</v>
      </c>
      <c r="R101" s="75"/>
      <c r="S101" s="76"/>
      <c r="T101" s="182"/>
      <c r="U101" s="77"/>
      <c r="V101" s="182"/>
      <c r="W101" s="78"/>
    </row>
    <row r="102" spans="1:23" ht="14.25" thickTop="1" thickBot="1" x14ac:dyDescent="0.25">
      <c r="L102" s="79" t="s">
        <v>61</v>
      </c>
      <c r="M102" s="80">
        <f t="shared" ref="M102:Q102" si="110">+M97+M98+M101</f>
        <v>1764</v>
      </c>
      <c r="N102" s="81">
        <f t="shared" si="110"/>
        <v>9692</v>
      </c>
      <c r="O102" s="183">
        <f t="shared" si="110"/>
        <v>11456</v>
      </c>
      <c r="P102" s="80">
        <f t="shared" si="110"/>
        <v>0</v>
      </c>
      <c r="Q102" s="183">
        <f t="shared" si="110"/>
        <v>11456</v>
      </c>
      <c r="R102" s="80"/>
      <c r="S102" s="81"/>
      <c r="T102" s="183"/>
      <c r="U102" s="80"/>
      <c r="V102" s="183"/>
      <c r="W102" s="82"/>
    </row>
    <row r="103" spans="1:23" ht="13.5" thickTop="1" x14ac:dyDescent="0.2">
      <c r="L103" s="59" t="s">
        <v>16</v>
      </c>
      <c r="M103" s="75">
        <v>712</v>
      </c>
      <c r="N103" s="76">
        <v>4170</v>
      </c>
      <c r="O103" s="182">
        <f>+M103+N103</f>
        <v>4882</v>
      </c>
      <c r="P103" s="77">
        <v>0</v>
      </c>
      <c r="Q103" s="182">
        <f>O103+P103</f>
        <v>4882</v>
      </c>
      <c r="R103" s="75"/>
      <c r="S103" s="76"/>
      <c r="T103" s="182"/>
      <c r="U103" s="77"/>
      <c r="V103" s="182"/>
      <c r="W103" s="78"/>
    </row>
    <row r="104" spans="1:23" x14ac:dyDescent="0.2">
      <c r="L104" s="59" t="s">
        <v>17</v>
      </c>
      <c r="M104" s="75">
        <v>516</v>
      </c>
      <c r="N104" s="76">
        <v>4036</v>
      </c>
      <c r="O104" s="182">
        <f>+M104+N104</f>
        <v>4552</v>
      </c>
      <c r="P104" s="77">
        <v>2</v>
      </c>
      <c r="Q104" s="182">
        <f>O104+P104</f>
        <v>4554</v>
      </c>
      <c r="R104" s="75"/>
      <c r="S104" s="76"/>
      <c r="T104" s="182"/>
      <c r="U104" s="77"/>
      <c r="V104" s="182"/>
      <c r="W104" s="78"/>
    </row>
    <row r="105" spans="1:23" ht="13.5" thickBot="1" x14ac:dyDescent="0.25">
      <c r="L105" s="59" t="s">
        <v>18</v>
      </c>
      <c r="M105" s="75">
        <v>528</v>
      </c>
      <c r="N105" s="76">
        <v>3787</v>
      </c>
      <c r="O105" s="184">
        <f>+M105+N105</f>
        <v>4315</v>
      </c>
      <c r="P105" s="83">
        <v>0</v>
      </c>
      <c r="Q105" s="184">
        <f>O105+P105</f>
        <v>4315</v>
      </c>
      <c r="R105" s="75"/>
      <c r="S105" s="76"/>
      <c r="T105" s="184"/>
      <c r="U105" s="83"/>
      <c r="V105" s="184"/>
      <c r="W105" s="78"/>
    </row>
    <row r="106" spans="1:23" ht="14.25" thickTop="1" thickBot="1" x14ac:dyDescent="0.25">
      <c r="A106" s="3" t="str">
        <f>IF(ISERROR(F106/G106)," ",IF(F106/G106&gt;0.5,IF(F106/G106&lt;1.5," ","NOT OK"),"NOT OK"))</f>
        <v xml:space="preserve"> </v>
      </c>
      <c r="L106" s="84" t="s">
        <v>19</v>
      </c>
      <c r="M106" s="85">
        <f>+M103+M104+M105</f>
        <v>1756</v>
      </c>
      <c r="N106" s="85">
        <f t="shared" ref="N106:Q106" si="111">+N103+N104+N105</f>
        <v>11993</v>
      </c>
      <c r="O106" s="185">
        <f t="shared" si="111"/>
        <v>13749</v>
      </c>
      <c r="P106" s="86">
        <f t="shared" si="111"/>
        <v>2</v>
      </c>
      <c r="Q106" s="185">
        <f t="shared" si="111"/>
        <v>13751</v>
      </c>
      <c r="R106" s="85"/>
      <c r="S106" s="85"/>
      <c r="T106" s="185"/>
      <c r="U106" s="86"/>
      <c r="V106" s="185"/>
      <c r="W106" s="87"/>
    </row>
    <row r="107" spans="1:23" ht="13.5" thickTop="1" x14ac:dyDescent="0.2">
      <c r="L107" s="59" t="s">
        <v>21</v>
      </c>
      <c r="M107" s="75">
        <v>535</v>
      </c>
      <c r="N107" s="76">
        <v>3447</v>
      </c>
      <c r="O107" s="184">
        <f>+M107+N107</f>
        <v>3982</v>
      </c>
      <c r="P107" s="88">
        <v>3</v>
      </c>
      <c r="Q107" s="184">
        <f>O107+P107</f>
        <v>3985</v>
      </c>
      <c r="R107" s="75"/>
      <c r="S107" s="76"/>
      <c r="T107" s="184"/>
      <c r="U107" s="88"/>
      <c r="V107" s="184"/>
      <c r="W107" s="78"/>
    </row>
    <row r="108" spans="1:23" x14ac:dyDescent="0.2">
      <c r="L108" s="59" t="s">
        <v>22</v>
      </c>
      <c r="M108" s="75">
        <v>600</v>
      </c>
      <c r="N108" s="76">
        <v>3159</v>
      </c>
      <c r="O108" s="184">
        <f t="shared" ref="O108" si="112">+M108+N108</f>
        <v>3759</v>
      </c>
      <c r="P108" s="77">
        <v>0</v>
      </c>
      <c r="Q108" s="184">
        <f>O108+P108</f>
        <v>3759</v>
      </c>
      <c r="R108" s="75"/>
      <c r="S108" s="76"/>
      <c r="T108" s="184"/>
      <c r="U108" s="77"/>
      <c r="V108" s="184"/>
      <c r="W108" s="78"/>
    </row>
    <row r="109" spans="1:23" ht="13.5" thickBot="1" x14ac:dyDescent="0.25">
      <c r="L109" s="59" t="s">
        <v>23</v>
      </c>
      <c r="M109" s="75">
        <v>676</v>
      </c>
      <c r="N109" s="76">
        <v>3131</v>
      </c>
      <c r="O109" s="184">
        <f>+M109+N109</f>
        <v>3807</v>
      </c>
      <c r="P109" s="77">
        <v>0</v>
      </c>
      <c r="Q109" s="184">
        <f>O109+P109</f>
        <v>3807</v>
      </c>
      <c r="R109" s="75"/>
      <c r="S109" s="76"/>
      <c r="T109" s="184"/>
      <c r="U109" s="77"/>
      <c r="V109" s="184"/>
      <c r="W109" s="78"/>
    </row>
    <row r="110" spans="1:23" ht="14.25" thickTop="1" thickBot="1" x14ac:dyDescent="0.25">
      <c r="L110" s="79" t="s">
        <v>40</v>
      </c>
      <c r="M110" s="80">
        <f t="shared" ref="M110" si="113">+M107+M108+M109</f>
        <v>1811</v>
      </c>
      <c r="N110" s="81">
        <f t="shared" ref="N110:Q110" si="114">+N107+N108+N109</f>
        <v>9737</v>
      </c>
      <c r="O110" s="183">
        <f t="shared" si="114"/>
        <v>11548</v>
      </c>
      <c r="P110" s="80">
        <f t="shared" si="114"/>
        <v>3</v>
      </c>
      <c r="Q110" s="183">
        <f t="shared" si="114"/>
        <v>11551</v>
      </c>
      <c r="R110" s="80"/>
      <c r="S110" s="81"/>
      <c r="T110" s="183"/>
      <c r="U110" s="80"/>
      <c r="V110" s="183"/>
      <c r="W110" s="82"/>
    </row>
    <row r="111" spans="1:23" ht="14.25" thickTop="1" thickBot="1" x14ac:dyDescent="0.25">
      <c r="L111" s="79" t="s">
        <v>62</v>
      </c>
      <c r="M111" s="80">
        <f>+M102+M106+M107+M108+M109</f>
        <v>5331</v>
      </c>
      <c r="N111" s="81">
        <f t="shared" ref="N111:Q111" si="115">+N102+N106+N107+N108+N109</f>
        <v>31422</v>
      </c>
      <c r="O111" s="175">
        <f t="shared" si="115"/>
        <v>36753</v>
      </c>
      <c r="P111" s="80">
        <f t="shared" si="115"/>
        <v>5</v>
      </c>
      <c r="Q111" s="175">
        <f t="shared" si="115"/>
        <v>36758</v>
      </c>
      <c r="R111" s="80"/>
      <c r="S111" s="81"/>
      <c r="T111" s="175"/>
      <c r="U111" s="80"/>
      <c r="V111" s="175"/>
      <c r="W111" s="82"/>
    </row>
    <row r="112" spans="1:23" ht="14.25" thickTop="1" thickBot="1" x14ac:dyDescent="0.25">
      <c r="L112" s="79" t="s">
        <v>63</v>
      </c>
      <c r="M112" s="80">
        <f t="shared" ref="M112:Q112" si="116">+M96+M102+M106+M110</f>
        <v>7717</v>
      </c>
      <c r="N112" s="81">
        <f t="shared" si="116"/>
        <v>41145</v>
      </c>
      <c r="O112" s="175">
        <f t="shared" si="116"/>
        <v>48862</v>
      </c>
      <c r="P112" s="80">
        <f t="shared" si="116"/>
        <v>5</v>
      </c>
      <c r="Q112" s="175">
        <f t="shared" si="116"/>
        <v>48867</v>
      </c>
      <c r="R112" s="80"/>
      <c r="S112" s="81"/>
      <c r="T112" s="175"/>
      <c r="U112" s="80"/>
      <c r="V112" s="175"/>
      <c r="W112" s="82"/>
    </row>
    <row r="113" spans="12:23" ht="14.25" thickTop="1" thickBot="1" x14ac:dyDescent="0.25">
      <c r="L113" s="89" t="s">
        <v>60</v>
      </c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12:23" ht="13.5" thickTop="1" x14ac:dyDescent="0.2">
      <c r="L114" s="534" t="s">
        <v>41</v>
      </c>
      <c r="M114" s="535"/>
      <c r="N114" s="535"/>
      <c r="O114" s="535"/>
      <c r="P114" s="535"/>
      <c r="Q114" s="535"/>
      <c r="R114" s="535"/>
      <c r="S114" s="535"/>
      <c r="T114" s="535"/>
      <c r="U114" s="535"/>
      <c r="V114" s="535"/>
      <c r="W114" s="536"/>
    </row>
    <row r="115" spans="12:23" ht="13.5" thickBot="1" x14ac:dyDescent="0.25">
      <c r="L115" s="528" t="s">
        <v>44</v>
      </c>
      <c r="M115" s="529"/>
      <c r="N115" s="529"/>
      <c r="O115" s="529"/>
      <c r="P115" s="529"/>
      <c r="Q115" s="529"/>
      <c r="R115" s="529"/>
      <c r="S115" s="529"/>
      <c r="T115" s="529"/>
      <c r="U115" s="529"/>
      <c r="V115" s="529"/>
      <c r="W115" s="530"/>
    </row>
    <row r="116" spans="12:23" ht="14.25" thickTop="1" thickBot="1" x14ac:dyDescent="0.25">
      <c r="L116" s="54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6" t="s">
        <v>34</v>
      </c>
    </row>
    <row r="117" spans="12:23" ht="14.25" thickTop="1" thickBot="1" x14ac:dyDescent="0.25">
      <c r="L117" s="57"/>
      <c r="M117" s="531" t="s">
        <v>64</v>
      </c>
      <c r="N117" s="532"/>
      <c r="O117" s="532"/>
      <c r="P117" s="532"/>
      <c r="Q117" s="533"/>
      <c r="R117" s="531" t="s">
        <v>65</v>
      </c>
      <c r="S117" s="532"/>
      <c r="T117" s="532"/>
      <c r="U117" s="532"/>
      <c r="V117" s="533"/>
      <c r="W117" s="312" t="s">
        <v>2</v>
      </c>
    </row>
    <row r="118" spans="12:23" ht="13.5" thickTop="1" x14ac:dyDescent="0.2">
      <c r="L118" s="59" t="s">
        <v>3</v>
      </c>
      <c r="M118" s="60"/>
      <c r="N118" s="54"/>
      <c r="O118" s="61"/>
      <c r="P118" s="62"/>
      <c r="Q118" s="61"/>
      <c r="R118" s="60"/>
      <c r="S118" s="54"/>
      <c r="T118" s="61"/>
      <c r="U118" s="62"/>
      <c r="V118" s="61"/>
      <c r="W118" s="313" t="s">
        <v>4</v>
      </c>
    </row>
    <row r="119" spans="12:23" ht="13.5" thickBot="1" x14ac:dyDescent="0.25">
      <c r="L119" s="64"/>
      <c r="M119" s="65" t="s">
        <v>35</v>
      </c>
      <c r="N119" s="66" t="s">
        <v>36</v>
      </c>
      <c r="O119" s="67" t="s">
        <v>37</v>
      </c>
      <c r="P119" s="68" t="s">
        <v>32</v>
      </c>
      <c r="Q119" s="67" t="s">
        <v>7</v>
      </c>
      <c r="R119" s="65" t="s">
        <v>35</v>
      </c>
      <c r="S119" s="66" t="s">
        <v>36</v>
      </c>
      <c r="T119" s="67" t="s">
        <v>37</v>
      </c>
      <c r="U119" s="68" t="s">
        <v>32</v>
      </c>
      <c r="V119" s="67" t="s">
        <v>7</v>
      </c>
      <c r="W119" s="314"/>
    </row>
    <row r="120" spans="12:23" ht="6" customHeight="1" thickTop="1" x14ac:dyDescent="0.2">
      <c r="L120" s="59"/>
      <c r="M120" s="70"/>
      <c r="N120" s="71"/>
      <c r="O120" s="72"/>
      <c r="P120" s="73"/>
      <c r="Q120" s="72"/>
      <c r="R120" s="70"/>
      <c r="S120" s="71"/>
      <c r="T120" s="72"/>
      <c r="U120" s="73"/>
      <c r="V120" s="72"/>
      <c r="W120" s="74"/>
    </row>
    <row r="121" spans="12:23" x14ac:dyDescent="0.2">
      <c r="L121" s="59" t="s">
        <v>10</v>
      </c>
      <c r="M121" s="75">
        <v>237</v>
      </c>
      <c r="N121" s="76">
        <v>697</v>
      </c>
      <c r="O121" s="182">
        <f>+M121+N121</f>
        <v>934</v>
      </c>
      <c r="P121" s="77">
        <v>0</v>
      </c>
      <c r="Q121" s="182">
        <f>O121+P121</f>
        <v>934</v>
      </c>
      <c r="R121" s="75">
        <v>456</v>
      </c>
      <c r="S121" s="76">
        <v>430</v>
      </c>
      <c r="T121" s="182">
        <f>R121+S121</f>
        <v>886</v>
      </c>
      <c r="U121" s="77">
        <v>0</v>
      </c>
      <c r="V121" s="182">
        <f>T121+U121</f>
        <v>886</v>
      </c>
      <c r="W121" s="78">
        <f>IF(Q121=0,0,((V121/Q121)-1)*100)</f>
        <v>-5.139186295503217</v>
      </c>
    </row>
    <row r="122" spans="12:23" x14ac:dyDescent="0.2">
      <c r="L122" s="59" t="s">
        <v>11</v>
      </c>
      <c r="M122" s="75">
        <v>201</v>
      </c>
      <c r="N122" s="76">
        <v>565</v>
      </c>
      <c r="O122" s="182">
        <f t="shared" ref="O122:O123" si="117">+M122+N122</f>
        <v>766</v>
      </c>
      <c r="P122" s="77">
        <v>0</v>
      </c>
      <c r="Q122" s="182">
        <f>O122+P122</f>
        <v>766</v>
      </c>
      <c r="R122" s="75">
        <v>240</v>
      </c>
      <c r="S122" s="76">
        <v>406</v>
      </c>
      <c r="T122" s="182">
        <f>R122+S122</f>
        <v>646</v>
      </c>
      <c r="U122" s="77">
        <v>0</v>
      </c>
      <c r="V122" s="182">
        <f>T122+U122</f>
        <v>646</v>
      </c>
      <c r="W122" s="78">
        <f>IF(Q122=0,0,((V122/Q122)-1)*100)</f>
        <v>-15.66579634464752</v>
      </c>
    </row>
    <row r="123" spans="12:23" ht="13.5" thickBot="1" x14ac:dyDescent="0.25">
      <c r="L123" s="64" t="s">
        <v>12</v>
      </c>
      <c r="M123" s="75">
        <v>204</v>
      </c>
      <c r="N123" s="76">
        <v>634</v>
      </c>
      <c r="O123" s="182">
        <f t="shared" si="117"/>
        <v>838</v>
      </c>
      <c r="P123" s="77">
        <v>0</v>
      </c>
      <c r="Q123" s="182">
        <f t="shared" ref="Q123" si="118">O123+P123</f>
        <v>838</v>
      </c>
      <c r="R123" s="75">
        <v>217</v>
      </c>
      <c r="S123" s="76">
        <v>398</v>
      </c>
      <c r="T123" s="182">
        <f>R123+S123</f>
        <v>615</v>
      </c>
      <c r="U123" s="77">
        <v>0</v>
      </c>
      <c r="V123" s="182">
        <f t="shared" ref="V123" si="119">T123+U123</f>
        <v>615</v>
      </c>
      <c r="W123" s="78">
        <f>IF(Q123=0,0,((V123/Q123)-1)*100)</f>
        <v>-26.610978520286398</v>
      </c>
    </row>
    <row r="124" spans="12:23" ht="14.25" thickTop="1" thickBot="1" x14ac:dyDescent="0.25">
      <c r="L124" s="79" t="s">
        <v>38</v>
      </c>
      <c r="M124" s="80">
        <f t="shared" ref="M124:V124" si="120">+M121+M122+M123</f>
        <v>642</v>
      </c>
      <c r="N124" s="81">
        <f t="shared" si="120"/>
        <v>1896</v>
      </c>
      <c r="O124" s="183">
        <f t="shared" si="120"/>
        <v>2538</v>
      </c>
      <c r="P124" s="80">
        <f t="shared" si="120"/>
        <v>0</v>
      </c>
      <c r="Q124" s="183">
        <f t="shared" si="120"/>
        <v>2538</v>
      </c>
      <c r="R124" s="80">
        <f t="shared" si="120"/>
        <v>913</v>
      </c>
      <c r="S124" s="81">
        <f t="shared" si="120"/>
        <v>1234</v>
      </c>
      <c r="T124" s="183">
        <f t="shared" si="120"/>
        <v>2147</v>
      </c>
      <c r="U124" s="80">
        <f t="shared" si="120"/>
        <v>0</v>
      </c>
      <c r="V124" s="183">
        <f t="shared" si="120"/>
        <v>2147</v>
      </c>
      <c r="W124" s="82">
        <f t="shared" ref="W124:W125" si="121">IF(Q124=0,0,((V124/Q124)-1)*100)</f>
        <v>-15.405831363278166</v>
      </c>
    </row>
    <row r="125" spans="12:23" ht="13.5" thickTop="1" x14ac:dyDescent="0.2">
      <c r="L125" s="59" t="s">
        <v>13</v>
      </c>
      <c r="M125" s="75">
        <v>247</v>
      </c>
      <c r="N125" s="76">
        <v>500</v>
      </c>
      <c r="O125" s="182">
        <f>M125+N125</f>
        <v>747</v>
      </c>
      <c r="P125" s="77">
        <v>0</v>
      </c>
      <c r="Q125" s="182">
        <f>O125+P125</f>
        <v>747</v>
      </c>
      <c r="R125" s="75">
        <v>215</v>
      </c>
      <c r="S125" s="76">
        <v>409</v>
      </c>
      <c r="T125" s="182">
        <f>R125+S125</f>
        <v>624</v>
      </c>
      <c r="U125" s="77">
        <v>0</v>
      </c>
      <c r="V125" s="182">
        <f>T125+U125</f>
        <v>624</v>
      </c>
      <c r="W125" s="78">
        <f t="shared" si="121"/>
        <v>-16.465863453815267</v>
      </c>
    </row>
    <row r="126" spans="12:23" ht="13.5" thickBot="1" x14ac:dyDescent="0.25">
      <c r="L126" s="59" t="s">
        <v>14</v>
      </c>
      <c r="M126" s="75">
        <v>268</v>
      </c>
      <c r="N126" s="76">
        <v>562</v>
      </c>
      <c r="O126" s="182">
        <f>M126+N126</f>
        <v>830</v>
      </c>
      <c r="P126" s="77">
        <v>1</v>
      </c>
      <c r="Q126" s="182">
        <f>O126+P126</f>
        <v>831</v>
      </c>
      <c r="R126" s="75">
        <v>185</v>
      </c>
      <c r="S126" s="76">
        <v>323</v>
      </c>
      <c r="T126" s="182">
        <f>R126+S126</f>
        <v>508</v>
      </c>
      <c r="U126" s="77">
        <v>0</v>
      </c>
      <c r="V126" s="182">
        <f>T126+U126</f>
        <v>508</v>
      </c>
      <c r="W126" s="78">
        <f>IF(Q126=0,0,((V126/Q126)-1)*100)</f>
        <v>-38.868832731648617</v>
      </c>
    </row>
    <row r="127" spans="12:23" ht="14.25" thickTop="1" thickBot="1" x14ac:dyDescent="0.25">
      <c r="L127" s="79" t="s">
        <v>66</v>
      </c>
      <c r="M127" s="80">
        <f>+M125+M126</f>
        <v>515</v>
      </c>
      <c r="N127" s="81">
        <f t="shared" ref="N127:V127" si="122">+N125+N126</f>
        <v>1062</v>
      </c>
      <c r="O127" s="175">
        <f t="shared" si="122"/>
        <v>1577</v>
      </c>
      <c r="P127" s="80">
        <f t="shared" si="122"/>
        <v>1</v>
      </c>
      <c r="Q127" s="175">
        <f t="shared" si="122"/>
        <v>1578</v>
      </c>
      <c r="R127" s="80">
        <f t="shared" si="122"/>
        <v>400</v>
      </c>
      <c r="S127" s="81">
        <f t="shared" si="122"/>
        <v>732</v>
      </c>
      <c r="T127" s="175">
        <f t="shared" si="122"/>
        <v>1132</v>
      </c>
      <c r="U127" s="80">
        <f t="shared" si="122"/>
        <v>0</v>
      </c>
      <c r="V127" s="175">
        <f t="shared" si="122"/>
        <v>1132</v>
      </c>
      <c r="W127" s="82">
        <f t="shared" ref="W127:W128" si="123">IF(Q127=0,0,((V127/Q127)-1)*100)</f>
        <v>-28.263624841571612</v>
      </c>
    </row>
    <row r="128" spans="12:23" ht="14.25" thickTop="1" thickBot="1" x14ac:dyDescent="0.25">
      <c r="L128" s="79" t="s">
        <v>67</v>
      </c>
      <c r="M128" s="80">
        <f>+M124+M125+M126</f>
        <v>1157</v>
      </c>
      <c r="N128" s="81">
        <f t="shared" ref="N128:V128" si="124">+N124+N125+N126</f>
        <v>2958</v>
      </c>
      <c r="O128" s="175">
        <f t="shared" si="124"/>
        <v>4115</v>
      </c>
      <c r="P128" s="80">
        <f t="shared" si="124"/>
        <v>1</v>
      </c>
      <c r="Q128" s="175">
        <f t="shared" si="124"/>
        <v>4116</v>
      </c>
      <c r="R128" s="80">
        <f t="shared" si="124"/>
        <v>1313</v>
      </c>
      <c r="S128" s="81">
        <f t="shared" si="124"/>
        <v>1966</v>
      </c>
      <c r="T128" s="175">
        <f t="shared" si="124"/>
        <v>3279</v>
      </c>
      <c r="U128" s="80">
        <f t="shared" si="124"/>
        <v>0</v>
      </c>
      <c r="V128" s="175">
        <f t="shared" si="124"/>
        <v>3279</v>
      </c>
      <c r="W128" s="82">
        <f t="shared" si="123"/>
        <v>-20.335276967930028</v>
      </c>
    </row>
    <row r="129" spans="1:23" ht="14.25" thickTop="1" thickBot="1" x14ac:dyDescent="0.25">
      <c r="L129" s="59" t="s">
        <v>15</v>
      </c>
      <c r="M129" s="75">
        <v>246</v>
      </c>
      <c r="N129" s="76">
        <v>482</v>
      </c>
      <c r="O129" s="182">
        <f>M129+N129</f>
        <v>728</v>
      </c>
      <c r="P129" s="77">
        <v>0</v>
      </c>
      <c r="Q129" s="182">
        <f>O129+P129</f>
        <v>728</v>
      </c>
      <c r="R129" s="75"/>
      <c r="S129" s="76"/>
      <c r="T129" s="182"/>
      <c r="U129" s="77"/>
      <c r="V129" s="182"/>
      <c r="W129" s="78"/>
    </row>
    <row r="130" spans="1:23" ht="14.25" thickTop="1" thickBot="1" x14ac:dyDescent="0.25">
      <c r="L130" s="79" t="s">
        <v>61</v>
      </c>
      <c r="M130" s="80">
        <f t="shared" ref="M130:Q130" si="125">+M125+M126+M129</f>
        <v>761</v>
      </c>
      <c r="N130" s="81">
        <f t="shared" si="125"/>
        <v>1544</v>
      </c>
      <c r="O130" s="183">
        <f t="shared" si="125"/>
        <v>2305</v>
      </c>
      <c r="P130" s="80">
        <f t="shared" si="125"/>
        <v>1</v>
      </c>
      <c r="Q130" s="183">
        <f t="shared" si="125"/>
        <v>2306</v>
      </c>
      <c r="R130" s="80"/>
      <c r="S130" s="81"/>
      <c r="T130" s="183"/>
      <c r="U130" s="80"/>
      <c r="V130" s="183"/>
      <c r="W130" s="82"/>
    </row>
    <row r="131" spans="1:23" ht="13.5" thickTop="1" x14ac:dyDescent="0.2">
      <c r="L131" s="59" t="s">
        <v>16</v>
      </c>
      <c r="M131" s="75">
        <v>231</v>
      </c>
      <c r="N131" s="76">
        <v>390</v>
      </c>
      <c r="O131" s="182">
        <f>SUM(M131:N131)</f>
        <v>621</v>
      </c>
      <c r="P131" s="77">
        <v>0</v>
      </c>
      <c r="Q131" s="182">
        <f>O131+P131</f>
        <v>621</v>
      </c>
      <c r="R131" s="75"/>
      <c r="S131" s="76"/>
      <c r="T131" s="182"/>
      <c r="U131" s="77"/>
      <c r="V131" s="182"/>
      <c r="W131" s="78"/>
    </row>
    <row r="132" spans="1:23" x14ac:dyDescent="0.2">
      <c r="L132" s="59" t="s">
        <v>17</v>
      </c>
      <c r="M132" s="75">
        <v>235</v>
      </c>
      <c r="N132" s="76">
        <v>387</v>
      </c>
      <c r="O132" s="182">
        <f>SUM(M132:N132)</f>
        <v>622</v>
      </c>
      <c r="P132" s="77">
        <v>0</v>
      </c>
      <c r="Q132" s="182">
        <f>O132+P132</f>
        <v>622</v>
      </c>
      <c r="R132" s="75"/>
      <c r="S132" s="76"/>
      <c r="T132" s="182"/>
      <c r="U132" s="77"/>
      <c r="V132" s="182"/>
      <c r="W132" s="78"/>
    </row>
    <row r="133" spans="1:23" ht="13.5" thickBot="1" x14ac:dyDescent="0.25">
      <c r="L133" s="59" t="s">
        <v>18</v>
      </c>
      <c r="M133" s="75">
        <v>206</v>
      </c>
      <c r="N133" s="76">
        <v>434</v>
      </c>
      <c r="O133" s="184">
        <f>SUM(M133:N133)</f>
        <v>640</v>
      </c>
      <c r="P133" s="83">
        <v>0</v>
      </c>
      <c r="Q133" s="184">
        <f>O133+P133</f>
        <v>640</v>
      </c>
      <c r="R133" s="75"/>
      <c r="S133" s="76"/>
      <c r="T133" s="184"/>
      <c r="U133" s="83"/>
      <c r="V133" s="184"/>
      <c r="W133" s="78"/>
    </row>
    <row r="134" spans="1:23" ht="14.25" thickTop="1" thickBot="1" x14ac:dyDescent="0.25">
      <c r="A134" s="3" t="str">
        <f>IF(ISERROR(F134/G134)," ",IF(F134/G134&gt;0.5,IF(F134/G134&lt;1.5," ","NOT OK"),"NOT OK"))</f>
        <v xml:space="preserve"> </v>
      </c>
      <c r="L134" s="84" t="s">
        <v>19</v>
      </c>
      <c r="M134" s="85">
        <f t="shared" ref="M134:Q134" si="126">+M131+M132+M133</f>
        <v>672</v>
      </c>
      <c r="N134" s="85">
        <f t="shared" si="126"/>
        <v>1211</v>
      </c>
      <c r="O134" s="185">
        <f t="shared" si="126"/>
        <v>1883</v>
      </c>
      <c r="P134" s="86">
        <f t="shared" si="126"/>
        <v>0</v>
      </c>
      <c r="Q134" s="185">
        <f t="shared" si="126"/>
        <v>1883</v>
      </c>
      <c r="R134" s="85"/>
      <c r="S134" s="85"/>
      <c r="T134" s="185"/>
      <c r="U134" s="86"/>
      <c r="V134" s="185"/>
      <c r="W134" s="87"/>
    </row>
    <row r="135" spans="1:23" ht="13.5" thickTop="1" x14ac:dyDescent="0.2">
      <c r="A135" s="327"/>
      <c r="K135" s="327"/>
      <c r="L135" s="59" t="s">
        <v>21</v>
      </c>
      <c r="M135" s="75">
        <v>230</v>
      </c>
      <c r="N135" s="76">
        <v>498</v>
      </c>
      <c r="O135" s="184">
        <f>SUM(M135:N135)</f>
        <v>728</v>
      </c>
      <c r="P135" s="88">
        <v>0</v>
      </c>
      <c r="Q135" s="184">
        <f>O135+P135</f>
        <v>728</v>
      </c>
      <c r="R135" s="75"/>
      <c r="S135" s="76"/>
      <c r="T135" s="184"/>
      <c r="U135" s="88"/>
      <c r="V135" s="184"/>
      <c r="W135" s="78"/>
    </row>
    <row r="136" spans="1:23" x14ac:dyDescent="0.2">
      <c r="A136" s="327"/>
      <c r="K136" s="327"/>
      <c r="L136" s="59" t="s">
        <v>22</v>
      </c>
      <c r="M136" s="75">
        <v>269</v>
      </c>
      <c r="N136" s="76">
        <v>461</v>
      </c>
      <c r="O136" s="184">
        <f>SUM(M136:N136)</f>
        <v>730</v>
      </c>
      <c r="P136" s="77">
        <v>2</v>
      </c>
      <c r="Q136" s="184">
        <f>O136+P136</f>
        <v>732</v>
      </c>
      <c r="R136" s="75"/>
      <c r="S136" s="76"/>
      <c r="T136" s="184"/>
      <c r="U136" s="77"/>
      <c r="V136" s="184"/>
      <c r="W136" s="78"/>
    </row>
    <row r="137" spans="1:23" ht="13.5" thickBot="1" x14ac:dyDescent="0.25">
      <c r="A137" s="327"/>
      <c r="K137" s="327"/>
      <c r="L137" s="59" t="s">
        <v>23</v>
      </c>
      <c r="M137" s="75">
        <v>73</v>
      </c>
      <c r="N137" s="76">
        <v>403</v>
      </c>
      <c r="O137" s="184">
        <f>SUM(M137:N137)</f>
        <v>476</v>
      </c>
      <c r="P137" s="77">
        <v>0</v>
      </c>
      <c r="Q137" s="184">
        <f>O137+P137</f>
        <v>476</v>
      </c>
      <c r="R137" s="75"/>
      <c r="S137" s="76"/>
      <c r="T137" s="184"/>
      <c r="U137" s="77"/>
      <c r="V137" s="184"/>
      <c r="W137" s="78"/>
    </row>
    <row r="138" spans="1:23" ht="14.25" thickTop="1" thickBot="1" x14ac:dyDescent="0.25">
      <c r="L138" s="79" t="s">
        <v>40</v>
      </c>
      <c r="M138" s="80">
        <f t="shared" ref="M138" si="127">+M135+M136+M137</f>
        <v>572</v>
      </c>
      <c r="N138" s="81">
        <f t="shared" ref="N138:Q138" si="128">+N135+N136+N137</f>
        <v>1362</v>
      </c>
      <c r="O138" s="183">
        <f t="shared" si="128"/>
        <v>1934</v>
      </c>
      <c r="P138" s="80">
        <f t="shared" si="128"/>
        <v>2</v>
      </c>
      <c r="Q138" s="183">
        <f t="shared" si="128"/>
        <v>1936</v>
      </c>
      <c r="R138" s="80"/>
      <c r="S138" s="81"/>
      <c r="T138" s="183"/>
      <c r="U138" s="80"/>
      <c r="V138" s="183"/>
      <c r="W138" s="82"/>
    </row>
    <row r="139" spans="1:23" ht="14.25" thickTop="1" thickBot="1" x14ac:dyDescent="0.25">
      <c r="L139" s="79" t="s">
        <v>62</v>
      </c>
      <c r="M139" s="80">
        <f t="shared" ref="M139" si="129">+M130+M134+M135+M136+M137</f>
        <v>2005</v>
      </c>
      <c r="N139" s="81">
        <f t="shared" ref="N139:Q139" si="130">+N130+N134+N135+N136+N137</f>
        <v>4117</v>
      </c>
      <c r="O139" s="175">
        <f t="shared" si="130"/>
        <v>6122</v>
      </c>
      <c r="P139" s="80">
        <f t="shared" si="130"/>
        <v>3</v>
      </c>
      <c r="Q139" s="175">
        <f t="shared" si="130"/>
        <v>6125</v>
      </c>
      <c r="R139" s="80"/>
      <c r="S139" s="81"/>
      <c r="T139" s="175"/>
      <c r="U139" s="80"/>
      <c r="V139" s="175"/>
      <c r="W139" s="82"/>
    </row>
    <row r="140" spans="1:23" ht="14.25" thickTop="1" thickBot="1" x14ac:dyDescent="0.25">
      <c r="L140" s="79" t="s">
        <v>63</v>
      </c>
      <c r="M140" s="80">
        <f t="shared" ref="M140:Q140" si="131">+M124+M130+M134+M138</f>
        <v>2647</v>
      </c>
      <c r="N140" s="81">
        <f t="shared" si="131"/>
        <v>6013</v>
      </c>
      <c r="O140" s="175">
        <f t="shared" si="131"/>
        <v>8660</v>
      </c>
      <c r="P140" s="80">
        <f t="shared" si="131"/>
        <v>3</v>
      </c>
      <c r="Q140" s="175">
        <f t="shared" si="131"/>
        <v>8663</v>
      </c>
      <c r="R140" s="80"/>
      <c r="S140" s="81"/>
      <c r="T140" s="175"/>
      <c r="U140" s="80"/>
      <c r="V140" s="175"/>
      <c r="W140" s="82"/>
    </row>
    <row r="141" spans="1:23" ht="14.25" thickTop="1" thickBot="1" x14ac:dyDescent="0.25">
      <c r="L141" s="89" t="s">
        <v>60</v>
      </c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1:23" ht="13.5" thickTop="1" x14ac:dyDescent="0.2">
      <c r="L142" s="534" t="s">
        <v>42</v>
      </c>
      <c r="M142" s="535"/>
      <c r="N142" s="535"/>
      <c r="O142" s="535"/>
      <c r="P142" s="535"/>
      <c r="Q142" s="535"/>
      <c r="R142" s="535"/>
      <c r="S142" s="535"/>
      <c r="T142" s="535"/>
      <c r="U142" s="535"/>
      <c r="V142" s="535"/>
      <c r="W142" s="536"/>
    </row>
    <row r="143" spans="1:23" ht="13.5" thickBot="1" x14ac:dyDescent="0.25">
      <c r="L143" s="528" t="s">
        <v>45</v>
      </c>
      <c r="M143" s="529"/>
      <c r="N143" s="529"/>
      <c r="O143" s="529"/>
      <c r="P143" s="529"/>
      <c r="Q143" s="529"/>
      <c r="R143" s="529"/>
      <c r="S143" s="529"/>
      <c r="T143" s="529"/>
      <c r="U143" s="529"/>
      <c r="V143" s="529"/>
      <c r="W143" s="530"/>
    </row>
    <row r="144" spans="1:23" ht="14.25" thickTop="1" thickBot="1" x14ac:dyDescent="0.25">
      <c r="L144" s="54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6" t="s">
        <v>34</v>
      </c>
    </row>
    <row r="145" spans="12:23" ht="14.25" thickTop="1" thickBot="1" x14ac:dyDescent="0.25">
      <c r="L145" s="57"/>
      <c r="M145" s="531" t="s">
        <v>64</v>
      </c>
      <c r="N145" s="532"/>
      <c r="O145" s="532"/>
      <c r="P145" s="532"/>
      <c r="Q145" s="533"/>
      <c r="R145" s="531" t="s">
        <v>65</v>
      </c>
      <c r="S145" s="532"/>
      <c r="T145" s="532"/>
      <c r="U145" s="532"/>
      <c r="V145" s="533"/>
      <c r="W145" s="312" t="s">
        <v>2</v>
      </c>
    </row>
    <row r="146" spans="12:23" ht="13.5" thickTop="1" x14ac:dyDescent="0.2">
      <c r="L146" s="59" t="s">
        <v>3</v>
      </c>
      <c r="M146" s="60"/>
      <c r="N146" s="54"/>
      <c r="O146" s="61"/>
      <c r="P146" s="62"/>
      <c r="Q146" s="98"/>
      <c r="R146" s="60"/>
      <c r="S146" s="54"/>
      <c r="T146" s="61"/>
      <c r="U146" s="62"/>
      <c r="V146" s="98"/>
      <c r="W146" s="313" t="s">
        <v>4</v>
      </c>
    </row>
    <row r="147" spans="12:23" ht="13.5" thickBot="1" x14ac:dyDescent="0.25">
      <c r="L147" s="64"/>
      <c r="M147" s="65" t="s">
        <v>35</v>
      </c>
      <c r="N147" s="66" t="s">
        <v>36</v>
      </c>
      <c r="O147" s="67" t="s">
        <v>37</v>
      </c>
      <c r="P147" s="68" t="s">
        <v>32</v>
      </c>
      <c r="Q147" s="99" t="s">
        <v>7</v>
      </c>
      <c r="R147" s="65" t="s">
        <v>35</v>
      </c>
      <c r="S147" s="66" t="s">
        <v>36</v>
      </c>
      <c r="T147" s="67" t="s">
        <v>37</v>
      </c>
      <c r="U147" s="68" t="s">
        <v>32</v>
      </c>
      <c r="V147" s="99" t="s">
        <v>7</v>
      </c>
      <c r="W147" s="314"/>
    </row>
    <row r="148" spans="12:23" ht="5.25" customHeight="1" thickTop="1" x14ac:dyDescent="0.2">
      <c r="L148" s="59"/>
      <c r="M148" s="70"/>
      <c r="N148" s="71"/>
      <c r="O148" s="72"/>
      <c r="P148" s="73"/>
      <c r="Q148" s="142"/>
      <c r="R148" s="70"/>
      <c r="S148" s="71"/>
      <c r="T148" s="72"/>
      <c r="U148" s="73"/>
      <c r="V148" s="142"/>
      <c r="W148" s="74"/>
    </row>
    <row r="149" spans="12:23" x14ac:dyDescent="0.2">
      <c r="L149" s="59" t="s">
        <v>10</v>
      </c>
      <c r="M149" s="75">
        <f t="shared" ref="M149:N151" si="132">+M93+M121</f>
        <v>1034</v>
      </c>
      <c r="N149" s="76">
        <f t="shared" si="132"/>
        <v>3869</v>
      </c>
      <c r="O149" s="182">
        <f>M149+N149</f>
        <v>4903</v>
      </c>
      <c r="P149" s="77">
        <f>+P93+P121</f>
        <v>0</v>
      </c>
      <c r="Q149" s="188">
        <f>O149+P149</f>
        <v>4903</v>
      </c>
      <c r="R149" s="75">
        <f t="shared" ref="R149:S151" si="133">+R93+R121</f>
        <v>1058</v>
      </c>
      <c r="S149" s="76">
        <f t="shared" si="133"/>
        <v>3624</v>
      </c>
      <c r="T149" s="182">
        <f>R149+S149</f>
        <v>4682</v>
      </c>
      <c r="U149" s="77">
        <f>+U93+U121</f>
        <v>0</v>
      </c>
      <c r="V149" s="188">
        <f>T149+U149</f>
        <v>4682</v>
      </c>
      <c r="W149" s="78">
        <f>IF(Q149=0,0,((V149/Q149)-1)*100)</f>
        <v>-4.50744442178258</v>
      </c>
    </row>
    <row r="150" spans="12:23" x14ac:dyDescent="0.2">
      <c r="L150" s="59" t="s">
        <v>11</v>
      </c>
      <c r="M150" s="75">
        <f t="shared" si="132"/>
        <v>1114</v>
      </c>
      <c r="N150" s="76">
        <f t="shared" si="132"/>
        <v>3996</v>
      </c>
      <c r="O150" s="182">
        <f t="shared" ref="O150:O157" si="134">M150+N150</f>
        <v>5110</v>
      </c>
      <c r="P150" s="77">
        <f>+P94+P122</f>
        <v>0</v>
      </c>
      <c r="Q150" s="188">
        <f>O150+P150</f>
        <v>5110</v>
      </c>
      <c r="R150" s="75">
        <f t="shared" si="133"/>
        <v>817</v>
      </c>
      <c r="S150" s="76">
        <f t="shared" si="133"/>
        <v>3246</v>
      </c>
      <c r="T150" s="182">
        <f t="shared" ref="T150:T153" si="135">R150+S150</f>
        <v>4063</v>
      </c>
      <c r="U150" s="77">
        <f>+U94+U122</f>
        <v>0</v>
      </c>
      <c r="V150" s="188">
        <f>T150+U150</f>
        <v>4063</v>
      </c>
      <c r="W150" s="78">
        <f>IF(Q150=0,0,((V150/Q150)-1)*100)</f>
        <v>-20.489236790606657</v>
      </c>
    </row>
    <row r="151" spans="12:23" ht="13.5" thickBot="1" x14ac:dyDescent="0.25">
      <c r="L151" s="64" t="s">
        <v>12</v>
      </c>
      <c r="M151" s="75">
        <f t="shared" si="132"/>
        <v>880</v>
      </c>
      <c r="N151" s="76">
        <f t="shared" si="132"/>
        <v>3754</v>
      </c>
      <c r="O151" s="182">
        <f t="shared" si="134"/>
        <v>4634</v>
      </c>
      <c r="P151" s="77">
        <f>+P95+P123</f>
        <v>0</v>
      </c>
      <c r="Q151" s="188">
        <f>O151+P151</f>
        <v>4634</v>
      </c>
      <c r="R151" s="75">
        <f t="shared" si="133"/>
        <v>697</v>
      </c>
      <c r="S151" s="76">
        <f t="shared" si="133"/>
        <v>2962</v>
      </c>
      <c r="T151" s="182">
        <f t="shared" si="135"/>
        <v>3659</v>
      </c>
      <c r="U151" s="77">
        <f>+U95+U123</f>
        <v>6</v>
      </c>
      <c r="V151" s="188">
        <f>T151+U151</f>
        <v>3665</v>
      </c>
      <c r="W151" s="78">
        <f>IF(Q151=0,0,((V151/Q151)-1)*100)</f>
        <v>-20.910660336642206</v>
      </c>
    </row>
    <row r="152" spans="12:23" ht="14.25" thickTop="1" thickBot="1" x14ac:dyDescent="0.25">
      <c r="L152" s="79" t="s">
        <v>38</v>
      </c>
      <c r="M152" s="80">
        <f t="shared" ref="M152:V152" si="136">+M149+M150+M151</f>
        <v>3028</v>
      </c>
      <c r="N152" s="81">
        <f t="shared" si="136"/>
        <v>11619</v>
      </c>
      <c r="O152" s="183">
        <f t="shared" si="136"/>
        <v>14647</v>
      </c>
      <c r="P152" s="80">
        <f t="shared" si="136"/>
        <v>0</v>
      </c>
      <c r="Q152" s="183">
        <f t="shared" si="136"/>
        <v>14647</v>
      </c>
      <c r="R152" s="80">
        <f t="shared" si="136"/>
        <v>2572</v>
      </c>
      <c r="S152" s="81">
        <f t="shared" si="136"/>
        <v>9832</v>
      </c>
      <c r="T152" s="183">
        <f t="shared" si="136"/>
        <v>12404</v>
      </c>
      <c r="U152" s="80">
        <f t="shared" si="136"/>
        <v>6</v>
      </c>
      <c r="V152" s="183">
        <f t="shared" si="136"/>
        <v>12410</v>
      </c>
      <c r="W152" s="82">
        <f t="shared" ref="W152" si="137">IF(Q152=0,0,((V152/Q152)-1)*100)</f>
        <v>-15.272752099406016</v>
      </c>
    </row>
    <row r="153" spans="12:23" ht="13.5" thickTop="1" x14ac:dyDescent="0.2">
      <c r="L153" s="59" t="s">
        <v>13</v>
      </c>
      <c r="M153" s="75">
        <f>+M97+M125</f>
        <v>808</v>
      </c>
      <c r="N153" s="76">
        <f>+N97+N125</f>
        <v>3347</v>
      </c>
      <c r="O153" s="182">
        <f t="shared" si="134"/>
        <v>4155</v>
      </c>
      <c r="P153" s="77">
        <f>+P97+P125</f>
        <v>0</v>
      </c>
      <c r="Q153" s="188">
        <f>O153+P153</f>
        <v>4155</v>
      </c>
      <c r="R153" s="75">
        <f>+R97+R125</f>
        <v>686</v>
      </c>
      <c r="S153" s="76">
        <f>+S97+S125</f>
        <v>2584</v>
      </c>
      <c r="T153" s="182">
        <f t="shared" si="135"/>
        <v>3270</v>
      </c>
      <c r="U153" s="77">
        <f>+U97+U125</f>
        <v>21</v>
      </c>
      <c r="V153" s="188">
        <f>T153+U153</f>
        <v>3291</v>
      </c>
      <c r="W153" s="78">
        <f>IF(Q153=0,0,((V153/Q153)-1)*100)</f>
        <v>-20.794223826714799</v>
      </c>
    </row>
    <row r="154" spans="12:23" ht="13.5" thickBot="1" x14ac:dyDescent="0.25">
      <c r="L154" s="59" t="s">
        <v>14</v>
      </c>
      <c r="M154" s="75">
        <f>+M98+M126</f>
        <v>870</v>
      </c>
      <c r="N154" s="76">
        <f>+N98+N126</f>
        <v>3386</v>
      </c>
      <c r="O154" s="182">
        <f>M154+N154</f>
        <v>4256</v>
      </c>
      <c r="P154" s="77">
        <f>+P98+P126</f>
        <v>1</v>
      </c>
      <c r="Q154" s="188">
        <f>O154+P154</f>
        <v>4257</v>
      </c>
      <c r="R154" s="75">
        <f>+R98+R126</f>
        <v>687</v>
      </c>
      <c r="S154" s="76">
        <f>+S98+S126</f>
        <v>2038</v>
      </c>
      <c r="T154" s="182">
        <f>R154+S154</f>
        <v>2725</v>
      </c>
      <c r="U154" s="77">
        <f>+U98+U126</f>
        <v>0</v>
      </c>
      <c r="V154" s="188">
        <f>T154+U154</f>
        <v>2725</v>
      </c>
      <c r="W154" s="78">
        <f>IF(Q154=0,0,((V154/Q154)-1)*100)</f>
        <v>-35.987784824994129</v>
      </c>
    </row>
    <row r="155" spans="12:23" ht="14.25" thickTop="1" thickBot="1" x14ac:dyDescent="0.25">
      <c r="L155" s="79" t="s">
        <v>66</v>
      </c>
      <c r="M155" s="80">
        <f>+M153+M154</f>
        <v>1678</v>
      </c>
      <c r="N155" s="81">
        <f t="shared" ref="N155:V155" si="138">+N153+N154</f>
        <v>6733</v>
      </c>
      <c r="O155" s="175">
        <f t="shared" si="138"/>
        <v>8411</v>
      </c>
      <c r="P155" s="80">
        <f t="shared" si="138"/>
        <v>1</v>
      </c>
      <c r="Q155" s="175">
        <f t="shared" si="138"/>
        <v>8412</v>
      </c>
      <c r="R155" s="80">
        <f t="shared" si="138"/>
        <v>1373</v>
      </c>
      <c r="S155" s="81">
        <f t="shared" si="138"/>
        <v>4622</v>
      </c>
      <c r="T155" s="175">
        <f t="shared" si="138"/>
        <v>5995</v>
      </c>
      <c r="U155" s="80">
        <f t="shared" si="138"/>
        <v>21</v>
      </c>
      <c r="V155" s="175">
        <f t="shared" si="138"/>
        <v>6016</v>
      </c>
      <c r="W155" s="82">
        <f t="shared" ref="W155:W156" si="139">IF(Q155=0,0,((V155/Q155)-1)*100)</f>
        <v>-28.483119353304797</v>
      </c>
    </row>
    <row r="156" spans="12:23" ht="14.25" thickTop="1" thickBot="1" x14ac:dyDescent="0.25">
      <c r="L156" s="79" t="s">
        <v>67</v>
      </c>
      <c r="M156" s="80">
        <f>+M152+M153+M154</f>
        <v>4706</v>
      </c>
      <c r="N156" s="81">
        <f t="shared" ref="N156:V156" si="140">+N152+N153+N154</f>
        <v>18352</v>
      </c>
      <c r="O156" s="175">
        <f t="shared" si="140"/>
        <v>23058</v>
      </c>
      <c r="P156" s="80">
        <f t="shared" si="140"/>
        <v>1</v>
      </c>
      <c r="Q156" s="175">
        <f t="shared" si="140"/>
        <v>23059</v>
      </c>
      <c r="R156" s="80">
        <f t="shared" si="140"/>
        <v>3945</v>
      </c>
      <c r="S156" s="81">
        <f t="shared" si="140"/>
        <v>14454</v>
      </c>
      <c r="T156" s="175">
        <f t="shared" si="140"/>
        <v>18399</v>
      </c>
      <c r="U156" s="80">
        <f t="shared" si="140"/>
        <v>27</v>
      </c>
      <c r="V156" s="175">
        <f t="shared" si="140"/>
        <v>18426</v>
      </c>
      <c r="W156" s="82">
        <f t="shared" si="139"/>
        <v>-20.091938071902515</v>
      </c>
    </row>
    <row r="157" spans="12:23" ht="14.25" thickTop="1" thickBot="1" x14ac:dyDescent="0.25">
      <c r="L157" s="59" t="s">
        <v>15</v>
      </c>
      <c r="M157" s="75">
        <f>+M101+M129</f>
        <v>847</v>
      </c>
      <c r="N157" s="76">
        <f>+N101+N129</f>
        <v>4503</v>
      </c>
      <c r="O157" s="182">
        <f t="shared" si="134"/>
        <v>5350</v>
      </c>
      <c r="P157" s="77">
        <f>+P101+P129</f>
        <v>0</v>
      </c>
      <c r="Q157" s="188">
        <f>O157+P157</f>
        <v>5350</v>
      </c>
      <c r="R157" s="75"/>
      <c r="S157" s="76"/>
      <c r="T157" s="182"/>
      <c r="U157" s="77"/>
      <c r="V157" s="188"/>
      <c r="W157" s="78"/>
    </row>
    <row r="158" spans="12:23" ht="14.25" thickTop="1" thickBot="1" x14ac:dyDescent="0.25">
      <c r="L158" s="79" t="s">
        <v>61</v>
      </c>
      <c r="M158" s="80">
        <f t="shared" ref="M158:Q158" si="141">+M153+M154+M157</f>
        <v>2525</v>
      </c>
      <c r="N158" s="81">
        <f t="shared" si="141"/>
        <v>11236</v>
      </c>
      <c r="O158" s="183">
        <f t="shared" si="141"/>
        <v>13761</v>
      </c>
      <c r="P158" s="80">
        <f t="shared" si="141"/>
        <v>1</v>
      </c>
      <c r="Q158" s="183">
        <f t="shared" si="141"/>
        <v>13762</v>
      </c>
      <c r="R158" s="80"/>
      <c r="S158" s="81"/>
      <c r="T158" s="183"/>
      <c r="U158" s="80"/>
      <c r="V158" s="183"/>
      <c r="W158" s="82"/>
    </row>
    <row r="159" spans="12:23" ht="13.5" thickTop="1" x14ac:dyDescent="0.2">
      <c r="L159" s="59" t="s">
        <v>16</v>
      </c>
      <c r="M159" s="75">
        <f t="shared" ref="M159:N161" si="142">+M103+M131</f>
        <v>943</v>
      </c>
      <c r="N159" s="76">
        <f t="shared" si="142"/>
        <v>4560</v>
      </c>
      <c r="O159" s="182">
        <f t="shared" ref="O159" si="143">M159+N159</f>
        <v>5503</v>
      </c>
      <c r="P159" s="77">
        <f>+P103+P131</f>
        <v>0</v>
      </c>
      <c r="Q159" s="188">
        <f>O159+P159</f>
        <v>5503</v>
      </c>
      <c r="R159" s="75"/>
      <c r="S159" s="76"/>
      <c r="T159" s="182"/>
      <c r="U159" s="77"/>
      <c r="V159" s="188"/>
      <c r="W159" s="78"/>
    </row>
    <row r="160" spans="12:23" x14ac:dyDescent="0.2">
      <c r="L160" s="59" t="s">
        <v>17</v>
      </c>
      <c r="M160" s="75">
        <f t="shared" si="142"/>
        <v>751</v>
      </c>
      <c r="N160" s="76">
        <f t="shared" si="142"/>
        <v>4423</v>
      </c>
      <c r="O160" s="182">
        <f>M160+N160</f>
        <v>5174</v>
      </c>
      <c r="P160" s="77">
        <f>+P104+P132</f>
        <v>2</v>
      </c>
      <c r="Q160" s="188">
        <f>O160+P160</f>
        <v>5176</v>
      </c>
      <c r="R160" s="75"/>
      <c r="S160" s="76"/>
      <c r="T160" s="182"/>
      <c r="U160" s="77"/>
      <c r="V160" s="188"/>
      <c r="W160" s="78"/>
    </row>
    <row r="161" spans="1:23" ht="13.5" thickBot="1" x14ac:dyDescent="0.25">
      <c r="L161" s="59" t="s">
        <v>18</v>
      </c>
      <c r="M161" s="75">
        <f t="shared" si="142"/>
        <v>734</v>
      </c>
      <c r="N161" s="76">
        <f t="shared" si="142"/>
        <v>4221</v>
      </c>
      <c r="O161" s="184">
        <f>M161+N161</f>
        <v>4955</v>
      </c>
      <c r="P161" s="83">
        <f>+P105+P133</f>
        <v>0</v>
      </c>
      <c r="Q161" s="188">
        <f>O161+P161</f>
        <v>4955</v>
      </c>
      <c r="R161" s="75"/>
      <c r="S161" s="76"/>
      <c r="T161" s="184"/>
      <c r="U161" s="83"/>
      <c r="V161" s="188"/>
      <c r="W161" s="78"/>
    </row>
    <row r="162" spans="1:23" ht="14.25" thickTop="1" thickBot="1" x14ac:dyDescent="0.25">
      <c r="A162" s="3" t="str">
        <f>IF(ISERROR(F162/G162)," ",IF(F162/G162&gt;0.5,IF(F162/G162&lt;1.5," ","NOT OK"),"NOT OK"))</f>
        <v xml:space="preserve"> </v>
      </c>
      <c r="L162" s="84" t="s">
        <v>19</v>
      </c>
      <c r="M162" s="85">
        <f t="shared" ref="M162:Q162" si="144">+M159+M160+M161</f>
        <v>2428</v>
      </c>
      <c r="N162" s="85">
        <f t="shared" si="144"/>
        <v>13204</v>
      </c>
      <c r="O162" s="185">
        <f t="shared" si="144"/>
        <v>15632</v>
      </c>
      <c r="P162" s="86">
        <f t="shared" si="144"/>
        <v>2</v>
      </c>
      <c r="Q162" s="185">
        <f t="shared" si="144"/>
        <v>15634</v>
      </c>
      <c r="R162" s="85"/>
      <c r="S162" s="85"/>
      <c r="T162" s="185"/>
      <c r="U162" s="86"/>
      <c r="V162" s="185"/>
      <c r="W162" s="87"/>
    </row>
    <row r="163" spans="1:23" ht="13.5" thickTop="1" x14ac:dyDescent="0.2">
      <c r="L163" s="59" t="s">
        <v>21</v>
      </c>
      <c r="M163" s="75">
        <f t="shared" ref="M163:N165" si="145">+M107+M135</f>
        <v>765</v>
      </c>
      <c r="N163" s="76">
        <f t="shared" si="145"/>
        <v>3945</v>
      </c>
      <c r="O163" s="184">
        <f>M163+N163</f>
        <v>4710</v>
      </c>
      <c r="P163" s="88">
        <f>+P107+P135</f>
        <v>3</v>
      </c>
      <c r="Q163" s="188">
        <f>O163+P163</f>
        <v>4713</v>
      </c>
      <c r="R163" s="75"/>
      <c r="S163" s="76"/>
      <c r="T163" s="184"/>
      <c r="U163" s="88"/>
      <c r="V163" s="188"/>
      <c r="W163" s="78"/>
    </row>
    <row r="164" spans="1:23" x14ac:dyDescent="0.2">
      <c r="L164" s="59" t="s">
        <v>22</v>
      </c>
      <c r="M164" s="75">
        <f t="shared" si="145"/>
        <v>869</v>
      </c>
      <c r="N164" s="76">
        <f t="shared" si="145"/>
        <v>3620</v>
      </c>
      <c r="O164" s="184">
        <f t="shared" ref="O164" si="146">M164+N164</f>
        <v>4489</v>
      </c>
      <c r="P164" s="77">
        <f>+P108+P136</f>
        <v>2</v>
      </c>
      <c r="Q164" s="188">
        <f>O164+P164</f>
        <v>4491</v>
      </c>
      <c r="R164" s="75"/>
      <c r="S164" s="76"/>
      <c r="T164" s="184"/>
      <c r="U164" s="77"/>
      <c r="V164" s="188"/>
      <c r="W164" s="78"/>
    </row>
    <row r="165" spans="1:23" ht="13.5" thickBot="1" x14ac:dyDescent="0.25">
      <c r="A165" s="327"/>
      <c r="K165" s="327"/>
      <c r="L165" s="59" t="s">
        <v>23</v>
      </c>
      <c r="M165" s="75">
        <f t="shared" si="145"/>
        <v>749</v>
      </c>
      <c r="N165" s="76">
        <f t="shared" si="145"/>
        <v>3534</v>
      </c>
      <c r="O165" s="184">
        <f>M165+N165</f>
        <v>4283</v>
      </c>
      <c r="P165" s="77">
        <f>+P109+P137</f>
        <v>0</v>
      </c>
      <c r="Q165" s="188">
        <f>O165+P165</f>
        <v>4283</v>
      </c>
      <c r="R165" s="75"/>
      <c r="S165" s="76"/>
      <c r="T165" s="184"/>
      <c r="U165" s="77"/>
      <c r="V165" s="188"/>
      <c r="W165" s="78"/>
    </row>
    <row r="166" spans="1:23" ht="14.25" thickTop="1" thickBot="1" x14ac:dyDescent="0.25">
      <c r="L166" s="79" t="s">
        <v>40</v>
      </c>
      <c r="M166" s="80">
        <f t="shared" ref="M166" si="147">+M163+M164+M165</f>
        <v>2383</v>
      </c>
      <c r="N166" s="81">
        <f t="shared" ref="N166:Q166" si="148">+N163+N164+N165</f>
        <v>11099</v>
      </c>
      <c r="O166" s="183">
        <f t="shared" si="148"/>
        <v>13482</v>
      </c>
      <c r="P166" s="80">
        <f t="shared" si="148"/>
        <v>5</v>
      </c>
      <c r="Q166" s="183">
        <f t="shared" si="148"/>
        <v>13487</v>
      </c>
      <c r="R166" s="80"/>
      <c r="S166" s="81"/>
      <c r="T166" s="183"/>
      <c r="U166" s="80"/>
      <c r="V166" s="183"/>
      <c r="W166" s="82"/>
    </row>
    <row r="167" spans="1:23" ht="14.25" thickTop="1" thickBot="1" x14ac:dyDescent="0.25">
      <c r="L167" s="79" t="s">
        <v>62</v>
      </c>
      <c r="M167" s="80">
        <f t="shared" ref="M167" si="149">+M158+M162+M163+M164+M165</f>
        <v>7336</v>
      </c>
      <c r="N167" s="81">
        <f t="shared" ref="N167:Q167" si="150">+N158+N162+N163+N164+N165</f>
        <v>35539</v>
      </c>
      <c r="O167" s="175">
        <f t="shared" si="150"/>
        <v>42875</v>
      </c>
      <c r="P167" s="80">
        <f t="shared" si="150"/>
        <v>8</v>
      </c>
      <c r="Q167" s="175">
        <f t="shared" si="150"/>
        <v>42883</v>
      </c>
      <c r="R167" s="80"/>
      <c r="S167" s="81"/>
      <c r="T167" s="175"/>
      <c r="U167" s="80"/>
      <c r="V167" s="175"/>
      <c r="W167" s="82"/>
    </row>
    <row r="168" spans="1:23" ht="14.25" thickTop="1" thickBot="1" x14ac:dyDescent="0.25">
      <c r="L168" s="79" t="s">
        <v>63</v>
      </c>
      <c r="M168" s="80">
        <f t="shared" ref="M168:Q168" si="151">+M152+M158+M162+M166</f>
        <v>10364</v>
      </c>
      <c r="N168" s="81">
        <f t="shared" si="151"/>
        <v>47158</v>
      </c>
      <c r="O168" s="175">
        <f t="shared" si="151"/>
        <v>57522</v>
      </c>
      <c r="P168" s="80">
        <f t="shared" si="151"/>
        <v>8</v>
      </c>
      <c r="Q168" s="175">
        <f t="shared" si="151"/>
        <v>57530</v>
      </c>
      <c r="R168" s="80"/>
      <c r="S168" s="81"/>
      <c r="T168" s="175"/>
      <c r="U168" s="80"/>
      <c r="V168" s="175"/>
      <c r="W168" s="82"/>
    </row>
    <row r="169" spans="1:23" ht="14.25" thickTop="1" thickBot="1" x14ac:dyDescent="0.25">
      <c r="L169" s="89" t="s">
        <v>60</v>
      </c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1:23" ht="13.5" thickTop="1" x14ac:dyDescent="0.2">
      <c r="L170" s="555" t="s">
        <v>54</v>
      </c>
      <c r="M170" s="556"/>
      <c r="N170" s="556"/>
      <c r="O170" s="556"/>
      <c r="P170" s="556"/>
      <c r="Q170" s="556"/>
      <c r="R170" s="556"/>
      <c r="S170" s="556"/>
      <c r="T170" s="556"/>
      <c r="U170" s="556"/>
      <c r="V170" s="556"/>
      <c r="W170" s="557"/>
    </row>
    <row r="171" spans="1:23" ht="24.75" customHeight="1" thickBot="1" x14ac:dyDescent="0.25">
      <c r="L171" s="558" t="s">
        <v>51</v>
      </c>
      <c r="M171" s="559"/>
      <c r="N171" s="559"/>
      <c r="O171" s="559"/>
      <c r="P171" s="559"/>
      <c r="Q171" s="559"/>
      <c r="R171" s="559"/>
      <c r="S171" s="559"/>
      <c r="T171" s="559"/>
      <c r="U171" s="559"/>
      <c r="V171" s="559"/>
      <c r="W171" s="560"/>
    </row>
    <row r="172" spans="1:23" ht="14.25" thickTop="1" thickBot="1" x14ac:dyDescent="0.25">
      <c r="L172" s="211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3" t="s">
        <v>34</v>
      </c>
    </row>
    <row r="173" spans="1:23" ht="14.25" thickTop="1" thickBot="1" x14ac:dyDescent="0.25">
      <c r="L173" s="214"/>
      <c r="M173" s="215" t="s">
        <v>64</v>
      </c>
      <c r="N173" s="216"/>
      <c r="O173" s="253"/>
      <c r="P173" s="215"/>
      <c r="Q173" s="215"/>
      <c r="R173" s="215" t="s">
        <v>65</v>
      </c>
      <c r="S173" s="216"/>
      <c r="T173" s="253"/>
      <c r="U173" s="215"/>
      <c r="V173" s="215"/>
      <c r="W173" s="309" t="s">
        <v>2</v>
      </c>
    </row>
    <row r="174" spans="1:23" ht="13.5" thickTop="1" x14ac:dyDescent="0.2">
      <c r="L174" s="218" t="s">
        <v>3</v>
      </c>
      <c r="M174" s="219"/>
      <c r="N174" s="211"/>
      <c r="O174" s="220"/>
      <c r="P174" s="221"/>
      <c r="Q174" s="220"/>
      <c r="R174" s="219"/>
      <c r="S174" s="211"/>
      <c r="T174" s="220"/>
      <c r="U174" s="221"/>
      <c r="V174" s="220"/>
      <c r="W174" s="310" t="s">
        <v>4</v>
      </c>
    </row>
    <row r="175" spans="1:23" ht="13.5" thickBot="1" x14ac:dyDescent="0.25">
      <c r="L175" s="223"/>
      <c r="M175" s="224" t="s">
        <v>35</v>
      </c>
      <c r="N175" s="225" t="s">
        <v>36</v>
      </c>
      <c r="O175" s="226" t="s">
        <v>37</v>
      </c>
      <c r="P175" s="227" t="s">
        <v>32</v>
      </c>
      <c r="Q175" s="226" t="s">
        <v>7</v>
      </c>
      <c r="R175" s="224" t="s">
        <v>35</v>
      </c>
      <c r="S175" s="225" t="s">
        <v>36</v>
      </c>
      <c r="T175" s="226" t="s">
        <v>37</v>
      </c>
      <c r="U175" s="227" t="s">
        <v>32</v>
      </c>
      <c r="V175" s="226" t="s">
        <v>7</v>
      </c>
      <c r="W175" s="311"/>
    </row>
    <row r="176" spans="1:23" ht="5.25" customHeight="1" thickTop="1" x14ac:dyDescent="0.2">
      <c r="L176" s="218"/>
      <c r="M176" s="229"/>
      <c r="N176" s="230"/>
      <c r="O176" s="231"/>
      <c r="P176" s="232"/>
      <c r="Q176" s="231"/>
      <c r="R176" s="229"/>
      <c r="S176" s="230"/>
      <c r="T176" s="231"/>
      <c r="U176" s="232"/>
      <c r="V176" s="231"/>
      <c r="W176" s="233"/>
    </row>
    <row r="177" spans="1:23" x14ac:dyDescent="0.2">
      <c r="L177" s="218" t="s">
        <v>10</v>
      </c>
      <c r="M177" s="234">
        <v>0</v>
      </c>
      <c r="N177" s="235">
        <v>0</v>
      </c>
      <c r="O177" s="236">
        <f>M177+N177</f>
        <v>0</v>
      </c>
      <c r="P177" s="237">
        <v>0</v>
      </c>
      <c r="Q177" s="236">
        <f>O177+P177</f>
        <v>0</v>
      </c>
      <c r="R177" s="234">
        <v>0</v>
      </c>
      <c r="S177" s="235">
        <v>0</v>
      </c>
      <c r="T177" s="236">
        <f>R177+S177</f>
        <v>0</v>
      </c>
      <c r="U177" s="237">
        <v>0</v>
      </c>
      <c r="V177" s="236">
        <f>T177+U177</f>
        <v>0</v>
      </c>
      <c r="W177" s="345">
        <f>IF(Q177=0,0,((V177/Q177)-1)*100)</f>
        <v>0</v>
      </c>
    </row>
    <row r="178" spans="1:23" x14ac:dyDescent="0.2">
      <c r="L178" s="218" t="s">
        <v>11</v>
      </c>
      <c r="M178" s="234">
        <v>0</v>
      </c>
      <c r="N178" s="235">
        <v>0</v>
      </c>
      <c r="O178" s="236">
        <f>M178+N178</f>
        <v>0</v>
      </c>
      <c r="P178" s="237">
        <v>0</v>
      </c>
      <c r="Q178" s="236">
        <f>O178+P178</f>
        <v>0</v>
      </c>
      <c r="R178" s="234">
        <v>0</v>
      </c>
      <c r="S178" s="235">
        <v>0</v>
      </c>
      <c r="T178" s="236">
        <f>R178+S178</f>
        <v>0</v>
      </c>
      <c r="U178" s="237">
        <v>0</v>
      </c>
      <c r="V178" s="236">
        <f>T178+U178</f>
        <v>0</v>
      </c>
      <c r="W178" s="345">
        <f>IF(Q178=0,0,((V178/Q178)-1)*100)</f>
        <v>0</v>
      </c>
    </row>
    <row r="179" spans="1:23" ht="13.5" thickBot="1" x14ac:dyDescent="0.25">
      <c r="L179" s="223" t="s">
        <v>12</v>
      </c>
      <c r="M179" s="234">
        <v>0</v>
      </c>
      <c r="N179" s="235">
        <v>0</v>
      </c>
      <c r="O179" s="236">
        <f>M179+N179</f>
        <v>0</v>
      </c>
      <c r="P179" s="237">
        <v>0</v>
      </c>
      <c r="Q179" s="236">
        <f t="shared" ref="Q179" si="152">O179+P179</f>
        <v>0</v>
      </c>
      <c r="R179" s="234">
        <v>0</v>
      </c>
      <c r="S179" s="235">
        <v>0</v>
      </c>
      <c r="T179" s="236">
        <f>R179+S179</f>
        <v>0</v>
      </c>
      <c r="U179" s="237">
        <v>0</v>
      </c>
      <c r="V179" s="236">
        <f t="shared" ref="V179" si="153">T179+U179</f>
        <v>0</v>
      </c>
      <c r="W179" s="345">
        <f>IF(Q179=0,0,((V179/Q179)-1)*100)</f>
        <v>0</v>
      </c>
    </row>
    <row r="180" spans="1:23" ht="14.25" thickTop="1" thickBot="1" x14ac:dyDescent="0.25">
      <c r="L180" s="239" t="s">
        <v>57</v>
      </c>
      <c r="M180" s="240">
        <f t="shared" ref="M180:Q180" si="154">+M177+M178+M179</f>
        <v>0</v>
      </c>
      <c r="N180" s="241">
        <f t="shared" si="154"/>
        <v>0</v>
      </c>
      <c r="O180" s="242">
        <f t="shared" si="154"/>
        <v>0</v>
      </c>
      <c r="P180" s="240">
        <f t="shared" si="154"/>
        <v>0</v>
      </c>
      <c r="Q180" s="242">
        <f t="shared" si="154"/>
        <v>0</v>
      </c>
      <c r="R180" s="240">
        <f t="shared" ref="R180:V180" si="155">+R177+R178+R179</f>
        <v>0</v>
      </c>
      <c r="S180" s="241">
        <f t="shared" si="155"/>
        <v>0</v>
      </c>
      <c r="T180" s="242">
        <f t="shared" si="155"/>
        <v>0</v>
      </c>
      <c r="U180" s="240">
        <f t="shared" si="155"/>
        <v>0</v>
      </c>
      <c r="V180" s="242">
        <f t="shared" si="155"/>
        <v>0</v>
      </c>
      <c r="W180" s="344">
        <f t="shared" ref="W180:W181" si="156">IF(Q180=0,0,((V180/Q180)-1)*100)</f>
        <v>0</v>
      </c>
    </row>
    <row r="181" spans="1:23" ht="13.5" thickTop="1" x14ac:dyDescent="0.2">
      <c r="L181" s="218" t="s">
        <v>13</v>
      </c>
      <c r="M181" s="234">
        <v>0</v>
      </c>
      <c r="N181" s="235">
        <v>0</v>
      </c>
      <c r="O181" s="236">
        <f>M181+N181</f>
        <v>0</v>
      </c>
      <c r="P181" s="237">
        <v>0</v>
      </c>
      <c r="Q181" s="236">
        <f>O181+P181</f>
        <v>0</v>
      </c>
      <c r="R181" s="234">
        <v>0</v>
      </c>
      <c r="S181" s="235">
        <v>0</v>
      </c>
      <c r="T181" s="236">
        <f>R181+S181</f>
        <v>0</v>
      </c>
      <c r="U181" s="237">
        <v>0</v>
      </c>
      <c r="V181" s="236">
        <f>T181+U181</f>
        <v>0</v>
      </c>
      <c r="W181" s="345">
        <f t="shared" si="156"/>
        <v>0</v>
      </c>
    </row>
    <row r="182" spans="1:23" ht="13.5" thickBot="1" x14ac:dyDescent="0.25">
      <c r="L182" s="218" t="s">
        <v>14</v>
      </c>
      <c r="M182" s="234">
        <v>0</v>
      </c>
      <c r="N182" s="235">
        <v>0</v>
      </c>
      <c r="O182" s="236">
        <f>M182+N182</f>
        <v>0</v>
      </c>
      <c r="P182" s="237">
        <v>0</v>
      </c>
      <c r="Q182" s="236">
        <f>O182+P182</f>
        <v>0</v>
      </c>
      <c r="R182" s="234">
        <v>0</v>
      </c>
      <c r="S182" s="235">
        <v>0</v>
      </c>
      <c r="T182" s="236">
        <f>R182+S182</f>
        <v>0</v>
      </c>
      <c r="U182" s="237">
        <v>0</v>
      </c>
      <c r="V182" s="236">
        <f>T182+U182</f>
        <v>0</v>
      </c>
      <c r="W182" s="345">
        <f>IF(Q182=0,0,((V182/Q182)-1)*100)</f>
        <v>0</v>
      </c>
    </row>
    <row r="183" spans="1:23" ht="14.25" thickTop="1" thickBot="1" x14ac:dyDescent="0.25">
      <c r="L183" s="239" t="s">
        <v>66</v>
      </c>
      <c r="M183" s="240">
        <f>+M181+M182</f>
        <v>0</v>
      </c>
      <c r="N183" s="241">
        <f t="shared" ref="N183:V183" si="157">+N181+N182</f>
        <v>0</v>
      </c>
      <c r="O183" s="242">
        <f t="shared" si="157"/>
        <v>0</v>
      </c>
      <c r="P183" s="240">
        <f t="shared" si="157"/>
        <v>0</v>
      </c>
      <c r="Q183" s="242">
        <f t="shared" si="157"/>
        <v>0</v>
      </c>
      <c r="R183" s="240">
        <f t="shared" si="157"/>
        <v>0</v>
      </c>
      <c r="S183" s="241">
        <f t="shared" si="157"/>
        <v>0</v>
      </c>
      <c r="T183" s="242">
        <f t="shared" si="157"/>
        <v>0</v>
      </c>
      <c r="U183" s="240">
        <f t="shared" si="157"/>
        <v>0</v>
      </c>
      <c r="V183" s="242">
        <f t="shared" si="157"/>
        <v>0</v>
      </c>
      <c r="W183" s="344">
        <f t="shared" ref="W183:W184" si="158">IF(Q183=0,0,((V183/Q183)-1)*100)</f>
        <v>0</v>
      </c>
    </row>
    <row r="184" spans="1:23" ht="14.25" thickTop="1" thickBot="1" x14ac:dyDescent="0.25">
      <c r="L184" s="239" t="s">
        <v>68</v>
      </c>
      <c r="M184" s="240">
        <f>+M180+M181+M182</f>
        <v>0</v>
      </c>
      <c r="N184" s="241">
        <f t="shared" ref="N184:V184" si="159">+N180+N181+N182</f>
        <v>0</v>
      </c>
      <c r="O184" s="242">
        <f t="shared" si="159"/>
        <v>0</v>
      </c>
      <c r="P184" s="240">
        <f t="shared" si="159"/>
        <v>0</v>
      </c>
      <c r="Q184" s="242">
        <f t="shared" si="159"/>
        <v>0</v>
      </c>
      <c r="R184" s="240">
        <f t="shared" si="159"/>
        <v>0</v>
      </c>
      <c r="S184" s="241">
        <f t="shared" si="159"/>
        <v>0</v>
      </c>
      <c r="T184" s="242">
        <f t="shared" si="159"/>
        <v>0</v>
      </c>
      <c r="U184" s="240">
        <f t="shared" si="159"/>
        <v>0</v>
      </c>
      <c r="V184" s="242">
        <f t="shared" si="159"/>
        <v>0</v>
      </c>
      <c r="W184" s="344">
        <f t="shared" si="158"/>
        <v>0</v>
      </c>
    </row>
    <row r="185" spans="1:23" ht="14.25" thickTop="1" thickBot="1" x14ac:dyDescent="0.25">
      <c r="L185" s="218" t="s">
        <v>15</v>
      </c>
      <c r="M185" s="234">
        <v>0</v>
      </c>
      <c r="N185" s="235">
        <v>0</v>
      </c>
      <c r="O185" s="236">
        <f>M185+N185</f>
        <v>0</v>
      </c>
      <c r="P185" s="237">
        <v>0</v>
      </c>
      <c r="Q185" s="236">
        <f>O185+P185</f>
        <v>0</v>
      </c>
      <c r="R185" s="234"/>
      <c r="S185" s="235"/>
      <c r="T185" s="236"/>
      <c r="U185" s="237"/>
      <c r="V185" s="236"/>
      <c r="W185" s="238"/>
    </row>
    <row r="186" spans="1:23" ht="14.25" thickTop="1" thickBot="1" x14ac:dyDescent="0.25">
      <c r="L186" s="239" t="s">
        <v>61</v>
      </c>
      <c r="M186" s="240">
        <f t="shared" ref="M186:Q186" si="160">+M181+M182+M185</f>
        <v>0</v>
      </c>
      <c r="N186" s="241">
        <f t="shared" si="160"/>
        <v>0</v>
      </c>
      <c r="O186" s="242">
        <f t="shared" si="160"/>
        <v>0</v>
      </c>
      <c r="P186" s="240">
        <f t="shared" si="160"/>
        <v>0</v>
      </c>
      <c r="Q186" s="242">
        <f t="shared" si="160"/>
        <v>0</v>
      </c>
      <c r="R186" s="240"/>
      <c r="S186" s="241"/>
      <c r="T186" s="242"/>
      <c r="U186" s="240"/>
      <c r="V186" s="242"/>
      <c r="W186" s="243"/>
    </row>
    <row r="187" spans="1:23" ht="13.5" thickTop="1" x14ac:dyDescent="0.2">
      <c r="L187" s="218" t="s">
        <v>16</v>
      </c>
      <c r="M187" s="234">
        <v>0</v>
      </c>
      <c r="N187" s="235">
        <v>0</v>
      </c>
      <c r="O187" s="236">
        <f>SUM(M187:N187)</f>
        <v>0</v>
      </c>
      <c r="P187" s="237">
        <v>0</v>
      </c>
      <c r="Q187" s="236">
        <f t="shared" ref="Q187" si="161">O187+P187</f>
        <v>0</v>
      </c>
      <c r="R187" s="234"/>
      <c r="S187" s="235"/>
      <c r="T187" s="236"/>
      <c r="U187" s="237"/>
      <c r="V187" s="236"/>
      <c r="W187" s="238"/>
    </row>
    <row r="188" spans="1:23" x14ac:dyDescent="0.2">
      <c r="L188" s="218" t="s">
        <v>17</v>
      </c>
      <c r="M188" s="234">
        <v>0</v>
      </c>
      <c r="N188" s="235">
        <v>0</v>
      </c>
      <c r="O188" s="236">
        <f>SUM(M188:N188)</f>
        <v>0</v>
      </c>
      <c r="P188" s="237">
        <v>0</v>
      </c>
      <c r="Q188" s="236">
        <f>O188+P188</f>
        <v>0</v>
      </c>
      <c r="R188" s="234"/>
      <c r="S188" s="235"/>
      <c r="T188" s="236"/>
      <c r="U188" s="237"/>
      <c r="V188" s="236"/>
      <c r="W188" s="238"/>
    </row>
    <row r="189" spans="1:23" ht="13.5" thickBot="1" x14ac:dyDescent="0.25">
      <c r="L189" s="218" t="s">
        <v>18</v>
      </c>
      <c r="M189" s="234">
        <v>0</v>
      </c>
      <c r="N189" s="235">
        <v>0</v>
      </c>
      <c r="O189" s="244">
        <f>SUM(M189:N189)</f>
        <v>0</v>
      </c>
      <c r="P189" s="245">
        <v>0</v>
      </c>
      <c r="Q189" s="244">
        <f>O189+P189</f>
        <v>0</v>
      </c>
      <c r="R189" s="234"/>
      <c r="S189" s="235"/>
      <c r="T189" s="244"/>
      <c r="U189" s="245"/>
      <c r="V189" s="244"/>
      <c r="W189" s="238"/>
    </row>
    <row r="190" spans="1:23" ht="14.25" thickTop="1" thickBot="1" x14ac:dyDescent="0.25">
      <c r="L190" s="246" t="s">
        <v>19</v>
      </c>
      <c r="M190" s="247">
        <f t="shared" ref="M190:Q190" si="162">+M187+M188+M189</f>
        <v>0</v>
      </c>
      <c r="N190" s="247">
        <f t="shared" si="162"/>
        <v>0</v>
      </c>
      <c r="O190" s="248">
        <f t="shared" si="162"/>
        <v>0</v>
      </c>
      <c r="P190" s="249">
        <f t="shared" si="162"/>
        <v>0</v>
      </c>
      <c r="Q190" s="248">
        <f t="shared" si="162"/>
        <v>0</v>
      </c>
      <c r="R190" s="247"/>
      <c r="S190" s="247"/>
      <c r="T190" s="248"/>
      <c r="U190" s="249"/>
      <c r="V190" s="248"/>
      <c r="W190" s="250"/>
    </row>
    <row r="191" spans="1:23" ht="13.5" thickTop="1" x14ac:dyDescent="0.2">
      <c r="A191" s="327"/>
      <c r="K191" s="327"/>
      <c r="L191" s="218" t="s">
        <v>21</v>
      </c>
      <c r="M191" s="234">
        <v>0</v>
      </c>
      <c r="N191" s="235">
        <v>0</v>
      </c>
      <c r="O191" s="244">
        <f>SUM(M191:N191)</f>
        <v>0</v>
      </c>
      <c r="P191" s="251">
        <v>0</v>
      </c>
      <c r="Q191" s="244">
        <f>O191+P191</f>
        <v>0</v>
      </c>
      <c r="R191" s="234"/>
      <c r="S191" s="235"/>
      <c r="T191" s="244"/>
      <c r="U191" s="251"/>
      <c r="V191" s="244"/>
      <c r="W191" s="238"/>
    </row>
    <row r="192" spans="1:23" x14ac:dyDescent="0.2">
      <c r="A192" s="327"/>
      <c r="K192" s="327"/>
      <c r="L192" s="218" t="s">
        <v>22</v>
      </c>
      <c r="M192" s="234">
        <v>0</v>
      </c>
      <c r="N192" s="235">
        <v>0</v>
      </c>
      <c r="O192" s="244">
        <f>SUM(M192:N192)</f>
        <v>0</v>
      </c>
      <c r="P192" s="237">
        <v>0</v>
      </c>
      <c r="Q192" s="244">
        <f>O192+P192</f>
        <v>0</v>
      </c>
      <c r="R192" s="234"/>
      <c r="S192" s="235"/>
      <c r="T192" s="244"/>
      <c r="U192" s="237"/>
      <c r="V192" s="244"/>
      <c r="W192" s="238"/>
    </row>
    <row r="193" spans="1:23" ht="13.5" thickBot="1" x14ac:dyDescent="0.25">
      <c r="A193" s="327"/>
      <c r="K193" s="327"/>
      <c r="L193" s="218" t="s">
        <v>23</v>
      </c>
      <c r="M193" s="234">
        <v>0</v>
      </c>
      <c r="N193" s="235">
        <v>0</v>
      </c>
      <c r="O193" s="244">
        <f>SUM(M193:N193)</f>
        <v>0</v>
      </c>
      <c r="P193" s="237">
        <v>0</v>
      </c>
      <c r="Q193" s="244">
        <f>O193+P193</f>
        <v>0</v>
      </c>
      <c r="R193" s="234"/>
      <c r="S193" s="235"/>
      <c r="T193" s="244"/>
      <c r="U193" s="237"/>
      <c r="V193" s="244"/>
      <c r="W193" s="238"/>
    </row>
    <row r="194" spans="1:23" ht="14.25" thickTop="1" thickBot="1" x14ac:dyDescent="0.25">
      <c r="L194" s="239" t="s">
        <v>40</v>
      </c>
      <c r="M194" s="240">
        <f t="shared" ref="M194:Q194" si="163">+M191+M192+M193</f>
        <v>0</v>
      </c>
      <c r="N194" s="241">
        <f t="shared" si="163"/>
        <v>0</v>
      </c>
      <c r="O194" s="242">
        <f t="shared" si="163"/>
        <v>0</v>
      </c>
      <c r="P194" s="240">
        <f t="shared" si="163"/>
        <v>0</v>
      </c>
      <c r="Q194" s="242">
        <f t="shared" si="163"/>
        <v>0</v>
      </c>
      <c r="R194" s="240"/>
      <c r="S194" s="241"/>
      <c r="T194" s="242"/>
      <c r="U194" s="240"/>
      <c r="V194" s="242"/>
      <c r="W194" s="243"/>
    </row>
    <row r="195" spans="1:23" ht="14.25" thickTop="1" thickBot="1" x14ac:dyDescent="0.25">
      <c r="L195" s="239" t="s">
        <v>62</v>
      </c>
      <c r="M195" s="240">
        <f t="shared" ref="M195:Q195" si="164">+M186+M190+M191+M192+M193</f>
        <v>0</v>
      </c>
      <c r="N195" s="241">
        <f t="shared" si="164"/>
        <v>0</v>
      </c>
      <c r="O195" s="242">
        <f t="shared" si="164"/>
        <v>0</v>
      </c>
      <c r="P195" s="240">
        <f t="shared" si="164"/>
        <v>0</v>
      </c>
      <c r="Q195" s="242">
        <f t="shared" si="164"/>
        <v>0</v>
      </c>
      <c r="R195" s="240"/>
      <c r="S195" s="241"/>
      <c r="T195" s="242"/>
      <c r="U195" s="240"/>
      <c r="V195" s="242"/>
      <c r="W195" s="243"/>
    </row>
    <row r="196" spans="1:23" ht="14.25" thickTop="1" thickBot="1" x14ac:dyDescent="0.25">
      <c r="L196" s="239" t="s">
        <v>63</v>
      </c>
      <c r="M196" s="240">
        <f t="shared" ref="M196:Q196" si="165">+M180+M186+M190+M194</f>
        <v>0</v>
      </c>
      <c r="N196" s="241">
        <f t="shared" si="165"/>
        <v>0</v>
      </c>
      <c r="O196" s="242">
        <f t="shared" si="165"/>
        <v>0</v>
      </c>
      <c r="P196" s="240">
        <f t="shared" si="165"/>
        <v>0</v>
      </c>
      <c r="Q196" s="242">
        <f t="shared" si="165"/>
        <v>0</v>
      </c>
      <c r="R196" s="240"/>
      <c r="S196" s="241"/>
      <c r="T196" s="242"/>
      <c r="U196" s="240"/>
      <c r="V196" s="242"/>
      <c r="W196" s="243"/>
    </row>
    <row r="197" spans="1:23" ht="14.25" thickTop="1" thickBot="1" x14ac:dyDescent="0.25">
      <c r="L197" s="252" t="s">
        <v>60</v>
      </c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</row>
    <row r="198" spans="1:23" ht="13.5" thickTop="1" x14ac:dyDescent="0.2">
      <c r="L198" s="555" t="s">
        <v>55</v>
      </c>
      <c r="M198" s="556"/>
      <c r="N198" s="556"/>
      <c r="O198" s="556"/>
      <c r="P198" s="556"/>
      <c r="Q198" s="556"/>
      <c r="R198" s="556"/>
      <c r="S198" s="556"/>
      <c r="T198" s="556"/>
      <c r="U198" s="556"/>
      <c r="V198" s="556"/>
      <c r="W198" s="557"/>
    </row>
    <row r="199" spans="1:23" ht="13.5" thickBot="1" x14ac:dyDescent="0.25">
      <c r="L199" s="558" t="s">
        <v>52</v>
      </c>
      <c r="M199" s="559"/>
      <c r="N199" s="559"/>
      <c r="O199" s="559"/>
      <c r="P199" s="559"/>
      <c r="Q199" s="559"/>
      <c r="R199" s="559"/>
      <c r="S199" s="559"/>
      <c r="T199" s="559"/>
      <c r="U199" s="559"/>
      <c r="V199" s="559"/>
      <c r="W199" s="560"/>
    </row>
    <row r="200" spans="1:23" ht="14.25" thickTop="1" thickBot="1" x14ac:dyDescent="0.25">
      <c r="L200" s="211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13" t="s">
        <v>34</v>
      </c>
    </row>
    <row r="201" spans="1:23" ht="14.25" thickTop="1" thickBot="1" x14ac:dyDescent="0.25">
      <c r="L201" s="214"/>
      <c r="M201" s="215" t="s">
        <v>64</v>
      </c>
      <c r="N201" s="216"/>
      <c r="O201" s="253"/>
      <c r="P201" s="215"/>
      <c r="Q201" s="215"/>
      <c r="R201" s="215" t="s">
        <v>65</v>
      </c>
      <c r="S201" s="216"/>
      <c r="T201" s="253"/>
      <c r="U201" s="215"/>
      <c r="V201" s="215"/>
      <c r="W201" s="309" t="s">
        <v>2</v>
      </c>
    </row>
    <row r="202" spans="1:23" ht="13.5" thickTop="1" x14ac:dyDescent="0.2">
      <c r="L202" s="218" t="s">
        <v>3</v>
      </c>
      <c r="M202" s="219"/>
      <c r="N202" s="211"/>
      <c r="O202" s="220"/>
      <c r="P202" s="221"/>
      <c r="Q202" s="220"/>
      <c r="R202" s="219"/>
      <c r="S202" s="211"/>
      <c r="T202" s="220"/>
      <c r="U202" s="221"/>
      <c r="V202" s="220"/>
      <c r="W202" s="310" t="s">
        <v>4</v>
      </c>
    </row>
    <row r="203" spans="1:23" ht="13.5" thickBot="1" x14ac:dyDescent="0.25">
      <c r="L203" s="223"/>
      <c r="M203" s="224" t="s">
        <v>35</v>
      </c>
      <c r="N203" s="225" t="s">
        <v>36</v>
      </c>
      <c r="O203" s="226" t="s">
        <v>37</v>
      </c>
      <c r="P203" s="227" t="s">
        <v>32</v>
      </c>
      <c r="Q203" s="226" t="s">
        <v>7</v>
      </c>
      <c r="R203" s="224" t="s">
        <v>35</v>
      </c>
      <c r="S203" s="225" t="s">
        <v>36</v>
      </c>
      <c r="T203" s="226" t="s">
        <v>37</v>
      </c>
      <c r="U203" s="227" t="s">
        <v>32</v>
      </c>
      <c r="V203" s="226" t="s">
        <v>7</v>
      </c>
      <c r="W203" s="311"/>
    </row>
    <row r="204" spans="1:23" ht="6" customHeight="1" thickTop="1" x14ac:dyDescent="0.2">
      <c r="L204" s="218"/>
      <c r="M204" s="229"/>
      <c r="N204" s="230"/>
      <c r="O204" s="231"/>
      <c r="P204" s="232"/>
      <c r="Q204" s="231"/>
      <c r="R204" s="229"/>
      <c r="S204" s="230"/>
      <c r="T204" s="231"/>
      <c r="U204" s="232"/>
      <c r="V204" s="231"/>
      <c r="W204" s="233"/>
    </row>
    <row r="205" spans="1:23" x14ac:dyDescent="0.2">
      <c r="L205" s="218" t="s">
        <v>10</v>
      </c>
      <c r="M205" s="234">
        <v>0</v>
      </c>
      <c r="N205" s="235">
        <v>0</v>
      </c>
      <c r="O205" s="236">
        <f>M205+N205</f>
        <v>0</v>
      </c>
      <c r="P205" s="237">
        <v>0</v>
      </c>
      <c r="Q205" s="236">
        <f>O205+P205</f>
        <v>0</v>
      </c>
      <c r="R205" s="234">
        <v>0</v>
      </c>
      <c r="S205" s="235">
        <v>0</v>
      </c>
      <c r="T205" s="236">
        <f>R205+S205</f>
        <v>0</v>
      </c>
      <c r="U205" s="237">
        <v>0</v>
      </c>
      <c r="V205" s="236">
        <f>T205+U205</f>
        <v>0</v>
      </c>
      <c r="W205" s="238">
        <f>IF(Q205=0,0,((V205/Q205)-1)*100)</f>
        <v>0</v>
      </c>
    </row>
    <row r="206" spans="1:23" x14ac:dyDescent="0.2">
      <c r="L206" s="218" t="s">
        <v>11</v>
      </c>
      <c r="M206" s="234">
        <v>0</v>
      </c>
      <c r="N206" s="235">
        <v>0</v>
      </c>
      <c r="O206" s="236">
        <f>M206+N206</f>
        <v>0</v>
      </c>
      <c r="P206" s="237">
        <v>0</v>
      </c>
      <c r="Q206" s="236">
        <f>O206+P206</f>
        <v>0</v>
      </c>
      <c r="R206" s="234">
        <v>0</v>
      </c>
      <c r="S206" s="235">
        <v>0</v>
      </c>
      <c r="T206" s="236">
        <f>R206+S206</f>
        <v>0</v>
      </c>
      <c r="U206" s="237">
        <v>0</v>
      </c>
      <c r="V206" s="236">
        <f>T206+U206</f>
        <v>0</v>
      </c>
      <c r="W206" s="238">
        <f>IF(Q206=0,0,((V206/Q206)-1)*100)</f>
        <v>0</v>
      </c>
    </row>
    <row r="207" spans="1:23" ht="13.5" thickBot="1" x14ac:dyDescent="0.25">
      <c r="L207" s="223" t="s">
        <v>12</v>
      </c>
      <c r="M207" s="234">
        <v>0</v>
      </c>
      <c r="N207" s="235">
        <v>0</v>
      </c>
      <c r="O207" s="236">
        <f>M207+N207</f>
        <v>0</v>
      </c>
      <c r="P207" s="237">
        <v>0</v>
      </c>
      <c r="Q207" s="236">
        <f t="shared" ref="Q207" si="166">O207+P207</f>
        <v>0</v>
      </c>
      <c r="R207" s="234">
        <v>0</v>
      </c>
      <c r="S207" s="235">
        <v>0</v>
      </c>
      <c r="T207" s="236">
        <f>R207+S207</f>
        <v>0</v>
      </c>
      <c r="U207" s="237">
        <v>0</v>
      </c>
      <c r="V207" s="236">
        <f t="shared" ref="V207" si="167">T207+U207</f>
        <v>0</v>
      </c>
      <c r="W207" s="238">
        <f>IF(Q207=0,0,((V207/Q207)-1)*100)</f>
        <v>0</v>
      </c>
    </row>
    <row r="208" spans="1:23" ht="14.25" thickTop="1" thickBot="1" x14ac:dyDescent="0.25">
      <c r="L208" s="239" t="s">
        <v>38</v>
      </c>
      <c r="M208" s="240">
        <f t="shared" ref="M208:Q208" si="168">+M205+M206+M207</f>
        <v>0</v>
      </c>
      <c r="N208" s="241">
        <f t="shared" si="168"/>
        <v>0</v>
      </c>
      <c r="O208" s="242">
        <f t="shared" si="168"/>
        <v>0</v>
      </c>
      <c r="P208" s="240">
        <f t="shared" si="168"/>
        <v>0</v>
      </c>
      <c r="Q208" s="242">
        <f t="shared" si="168"/>
        <v>0</v>
      </c>
      <c r="R208" s="240">
        <f t="shared" ref="R208:V208" si="169">+R205+R206+R207</f>
        <v>0</v>
      </c>
      <c r="S208" s="241">
        <f t="shared" si="169"/>
        <v>0</v>
      </c>
      <c r="T208" s="242">
        <f t="shared" si="169"/>
        <v>0</v>
      </c>
      <c r="U208" s="240">
        <f t="shared" si="169"/>
        <v>0</v>
      </c>
      <c r="V208" s="242">
        <f t="shared" si="169"/>
        <v>0</v>
      </c>
      <c r="W208" s="243">
        <f t="shared" ref="W208:W209" si="170">IF(Q208=0,0,((V208/Q208)-1)*100)</f>
        <v>0</v>
      </c>
    </row>
    <row r="209" spans="1:23" ht="13.5" thickTop="1" x14ac:dyDescent="0.2">
      <c r="L209" s="218" t="s">
        <v>13</v>
      </c>
      <c r="M209" s="234">
        <v>0</v>
      </c>
      <c r="N209" s="235">
        <v>0</v>
      </c>
      <c r="O209" s="236">
        <f>M209+N209</f>
        <v>0</v>
      </c>
      <c r="P209" s="237">
        <v>0</v>
      </c>
      <c r="Q209" s="236">
        <f>O209+P209</f>
        <v>0</v>
      </c>
      <c r="R209" s="234">
        <v>0</v>
      </c>
      <c r="S209" s="235">
        <v>0</v>
      </c>
      <c r="T209" s="236">
        <f>R209+S209</f>
        <v>0</v>
      </c>
      <c r="U209" s="237">
        <v>0</v>
      </c>
      <c r="V209" s="236">
        <f>T209+U209</f>
        <v>0</v>
      </c>
      <c r="W209" s="238">
        <f t="shared" si="170"/>
        <v>0</v>
      </c>
    </row>
    <row r="210" spans="1:23" ht="13.5" thickBot="1" x14ac:dyDescent="0.25">
      <c r="L210" s="218" t="s">
        <v>14</v>
      </c>
      <c r="M210" s="234">
        <v>0</v>
      </c>
      <c r="N210" s="235">
        <v>1</v>
      </c>
      <c r="O210" s="236">
        <f>M210+N210</f>
        <v>1</v>
      </c>
      <c r="P210" s="237">
        <v>0</v>
      </c>
      <c r="Q210" s="236">
        <f>O210+P210</f>
        <v>1</v>
      </c>
      <c r="R210" s="234">
        <v>0</v>
      </c>
      <c r="S210" s="235">
        <v>0</v>
      </c>
      <c r="T210" s="236">
        <f>R210+S210</f>
        <v>0</v>
      </c>
      <c r="U210" s="237">
        <v>0</v>
      </c>
      <c r="V210" s="236">
        <f>T210+U210</f>
        <v>0</v>
      </c>
      <c r="W210" s="238">
        <f>IF(Q210=0,0,((V210/Q210)-1)*100)</f>
        <v>-100</v>
      </c>
    </row>
    <row r="211" spans="1:23" ht="14.25" thickTop="1" thickBot="1" x14ac:dyDescent="0.25">
      <c r="L211" s="239" t="s">
        <v>66</v>
      </c>
      <c r="M211" s="240">
        <f>+M209+M210</f>
        <v>0</v>
      </c>
      <c r="N211" s="241">
        <f t="shared" ref="N211:V211" si="171">+N209+N210</f>
        <v>1</v>
      </c>
      <c r="O211" s="242">
        <f t="shared" si="171"/>
        <v>1</v>
      </c>
      <c r="P211" s="240">
        <f t="shared" si="171"/>
        <v>0</v>
      </c>
      <c r="Q211" s="242">
        <f t="shared" si="171"/>
        <v>1</v>
      </c>
      <c r="R211" s="240">
        <f t="shared" si="171"/>
        <v>0</v>
      </c>
      <c r="S211" s="241">
        <f t="shared" si="171"/>
        <v>0</v>
      </c>
      <c r="T211" s="242">
        <f t="shared" si="171"/>
        <v>0</v>
      </c>
      <c r="U211" s="240">
        <f t="shared" si="171"/>
        <v>0</v>
      </c>
      <c r="V211" s="242">
        <f t="shared" si="171"/>
        <v>0</v>
      </c>
      <c r="W211" s="243">
        <f t="shared" ref="W211:W212" si="172">IF(Q211=0,0,((V211/Q211)-1)*100)</f>
        <v>-100</v>
      </c>
    </row>
    <row r="212" spans="1:23" ht="14.25" thickTop="1" thickBot="1" x14ac:dyDescent="0.25">
      <c r="L212" s="239" t="s">
        <v>68</v>
      </c>
      <c r="M212" s="240">
        <f>+M208+M209+M210</f>
        <v>0</v>
      </c>
      <c r="N212" s="241">
        <f t="shared" ref="N212:V212" si="173">+N208+N209+N210</f>
        <v>1</v>
      </c>
      <c r="O212" s="242">
        <f t="shared" si="173"/>
        <v>1</v>
      </c>
      <c r="P212" s="240">
        <f t="shared" si="173"/>
        <v>0</v>
      </c>
      <c r="Q212" s="242">
        <f t="shared" si="173"/>
        <v>1</v>
      </c>
      <c r="R212" s="240">
        <f t="shared" si="173"/>
        <v>0</v>
      </c>
      <c r="S212" s="241">
        <f t="shared" si="173"/>
        <v>0</v>
      </c>
      <c r="T212" s="242">
        <f t="shared" si="173"/>
        <v>0</v>
      </c>
      <c r="U212" s="240">
        <f t="shared" si="173"/>
        <v>0</v>
      </c>
      <c r="V212" s="242">
        <f t="shared" si="173"/>
        <v>0</v>
      </c>
      <c r="W212" s="243">
        <f t="shared" si="172"/>
        <v>-100</v>
      </c>
    </row>
    <row r="213" spans="1:23" ht="14.25" thickTop="1" thickBot="1" x14ac:dyDescent="0.25">
      <c r="L213" s="218" t="s">
        <v>15</v>
      </c>
      <c r="M213" s="234">
        <v>0</v>
      </c>
      <c r="N213" s="235">
        <v>0</v>
      </c>
      <c r="O213" s="236">
        <f>M213+N213</f>
        <v>0</v>
      </c>
      <c r="P213" s="237">
        <v>0</v>
      </c>
      <c r="Q213" s="236">
        <f>O213+P213</f>
        <v>0</v>
      </c>
      <c r="R213" s="234"/>
      <c r="S213" s="235"/>
      <c r="T213" s="236"/>
      <c r="U213" s="237"/>
      <c r="V213" s="236"/>
      <c r="W213" s="238"/>
    </row>
    <row r="214" spans="1:23" ht="14.25" thickTop="1" thickBot="1" x14ac:dyDescent="0.25">
      <c r="L214" s="239" t="s">
        <v>61</v>
      </c>
      <c r="M214" s="240">
        <f t="shared" ref="M214:Q214" si="174">+M209+M210+M213</f>
        <v>0</v>
      </c>
      <c r="N214" s="241">
        <f t="shared" si="174"/>
        <v>1</v>
      </c>
      <c r="O214" s="242">
        <f t="shared" si="174"/>
        <v>1</v>
      </c>
      <c r="P214" s="240">
        <f t="shared" si="174"/>
        <v>0</v>
      </c>
      <c r="Q214" s="242">
        <f t="shared" si="174"/>
        <v>1</v>
      </c>
      <c r="R214" s="240"/>
      <c r="S214" s="241"/>
      <c r="T214" s="242"/>
      <c r="U214" s="240"/>
      <c r="V214" s="242"/>
      <c r="W214" s="243"/>
    </row>
    <row r="215" spans="1:23" ht="13.5" thickTop="1" x14ac:dyDescent="0.2">
      <c r="L215" s="218" t="s">
        <v>16</v>
      </c>
      <c r="M215" s="234">
        <v>0</v>
      </c>
      <c r="N215" s="235">
        <v>0</v>
      </c>
      <c r="O215" s="236">
        <f>SUM(M215:N215)</f>
        <v>0</v>
      </c>
      <c r="P215" s="237">
        <v>0</v>
      </c>
      <c r="Q215" s="236">
        <f>O215+P215</f>
        <v>0</v>
      </c>
      <c r="R215" s="234"/>
      <c r="S215" s="235"/>
      <c r="T215" s="236"/>
      <c r="U215" s="237"/>
      <c r="V215" s="236"/>
      <c r="W215" s="238"/>
    </row>
    <row r="216" spans="1:23" x14ac:dyDescent="0.2">
      <c r="L216" s="218" t="s">
        <v>17</v>
      </c>
      <c r="M216" s="234">
        <v>0</v>
      </c>
      <c r="N216" s="235">
        <v>0</v>
      </c>
      <c r="O216" s="236">
        <f>SUM(M216:N216)</f>
        <v>0</v>
      </c>
      <c r="P216" s="237">
        <v>0</v>
      </c>
      <c r="Q216" s="236">
        <f>O216+P216</f>
        <v>0</v>
      </c>
      <c r="R216" s="234"/>
      <c r="S216" s="235"/>
      <c r="T216" s="236"/>
      <c r="U216" s="237"/>
      <c r="V216" s="236"/>
      <c r="W216" s="238"/>
    </row>
    <row r="217" spans="1:23" ht="13.5" thickBot="1" x14ac:dyDescent="0.25">
      <c r="L217" s="218" t="s">
        <v>18</v>
      </c>
      <c r="M217" s="234">
        <v>0</v>
      </c>
      <c r="N217" s="235">
        <v>0</v>
      </c>
      <c r="O217" s="244">
        <f>SUM(M217:N217)</f>
        <v>0</v>
      </c>
      <c r="P217" s="245">
        <v>0</v>
      </c>
      <c r="Q217" s="244">
        <f>O217+P217</f>
        <v>0</v>
      </c>
      <c r="R217" s="234"/>
      <c r="S217" s="235"/>
      <c r="T217" s="244"/>
      <c r="U217" s="245"/>
      <c r="V217" s="244"/>
      <c r="W217" s="238"/>
    </row>
    <row r="218" spans="1:23" ht="14.25" thickTop="1" thickBot="1" x14ac:dyDescent="0.25">
      <c r="L218" s="246" t="s">
        <v>19</v>
      </c>
      <c r="M218" s="247">
        <f t="shared" ref="M218:Q218" si="175">+M215+M216+M217</f>
        <v>0</v>
      </c>
      <c r="N218" s="247">
        <f t="shared" si="175"/>
        <v>0</v>
      </c>
      <c r="O218" s="248">
        <f t="shared" si="175"/>
        <v>0</v>
      </c>
      <c r="P218" s="249">
        <f t="shared" si="175"/>
        <v>0</v>
      </c>
      <c r="Q218" s="248">
        <f t="shared" si="175"/>
        <v>0</v>
      </c>
      <c r="R218" s="247"/>
      <c r="S218" s="247"/>
      <c r="T218" s="248"/>
      <c r="U218" s="249"/>
      <c r="V218" s="248"/>
      <c r="W218" s="250"/>
    </row>
    <row r="219" spans="1:23" ht="13.5" thickTop="1" x14ac:dyDescent="0.2">
      <c r="A219" s="327"/>
      <c r="K219" s="327"/>
      <c r="L219" s="218" t="s">
        <v>21</v>
      </c>
      <c r="M219" s="234">
        <v>0</v>
      </c>
      <c r="N219" s="235">
        <v>0</v>
      </c>
      <c r="O219" s="244">
        <f>SUM(M219:N219)</f>
        <v>0</v>
      </c>
      <c r="P219" s="251">
        <v>0</v>
      </c>
      <c r="Q219" s="244">
        <f>O219+P219</f>
        <v>0</v>
      </c>
      <c r="R219" s="234"/>
      <c r="S219" s="235"/>
      <c r="T219" s="244"/>
      <c r="U219" s="251"/>
      <c r="V219" s="244"/>
      <c r="W219" s="238"/>
    </row>
    <row r="220" spans="1:23" x14ac:dyDescent="0.2">
      <c r="A220" s="327"/>
      <c r="K220" s="327"/>
      <c r="L220" s="218" t="s">
        <v>22</v>
      </c>
      <c r="M220" s="234">
        <v>0</v>
      </c>
      <c r="N220" s="235">
        <v>0</v>
      </c>
      <c r="O220" s="244">
        <f>SUM(M220:N220)</f>
        <v>0</v>
      </c>
      <c r="P220" s="237">
        <v>0</v>
      </c>
      <c r="Q220" s="244">
        <f>O220+P220</f>
        <v>0</v>
      </c>
      <c r="R220" s="234"/>
      <c r="S220" s="235"/>
      <c r="T220" s="244"/>
      <c r="U220" s="237"/>
      <c r="V220" s="244"/>
      <c r="W220" s="238"/>
    </row>
    <row r="221" spans="1:23" ht="13.5" thickBot="1" x14ac:dyDescent="0.25">
      <c r="A221" s="327"/>
      <c r="K221" s="327"/>
      <c r="L221" s="218" t="s">
        <v>23</v>
      </c>
      <c r="M221" s="234">
        <v>0</v>
      </c>
      <c r="N221" s="235">
        <v>0</v>
      </c>
      <c r="O221" s="244">
        <f>SUM(M221:N221)</f>
        <v>0</v>
      </c>
      <c r="P221" s="237">
        <v>0</v>
      </c>
      <c r="Q221" s="244">
        <f>O221+P221</f>
        <v>0</v>
      </c>
      <c r="R221" s="234"/>
      <c r="S221" s="235"/>
      <c r="T221" s="244"/>
      <c r="U221" s="237"/>
      <c r="V221" s="244"/>
      <c r="W221" s="238"/>
    </row>
    <row r="222" spans="1:23" ht="14.25" thickTop="1" thickBot="1" x14ac:dyDescent="0.25">
      <c r="L222" s="239" t="s">
        <v>40</v>
      </c>
      <c r="M222" s="240">
        <f t="shared" ref="M222:Q222" si="176">+M219+M220+M221</f>
        <v>0</v>
      </c>
      <c r="N222" s="241">
        <f t="shared" si="176"/>
        <v>0</v>
      </c>
      <c r="O222" s="242">
        <f t="shared" si="176"/>
        <v>0</v>
      </c>
      <c r="P222" s="240">
        <f t="shared" si="176"/>
        <v>0</v>
      </c>
      <c r="Q222" s="242">
        <f t="shared" si="176"/>
        <v>0</v>
      </c>
      <c r="R222" s="240"/>
      <c r="S222" s="241"/>
      <c r="T222" s="242"/>
      <c r="U222" s="240"/>
      <c r="V222" s="242"/>
      <c r="W222" s="243"/>
    </row>
    <row r="223" spans="1:23" ht="14.25" thickTop="1" thickBot="1" x14ac:dyDescent="0.25">
      <c r="L223" s="239" t="s">
        <v>62</v>
      </c>
      <c r="M223" s="240">
        <f t="shared" ref="M223:Q223" si="177">+M214+M218+M219+M220+M221</f>
        <v>0</v>
      </c>
      <c r="N223" s="241">
        <f t="shared" si="177"/>
        <v>1</v>
      </c>
      <c r="O223" s="242">
        <f t="shared" si="177"/>
        <v>1</v>
      </c>
      <c r="P223" s="240">
        <f t="shared" si="177"/>
        <v>0</v>
      </c>
      <c r="Q223" s="242">
        <f t="shared" si="177"/>
        <v>1</v>
      </c>
      <c r="R223" s="240"/>
      <c r="S223" s="241"/>
      <c r="T223" s="242"/>
      <c r="U223" s="240"/>
      <c r="V223" s="242"/>
      <c r="W223" s="243"/>
    </row>
    <row r="224" spans="1:23" ht="14.25" thickTop="1" thickBot="1" x14ac:dyDescent="0.25">
      <c r="L224" s="239" t="s">
        <v>63</v>
      </c>
      <c r="M224" s="240">
        <f t="shared" ref="M224:Q224" si="178">+M208+M214+M218+M222</f>
        <v>0</v>
      </c>
      <c r="N224" s="241">
        <f t="shared" si="178"/>
        <v>1</v>
      </c>
      <c r="O224" s="242">
        <f t="shared" si="178"/>
        <v>1</v>
      </c>
      <c r="P224" s="240">
        <f t="shared" si="178"/>
        <v>0</v>
      </c>
      <c r="Q224" s="242">
        <f t="shared" si="178"/>
        <v>1</v>
      </c>
      <c r="R224" s="240"/>
      <c r="S224" s="241"/>
      <c r="T224" s="242"/>
      <c r="U224" s="240"/>
      <c r="V224" s="242"/>
      <c r="W224" s="243"/>
    </row>
    <row r="225" spans="12:23" ht="14.25" thickTop="1" thickBot="1" x14ac:dyDescent="0.25">
      <c r="L225" s="252" t="s">
        <v>60</v>
      </c>
      <c r="M225" s="212"/>
      <c r="N225" s="212"/>
      <c r="O225" s="212"/>
      <c r="P225" s="212"/>
      <c r="Q225" s="212"/>
      <c r="R225" s="212"/>
      <c r="S225" s="212"/>
      <c r="T225" s="212"/>
      <c r="U225" s="212"/>
      <c r="V225" s="212"/>
      <c r="W225" s="212"/>
    </row>
    <row r="226" spans="12:23" ht="13.5" thickTop="1" x14ac:dyDescent="0.2">
      <c r="L226" s="522" t="s">
        <v>56</v>
      </c>
      <c r="M226" s="523"/>
      <c r="N226" s="523"/>
      <c r="O226" s="523"/>
      <c r="P226" s="523"/>
      <c r="Q226" s="523"/>
      <c r="R226" s="523"/>
      <c r="S226" s="523"/>
      <c r="T226" s="523"/>
      <c r="U226" s="523"/>
      <c r="V226" s="523"/>
      <c r="W226" s="524"/>
    </row>
    <row r="227" spans="12:23" ht="13.5" thickBot="1" x14ac:dyDescent="0.25">
      <c r="L227" s="525" t="s">
        <v>53</v>
      </c>
      <c r="M227" s="526"/>
      <c r="N227" s="526"/>
      <c r="O227" s="526"/>
      <c r="P227" s="526"/>
      <c r="Q227" s="526"/>
      <c r="R227" s="526"/>
      <c r="S227" s="526"/>
      <c r="T227" s="526"/>
      <c r="U227" s="526"/>
      <c r="V227" s="526"/>
      <c r="W227" s="527"/>
    </row>
    <row r="228" spans="12:23" ht="14.25" thickTop="1" thickBot="1" x14ac:dyDescent="0.25">
      <c r="L228" s="211"/>
      <c r="M228" s="212"/>
      <c r="N228" s="212"/>
      <c r="O228" s="212"/>
      <c r="P228" s="212"/>
      <c r="Q228" s="212"/>
      <c r="R228" s="212"/>
      <c r="S228" s="212"/>
      <c r="T228" s="212"/>
      <c r="U228" s="212"/>
      <c r="V228" s="212"/>
      <c r="W228" s="213" t="s">
        <v>34</v>
      </c>
    </row>
    <row r="229" spans="12:23" ht="14.25" thickTop="1" thickBot="1" x14ac:dyDescent="0.25">
      <c r="L229" s="214"/>
      <c r="M229" s="215" t="s">
        <v>64</v>
      </c>
      <c r="N229" s="216"/>
      <c r="O229" s="253"/>
      <c r="P229" s="215"/>
      <c r="Q229" s="215"/>
      <c r="R229" s="215" t="s">
        <v>65</v>
      </c>
      <c r="S229" s="216"/>
      <c r="T229" s="253"/>
      <c r="U229" s="215"/>
      <c r="V229" s="215"/>
      <c r="W229" s="309" t="s">
        <v>2</v>
      </c>
    </row>
    <row r="230" spans="12:23" ht="13.5" thickTop="1" x14ac:dyDescent="0.2">
      <c r="L230" s="218" t="s">
        <v>3</v>
      </c>
      <c r="M230" s="219"/>
      <c r="N230" s="211"/>
      <c r="O230" s="220"/>
      <c r="P230" s="221"/>
      <c r="Q230" s="308"/>
      <c r="R230" s="219"/>
      <c r="S230" s="211"/>
      <c r="T230" s="220"/>
      <c r="U230" s="221"/>
      <c r="V230" s="308"/>
      <c r="W230" s="310" t="s">
        <v>4</v>
      </c>
    </row>
    <row r="231" spans="12:23" ht="13.5" thickBot="1" x14ac:dyDescent="0.25">
      <c r="L231" s="223"/>
      <c r="M231" s="224" t="s">
        <v>35</v>
      </c>
      <c r="N231" s="225" t="s">
        <v>36</v>
      </c>
      <c r="O231" s="226" t="s">
        <v>37</v>
      </c>
      <c r="P231" s="227" t="s">
        <v>32</v>
      </c>
      <c r="Q231" s="304" t="s">
        <v>7</v>
      </c>
      <c r="R231" s="224" t="s">
        <v>35</v>
      </c>
      <c r="S231" s="225" t="s">
        <v>36</v>
      </c>
      <c r="T231" s="226" t="s">
        <v>37</v>
      </c>
      <c r="U231" s="227" t="s">
        <v>32</v>
      </c>
      <c r="V231" s="304" t="s">
        <v>7</v>
      </c>
      <c r="W231" s="311"/>
    </row>
    <row r="232" spans="12:23" ht="4.5" customHeight="1" thickTop="1" x14ac:dyDescent="0.2">
      <c r="L232" s="218"/>
      <c r="M232" s="229"/>
      <c r="N232" s="230"/>
      <c r="O232" s="231"/>
      <c r="P232" s="232"/>
      <c r="Q232" s="264"/>
      <c r="R232" s="229"/>
      <c r="S232" s="230"/>
      <c r="T232" s="231"/>
      <c r="U232" s="232"/>
      <c r="V232" s="264"/>
      <c r="W232" s="233"/>
    </row>
    <row r="233" spans="12:23" x14ac:dyDescent="0.2">
      <c r="L233" s="218" t="s">
        <v>10</v>
      </c>
      <c r="M233" s="234">
        <f t="shared" ref="M233:N235" si="179">+M177+M205</f>
        <v>0</v>
      </c>
      <c r="N233" s="235">
        <f t="shared" si="179"/>
        <v>0</v>
      </c>
      <c r="O233" s="236">
        <f>M233+N233</f>
        <v>0</v>
      </c>
      <c r="P233" s="237">
        <f>+P177+P205</f>
        <v>0</v>
      </c>
      <c r="Q233" s="265">
        <f>O233+P233</f>
        <v>0</v>
      </c>
      <c r="R233" s="234">
        <f t="shared" ref="R233:S235" si="180">+R177+R205</f>
        <v>0</v>
      </c>
      <c r="S233" s="235">
        <f t="shared" si="180"/>
        <v>0</v>
      </c>
      <c r="T233" s="236">
        <f>R233+S233</f>
        <v>0</v>
      </c>
      <c r="U233" s="237">
        <f>+U177+U205</f>
        <v>0</v>
      </c>
      <c r="V233" s="265">
        <f>T233+U233</f>
        <v>0</v>
      </c>
      <c r="W233" s="238">
        <f>IF(Q233=0,0,((V233/Q233)-1)*100)</f>
        <v>0</v>
      </c>
    </row>
    <row r="234" spans="12:23" x14ac:dyDescent="0.2">
      <c r="L234" s="218" t="s">
        <v>11</v>
      </c>
      <c r="M234" s="234">
        <f t="shared" si="179"/>
        <v>0</v>
      </c>
      <c r="N234" s="235">
        <f t="shared" si="179"/>
        <v>0</v>
      </c>
      <c r="O234" s="236">
        <f t="shared" ref="O234:O235" si="181">M234+N234</f>
        <v>0</v>
      </c>
      <c r="P234" s="237">
        <f>+P178+P206</f>
        <v>0</v>
      </c>
      <c r="Q234" s="265">
        <f>O234+P234</f>
        <v>0</v>
      </c>
      <c r="R234" s="234">
        <f t="shared" si="180"/>
        <v>0</v>
      </c>
      <c r="S234" s="235">
        <f t="shared" si="180"/>
        <v>0</v>
      </c>
      <c r="T234" s="236">
        <f t="shared" ref="T234:T235" si="182">R234+S234</f>
        <v>0</v>
      </c>
      <c r="U234" s="237">
        <f>+U178+U206</f>
        <v>0</v>
      </c>
      <c r="V234" s="265">
        <f>T234+U234</f>
        <v>0</v>
      </c>
      <c r="W234" s="238">
        <f>IF(Q234=0,0,((V234/Q234)-1)*100)</f>
        <v>0</v>
      </c>
    </row>
    <row r="235" spans="12:23" ht="13.5" thickBot="1" x14ac:dyDescent="0.25">
      <c r="L235" s="223" t="s">
        <v>12</v>
      </c>
      <c r="M235" s="234">
        <f t="shared" si="179"/>
        <v>0</v>
      </c>
      <c r="N235" s="235">
        <f t="shared" si="179"/>
        <v>0</v>
      </c>
      <c r="O235" s="236">
        <f t="shared" si="181"/>
        <v>0</v>
      </c>
      <c r="P235" s="237">
        <f>+P179+P207</f>
        <v>0</v>
      </c>
      <c r="Q235" s="265">
        <f>O235+P235</f>
        <v>0</v>
      </c>
      <c r="R235" s="234">
        <f t="shared" si="180"/>
        <v>0</v>
      </c>
      <c r="S235" s="235">
        <f t="shared" si="180"/>
        <v>0</v>
      </c>
      <c r="T235" s="236">
        <f t="shared" si="182"/>
        <v>0</v>
      </c>
      <c r="U235" s="237">
        <f>+U179+U207</f>
        <v>0</v>
      </c>
      <c r="V235" s="265">
        <f>T235+U235</f>
        <v>0</v>
      </c>
      <c r="W235" s="238">
        <f>IF(Q235=0,0,((V235/Q235)-1)*100)</f>
        <v>0</v>
      </c>
    </row>
    <row r="236" spans="12:23" ht="14.25" thickTop="1" thickBot="1" x14ac:dyDescent="0.25">
      <c r="L236" s="239" t="s">
        <v>38</v>
      </c>
      <c r="M236" s="240">
        <f t="shared" ref="M236:Q236" si="183">+M233+M234+M235</f>
        <v>0</v>
      </c>
      <c r="N236" s="241">
        <f t="shared" si="183"/>
        <v>0</v>
      </c>
      <c r="O236" s="242">
        <f t="shared" si="183"/>
        <v>0</v>
      </c>
      <c r="P236" s="240">
        <f t="shared" si="183"/>
        <v>0</v>
      </c>
      <c r="Q236" s="242">
        <f t="shared" si="183"/>
        <v>0</v>
      </c>
      <c r="R236" s="240">
        <f t="shared" ref="R236:V236" si="184">+R233+R234+R235</f>
        <v>0</v>
      </c>
      <c r="S236" s="241">
        <f t="shared" si="184"/>
        <v>0</v>
      </c>
      <c r="T236" s="242">
        <f t="shared" si="184"/>
        <v>0</v>
      </c>
      <c r="U236" s="240">
        <f t="shared" si="184"/>
        <v>0</v>
      </c>
      <c r="V236" s="242">
        <f t="shared" si="184"/>
        <v>0</v>
      </c>
      <c r="W236" s="243">
        <f t="shared" ref="W236" si="185">IF(Q236=0,0,((V236/Q236)-1)*100)</f>
        <v>0</v>
      </c>
    </row>
    <row r="237" spans="12:23" ht="13.5" thickTop="1" x14ac:dyDescent="0.2">
      <c r="L237" s="218" t="s">
        <v>13</v>
      </c>
      <c r="M237" s="234">
        <f>+M181+M209</f>
        <v>0</v>
      </c>
      <c r="N237" s="235">
        <f>+N181+N209</f>
        <v>0</v>
      </c>
      <c r="O237" s="236">
        <f t="shared" ref="O237:O241" si="186">M237+N237</f>
        <v>0</v>
      </c>
      <c r="P237" s="258">
        <f>+P181+P209</f>
        <v>0</v>
      </c>
      <c r="Q237" s="341">
        <f>O237+P237</f>
        <v>0</v>
      </c>
      <c r="R237" s="234">
        <f>+R181+R209</f>
        <v>0</v>
      </c>
      <c r="S237" s="235">
        <f>+S181+S209</f>
        <v>0</v>
      </c>
      <c r="T237" s="236">
        <f t="shared" ref="T237" si="187">R237+S237</f>
        <v>0</v>
      </c>
      <c r="U237" s="258">
        <f>+U181+U209</f>
        <v>0</v>
      </c>
      <c r="V237" s="341">
        <f>T237+U237</f>
        <v>0</v>
      </c>
      <c r="W237" s="238">
        <f>IF(Q237=0,0,((V237/Q237)-1)*100)</f>
        <v>0</v>
      </c>
    </row>
    <row r="238" spans="12:23" ht="13.5" thickBot="1" x14ac:dyDescent="0.25">
      <c r="L238" s="218" t="s">
        <v>14</v>
      </c>
      <c r="M238" s="234">
        <f>+M182+M210</f>
        <v>0</v>
      </c>
      <c r="N238" s="235">
        <f>+N182+N210</f>
        <v>1</v>
      </c>
      <c r="O238" s="244">
        <f>M238+N238</f>
        <v>1</v>
      </c>
      <c r="P238" s="258">
        <f>+P182+P210</f>
        <v>0</v>
      </c>
      <c r="Q238" s="236">
        <f>O238+P238</f>
        <v>1</v>
      </c>
      <c r="R238" s="234">
        <f>+R182+R210</f>
        <v>0</v>
      </c>
      <c r="S238" s="235">
        <f>+S182+S210</f>
        <v>0</v>
      </c>
      <c r="T238" s="244">
        <f>R238+S238</f>
        <v>0</v>
      </c>
      <c r="U238" s="258">
        <f>+U182+U210</f>
        <v>0</v>
      </c>
      <c r="V238" s="236">
        <f>T238+U238</f>
        <v>0</v>
      </c>
      <c r="W238" s="238">
        <f>IF(Q238=0,0,((V238/Q238)-1)*100)</f>
        <v>-100</v>
      </c>
    </row>
    <row r="239" spans="12:23" ht="14.25" thickTop="1" thickBot="1" x14ac:dyDescent="0.25">
      <c r="L239" s="239" t="s">
        <v>66</v>
      </c>
      <c r="M239" s="240">
        <f>+M237+M238</f>
        <v>0</v>
      </c>
      <c r="N239" s="241">
        <f t="shared" ref="N239:V239" si="188">+N237+N238</f>
        <v>1</v>
      </c>
      <c r="O239" s="242">
        <f t="shared" si="188"/>
        <v>1</v>
      </c>
      <c r="P239" s="240">
        <f t="shared" si="188"/>
        <v>0</v>
      </c>
      <c r="Q239" s="242">
        <f t="shared" si="188"/>
        <v>1</v>
      </c>
      <c r="R239" s="240">
        <f t="shared" si="188"/>
        <v>0</v>
      </c>
      <c r="S239" s="241">
        <f t="shared" si="188"/>
        <v>0</v>
      </c>
      <c r="T239" s="242">
        <f t="shared" si="188"/>
        <v>0</v>
      </c>
      <c r="U239" s="240">
        <f t="shared" si="188"/>
        <v>0</v>
      </c>
      <c r="V239" s="242">
        <f t="shared" si="188"/>
        <v>0</v>
      </c>
      <c r="W239" s="243">
        <f t="shared" ref="W239:W240" si="189">IF(Q239=0,0,((V239/Q239)-1)*100)</f>
        <v>-100</v>
      </c>
    </row>
    <row r="240" spans="12:23" ht="14.25" thickTop="1" thickBot="1" x14ac:dyDescent="0.25">
      <c r="L240" s="239" t="s">
        <v>68</v>
      </c>
      <c r="M240" s="240">
        <f>+M236+M237+M238</f>
        <v>0</v>
      </c>
      <c r="N240" s="241">
        <f t="shared" ref="N240:V240" si="190">+N236+N237+N238</f>
        <v>1</v>
      </c>
      <c r="O240" s="242">
        <f t="shared" si="190"/>
        <v>1</v>
      </c>
      <c r="P240" s="240">
        <f t="shared" si="190"/>
        <v>0</v>
      </c>
      <c r="Q240" s="242">
        <f t="shared" si="190"/>
        <v>1</v>
      </c>
      <c r="R240" s="240">
        <f t="shared" si="190"/>
        <v>0</v>
      </c>
      <c r="S240" s="241">
        <f t="shared" si="190"/>
        <v>0</v>
      </c>
      <c r="T240" s="242">
        <f t="shared" si="190"/>
        <v>0</v>
      </c>
      <c r="U240" s="240">
        <f t="shared" si="190"/>
        <v>0</v>
      </c>
      <c r="V240" s="242">
        <f t="shared" si="190"/>
        <v>0</v>
      </c>
      <c r="W240" s="243">
        <f t="shared" si="189"/>
        <v>-100</v>
      </c>
    </row>
    <row r="241" spans="1:23" ht="14.25" thickTop="1" thickBot="1" x14ac:dyDescent="0.25">
      <c r="L241" s="218" t="s">
        <v>15</v>
      </c>
      <c r="M241" s="306">
        <f>+M185+M213</f>
        <v>0</v>
      </c>
      <c r="N241" s="348">
        <f>+N185+N213</f>
        <v>0</v>
      </c>
      <c r="O241" s="266">
        <f t="shared" si="186"/>
        <v>0</v>
      </c>
      <c r="P241" s="245">
        <f>+P185+P213</f>
        <v>0</v>
      </c>
      <c r="Q241" s="349">
        <f t="shared" ref="Q241" si="191">O241+P241</f>
        <v>0</v>
      </c>
      <c r="R241" s="306"/>
      <c r="S241" s="348"/>
      <c r="T241" s="266"/>
      <c r="U241" s="245"/>
      <c r="V241" s="349"/>
      <c r="W241" s="238"/>
    </row>
    <row r="242" spans="1:23" ht="14.25" thickTop="1" thickBot="1" x14ac:dyDescent="0.25">
      <c r="L242" s="239" t="s">
        <v>61</v>
      </c>
      <c r="M242" s="240">
        <f t="shared" ref="M242:Q242" si="192">+M237+M238+M241</f>
        <v>0</v>
      </c>
      <c r="N242" s="241">
        <f t="shared" si="192"/>
        <v>1</v>
      </c>
      <c r="O242" s="242">
        <f t="shared" si="192"/>
        <v>1</v>
      </c>
      <c r="P242" s="240">
        <f t="shared" si="192"/>
        <v>0</v>
      </c>
      <c r="Q242" s="242">
        <f t="shared" si="192"/>
        <v>1</v>
      </c>
      <c r="R242" s="240"/>
      <c r="S242" s="241"/>
      <c r="T242" s="242"/>
      <c r="U242" s="240"/>
      <c r="V242" s="242"/>
      <c r="W242" s="243"/>
    </row>
    <row r="243" spans="1:23" ht="13.5" thickTop="1" x14ac:dyDescent="0.2">
      <c r="L243" s="218" t="s">
        <v>16</v>
      </c>
      <c r="M243" s="234">
        <f t="shared" ref="M243:N245" si="193">+M187+M215</f>
        <v>0</v>
      </c>
      <c r="N243" s="235">
        <f t="shared" si="193"/>
        <v>0</v>
      </c>
      <c r="O243" s="236">
        <f>M243+N243</f>
        <v>0</v>
      </c>
      <c r="P243" s="237">
        <f>+P187+P215</f>
        <v>0</v>
      </c>
      <c r="Q243" s="265">
        <f>O243+P243</f>
        <v>0</v>
      </c>
      <c r="R243" s="234"/>
      <c r="S243" s="235"/>
      <c r="T243" s="236"/>
      <c r="U243" s="237"/>
      <c r="V243" s="265"/>
      <c r="W243" s="238"/>
    </row>
    <row r="244" spans="1:23" x14ac:dyDescent="0.2">
      <c r="L244" s="218" t="s">
        <v>17</v>
      </c>
      <c r="M244" s="234">
        <f t="shared" si="193"/>
        <v>0</v>
      </c>
      <c r="N244" s="235">
        <f t="shared" si="193"/>
        <v>0</v>
      </c>
      <c r="O244" s="236">
        <f>M244+N244</f>
        <v>0</v>
      </c>
      <c r="P244" s="237">
        <f>+P188+P216</f>
        <v>0</v>
      </c>
      <c r="Q244" s="265">
        <f>O244+P244</f>
        <v>0</v>
      </c>
      <c r="R244" s="234"/>
      <c r="S244" s="235"/>
      <c r="T244" s="236"/>
      <c r="U244" s="237"/>
      <c r="V244" s="265"/>
      <c r="W244" s="238"/>
    </row>
    <row r="245" spans="1:23" ht="13.5" thickBot="1" x14ac:dyDescent="0.25">
      <c r="L245" s="218" t="s">
        <v>18</v>
      </c>
      <c r="M245" s="234">
        <f t="shared" si="193"/>
        <v>0</v>
      </c>
      <c r="N245" s="235">
        <f t="shared" si="193"/>
        <v>0</v>
      </c>
      <c r="O245" s="244">
        <f>M245+N245</f>
        <v>0</v>
      </c>
      <c r="P245" s="245">
        <f>+P189+P217</f>
        <v>0</v>
      </c>
      <c r="Q245" s="265">
        <f>O245+P245</f>
        <v>0</v>
      </c>
      <c r="R245" s="234"/>
      <c r="S245" s="235"/>
      <c r="T245" s="244"/>
      <c r="U245" s="245"/>
      <c r="V245" s="265"/>
      <c r="W245" s="238"/>
    </row>
    <row r="246" spans="1:23" ht="14.25" thickTop="1" thickBot="1" x14ac:dyDescent="0.25">
      <c r="L246" s="246" t="s">
        <v>19</v>
      </c>
      <c r="M246" s="247">
        <f t="shared" ref="M246:Q246" si="194">+M243+M244+M245</f>
        <v>0</v>
      </c>
      <c r="N246" s="247">
        <f t="shared" si="194"/>
        <v>0</v>
      </c>
      <c r="O246" s="248">
        <f t="shared" si="194"/>
        <v>0</v>
      </c>
      <c r="P246" s="249">
        <f t="shared" si="194"/>
        <v>0</v>
      </c>
      <c r="Q246" s="248">
        <f t="shared" si="194"/>
        <v>0</v>
      </c>
      <c r="R246" s="247"/>
      <c r="S246" s="247"/>
      <c r="T246" s="248"/>
      <c r="U246" s="249"/>
      <c r="V246" s="248"/>
      <c r="W246" s="250"/>
    </row>
    <row r="247" spans="1:23" ht="13.5" thickTop="1" x14ac:dyDescent="0.2">
      <c r="A247" s="327"/>
      <c r="K247" s="327"/>
      <c r="L247" s="218" t="s">
        <v>21</v>
      </c>
      <c r="M247" s="234">
        <f t="shared" ref="M247:N249" si="195">+M191+M219</f>
        <v>0</v>
      </c>
      <c r="N247" s="235">
        <f t="shared" si="195"/>
        <v>0</v>
      </c>
      <c r="O247" s="244">
        <f>M247+N247</f>
        <v>0</v>
      </c>
      <c r="P247" s="251">
        <f>+P191+P219</f>
        <v>0</v>
      </c>
      <c r="Q247" s="265">
        <f>O247+P247</f>
        <v>0</v>
      </c>
      <c r="R247" s="234"/>
      <c r="S247" s="235"/>
      <c r="T247" s="244"/>
      <c r="U247" s="251"/>
      <c r="V247" s="265"/>
      <c r="W247" s="238"/>
    </row>
    <row r="248" spans="1:23" x14ac:dyDescent="0.2">
      <c r="A248" s="327"/>
      <c r="K248" s="327"/>
      <c r="L248" s="218" t="s">
        <v>22</v>
      </c>
      <c r="M248" s="234">
        <f t="shared" si="195"/>
        <v>0</v>
      </c>
      <c r="N248" s="235">
        <f t="shared" si="195"/>
        <v>0</v>
      </c>
      <c r="O248" s="244">
        <f>M248+N248</f>
        <v>0</v>
      </c>
      <c r="P248" s="237">
        <f>+P192+P220</f>
        <v>0</v>
      </c>
      <c r="Q248" s="265">
        <f>O248+P248</f>
        <v>0</v>
      </c>
      <c r="R248" s="234"/>
      <c r="S248" s="235"/>
      <c r="T248" s="244"/>
      <c r="U248" s="237"/>
      <c r="V248" s="265"/>
      <c r="W248" s="238"/>
    </row>
    <row r="249" spans="1:23" ht="13.5" thickBot="1" x14ac:dyDescent="0.25">
      <c r="A249" s="327"/>
      <c r="K249" s="327"/>
      <c r="L249" s="218" t="s">
        <v>23</v>
      </c>
      <c r="M249" s="234">
        <f t="shared" si="195"/>
        <v>0</v>
      </c>
      <c r="N249" s="235">
        <f t="shared" si="195"/>
        <v>0</v>
      </c>
      <c r="O249" s="244">
        <f t="shared" ref="O249" si="196">M249+N249</f>
        <v>0</v>
      </c>
      <c r="P249" s="237">
        <f>+P193+P221</f>
        <v>0</v>
      </c>
      <c r="Q249" s="265">
        <f t="shared" ref="Q249" si="197">O249+P249</f>
        <v>0</v>
      </c>
      <c r="R249" s="234"/>
      <c r="S249" s="235"/>
      <c r="T249" s="244"/>
      <c r="U249" s="237"/>
      <c r="V249" s="265"/>
      <c r="W249" s="238"/>
    </row>
    <row r="250" spans="1:23" ht="14.25" thickTop="1" thickBot="1" x14ac:dyDescent="0.25">
      <c r="L250" s="239" t="s">
        <v>40</v>
      </c>
      <c r="M250" s="240">
        <f t="shared" ref="M250:Q250" si="198">+M247+M248+M249</f>
        <v>0</v>
      </c>
      <c r="N250" s="241">
        <f t="shared" si="198"/>
        <v>0</v>
      </c>
      <c r="O250" s="242">
        <f t="shared" si="198"/>
        <v>0</v>
      </c>
      <c r="P250" s="240">
        <f t="shared" si="198"/>
        <v>0</v>
      </c>
      <c r="Q250" s="242">
        <f t="shared" si="198"/>
        <v>0</v>
      </c>
      <c r="R250" s="240"/>
      <c r="S250" s="241"/>
      <c r="T250" s="242"/>
      <c r="U250" s="240"/>
      <c r="V250" s="242"/>
      <c r="W250" s="243"/>
    </row>
    <row r="251" spans="1:23" ht="14.25" thickTop="1" thickBot="1" x14ac:dyDescent="0.25">
      <c r="L251" s="239" t="s">
        <v>62</v>
      </c>
      <c r="M251" s="240">
        <f t="shared" ref="M251:Q251" si="199">+M242+M246+M247+M248+M249</f>
        <v>0</v>
      </c>
      <c r="N251" s="241">
        <f t="shared" si="199"/>
        <v>1</v>
      </c>
      <c r="O251" s="242">
        <f t="shared" si="199"/>
        <v>1</v>
      </c>
      <c r="P251" s="240">
        <f t="shared" si="199"/>
        <v>0</v>
      </c>
      <c r="Q251" s="242">
        <f t="shared" si="199"/>
        <v>1</v>
      </c>
      <c r="R251" s="240"/>
      <c r="S251" s="241"/>
      <c r="T251" s="242"/>
      <c r="U251" s="240"/>
      <c r="V251" s="242"/>
      <c r="W251" s="243"/>
    </row>
    <row r="252" spans="1:23" ht="14.25" thickTop="1" thickBot="1" x14ac:dyDescent="0.25">
      <c r="L252" s="239" t="s">
        <v>63</v>
      </c>
      <c r="M252" s="240">
        <f t="shared" ref="M252:Q252" si="200">+M236+M242+M246+M250</f>
        <v>0</v>
      </c>
      <c r="N252" s="241">
        <f t="shared" si="200"/>
        <v>1</v>
      </c>
      <c r="O252" s="242">
        <f t="shared" si="200"/>
        <v>1</v>
      </c>
      <c r="P252" s="240">
        <f t="shared" si="200"/>
        <v>0</v>
      </c>
      <c r="Q252" s="242">
        <f t="shared" si="200"/>
        <v>1</v>
      </c>
      <c r="R252" s="240"/>
      <c r="S252" s="241"/>
      <c r="T252" s="242"/>
      <c r="U252" s="240"/>
      <c r="V252" s="242"/>
      <c r="W252" s="243"/>
    </row>
    <row r="253" spans="1:23" ht="13.5" thickTop="1" x14ac:dyDescent="0.2">
      <c r="L253" s="252" t="s">
        <v>60</v>
      </c>
      <c r="M253" s="212"/>
      <c r="N253" s="212"/>
      <c r="O253" s="212"/>
      <c r="P253" s="212"/>
      <c r="Q253" s="212"/>
      <c r="R253" s="212"/>
      <c r="S253" s="212"/>
      <c r="T253" s="212"/>
      <c r="U253" s="212"/>
      <c r="V253" s="212"/>
      <c r="W253" s="212"/>
    </row>
  </sheetData>
  <sheetProtection algorithmName="SHA-512" hashValue="vzaxPsAbyKHL2vmZfykXGdjGgui3XxRSvM1MUHKLfw3rEEt8g6yVCR9YSBNQCk7XO6MnstW00K+u0E9nQ5mXeA==" saltValue="svt8VtUrxJ/nzPb+4lCOTg==" spinCount="100000" sheet="1" objects="1" scenarios="1"/>
  <mergeCells count="42">
    <mergeCell ref="B30:I30"/>
    <mergeCell ref="B31:I31"/>
    <mergeCell ref="C33:E33"/>
    <mergeCell ref="F33:H33"/>
    <mergeCell ref="L30:W30"/>
    <mergeCell ref="L31:W31"/>
    <mergeCell ref="M33:Q33"/>
    <mergeCell ref="R33:V33"/>
    <mergeCell ref="B2:I2"/>
    <mergeCell ref="B3:I3"/>
    <mergeCell ref="C5:E5"/>
    <mergeCell ref="F5:H5"/>
    <mergeCell ref="L2:W2"/>
    <mergeCell ref="L3:W3"/>
    <mergeCell ref="M5:Q5"/>
    <mergeCell ref="R5:V5"/>
    <mergeCell ref="B58:I58"/>
    <mergeCell ref="B59:I59"/>
    <mergeCell ref="C61:E61"/>
    <mergeCell ref="F61:H61"/>
    <mergeCell ref="L58:W58"/>
    <mergeCell ref="L59:W59"/>
    <mergeCell ref="M61:Q61"/>
    <mergeCell ref="R61:V61"/>
    <mergeCell ref="L86:W86"/>
    <mergeCell ref="L87:W87"/>
    <mergeCell ref="L114:W114"/>
    <mergeCell ref="L115:W115"/>
    <mergeCell ref="L142:W142"/>
    <mergeCell ref="M89:Q89"/>
    <mergeCell ref="R89:V89"/>
    <mergeCell ref="M117:Q117"/>
    <mergeCell ref="R117:V117"/>
    <mergeCell ref="L143:W143"/>
    <mergeCell ref="L226:W226"/>
    <mergeCell ref="L227:W227"/>
    <mergeCell ref="L170:W170"/>
    <mergeCell ref="L171:W171"/>
    <mergeCell ref="L198:W198"/>
    <mergeCell ref="L199:W199"/>
    <mergeCell ref="M145:Q145"/>
    <mergeCell ref="R145:V145"/>
  </mergeCells>
  <conditionalFormatting sqref="K253:K1048576 A253:A1048576 K48:K49 A48:A49 K76:K77 A76:A77 K132:K133 A132:A133 K158:K161 A158:A161 K216:K217 A216:A217 K244:K245 A244:A245 A51:A53 K51:K53 A79:A81 K79:K81 K135:K137 A135:A137 K163:K165 A163:A165 K219:K221 A219:A221 K247:K249 A247:A249 A19:A32 K19:K32 K103:K116 A103:A116 A187:A200 K187:K200">
    <cfRule type="containsText" dxfId="486" priority="343" operator="containsText" text="NOT OK">
      <formula>NOT(ISERROR(SEARCH("NOT OK",A19)))</formula>
    </cfRule>
  </conditionalFormatting>
  <conditionalFormatting sqref="A57:A60 A51:A53 K57:K60 K51:K53 A79:A81 K79:K81 K141:K144 K137 A141:A144 A137 K165 A165 K225:K228 K221 A225:A228 A221 K249 A249 A47:A49 K47:K49 K75:K77 A75:A77 K131:K133 A131:A133 K159:K161 A159:A161 K215:K217 A215:A217 K243:K245 A243:A245 K1:K14 A1:A14 A34:A42 K34:K42 A62:A70 K62:K70 A85:A98 K85:K98 K118:K126 A118:A126 A146:A154 K146:K154 K169:K182 A169:A182 A202:A210 K202:K210 K230:K238 A230:A238">
    <cfRule type="containsText" dxfId="485" priority="198" operator="containsText" text="NOT OK">
      <formula>NOT(ISERROR(SEARCH("NOT OK",A1)))</formula>
    </cfRule>
  </conditionalFormatting>
  <conditionalFormatting sqref="K54:K56 A54:A56">
    <cfRule type="containsText" dxfId="484" priority="183" operator="containsText" text="NOT OK">
      <formula>NOT(ISERROR(SEARCH("NOT OK",A54)))</formula>
    </cfRule>
  </conditionalFormatting>
  <conditionalFormatting sqref="K54:K56 A54:A56">
    <cfRule type="containsText" dxfId="483" priority="181" operator="containsText" text="NOT OK">
      <formula>NOT(ISERROR(SEARCH("NOT OK",A54)))</formula>
    </cfRule>
  </conditionalFormatting>
  <conditionalFormatting sqref="K82:K84 A82:A84">
    <cfRule type="containsText" dxfId="482" priority="180" operator="containsText" text="NOT OK">
      <formula>NOT(ISERROR(SEARCH("NOT OK",A82)))</formula>
    </cfRule>
  </conditionalFormatting>
  <conditionalFormatting sqref="K82:K84 A82:A84">
    <cfRule type="containsText" dxfId="481" priority="179" operator="containsText" text="NOT OK">
      <formula>NOT(ISERROR(SEARCH("NOT OK",A82)))</formula>
    </cfRule>
  </conditionalFormatting>
  <conditionalFormatting sqref="A138:A140 K138:K140">
    <cfRule type="containsText" dxfId="480" priority="178" operator="containsText" text="NOT OK">
      <formula>NOT(ISERROR(SEARCH("NOT OK",A138)))</formula>
    </cfRule>
  </conditionalFormatting>
  <conditionalFormatting sqref="A138:A140 K138:K140">
    <cfRule type="containsText" dxfId="479" priority="177" operator="containsText" text="NOT OK">
      <formula>NOT(ISERROR(SEARCH("NOT OK",A138)))</formula>
    </cfRule>
  </conditionalFormatting>
  <conditionalFormatting sqref="A166:A168 K166:K168">
    <cfRule type="containsText" dxfId="478" priority="176" operator="containsText" text="NOT OK">
      <formula>NOT(ISERROR(SEARCH("NOT OK",A166)))</formula>
    </cfRule>
  </conditionalFormatting>
  <conditionalFormatting sqref="A166:A168 K166:K168">
    <cfRule type="containsText" dxfId="477" priority="175" operator="containsText" text="NOT OK">
      <formula>NOT(ISERROR(SEARCH("NOT OK",A166)))</formula>
    </cfRule>
  </conditionalFormatting>
  <conditionalFormatting sqref="K222:K224 A222:A224">
    <cfRule type="containsText" dxfId="476" priority="174" operator="containsText" text="NOT OK">
      <formula>NOT(ISERROR(SEARCH("NOT OK",A222)))</formula>
    </cfRule>
  </conditionalFormatting>
  <conditionalFormatting sqref="K222:K224 A222:A224">
    <cfRule type="containsText" dxfId="475" priority="173" operator="containsText" text="NOT OK">
      <formula>NOT(ISERROR(SEARCH("NOT OK",A222)))</formula>
    </cfRule>
  </conditionalFormatting>
  <conditionalFormatting sqref="K250:K252 A250:A252">
    <cfRule type="containsText" dxfId="474" priority="172" operator="containsText" text="NOT OK">
      <formula>NOT(ISERROR(SEARCH("NOT OK",A250)))</formula>
    </cfRule>
  </conditionalFormatting>
  <conditionalFormatting sqref="K250:K252 A250:A252">
    <cfRule type="containsText" dxfId="473" priority="171" operator="containsText" text="NOT OK">
      <formula>NOT(ISERROR(SEARCH("NOT OK",A250)))</formula>
    </cfRule>
  </conditionalFormatting>
  <conditionalFormatting sqref="A33 K33">
    <cfRule type="containsText" dxfId="472" priority="170" operator="containsText" text="NOT OK">
      <formula>NOT(ISERROR(SEARCH("NOT OK",A33)))</formula>
    </cfRule>
  </conditionalFormatting>
  <conditionalFormatting sqref="A61 K61">
    <cfRule type="containsText" dxfId="471" priority="169" operator="containsText" text="NOT OK">
      <formula>NOT(ISERROR(SEARCH("NOT OK",A61)))</formula>
    </cfRule>
  </conditionalFormatting>
  <conditionalFormatting sqref="A201 K201">
    <cfRule type="containsText" dxfId="470" priority="166" operator="containsText" text="NOT OK">
      <formula>NOT(ISERROR(SEARCH("NOT OK",A201)))</formula>
    </cfRule>
  </conditionalFormatting>
  <conditionalFormatting sqref="K117 A117">
    <cfRule type="containsText" dxfId="469" priority="168" operator="containsText" text="NOT OK">
      <formula>NOT(ISERROR(SEARCH("NOT OK",A117)))</formula>
    </cfRule>
  </conditionalFormatting>
  <conditionalFormatting sqref="K145 A145">
    <cfRule type="containsText" dxfId="468" priority="167" operator="containsText" text="NOT OK">
      <formula>NOT(ISERROR(SEARCH("NOT OK",A145)))</formula>
    </cfRule>
  </conditionalFormatting>
  <conditionalFormatting sqref="A229 K229">
    <cfRule type="containsText" dxfId="467" priority="165" operator="containsText" text="NOT OK">
      <formula>NOT(ISERROR(SEARCH("NOT OK",A229)))</formula>
    </cfRule>
  </conditionalFormatting>
  <conditionalFormatting sqref="A17:A18 K17:K18">
    <cfRule type="containsText" dxfId="466" priority="164" operator="containsText" text="NOT OK">
      <formula>NOT(ISERROR(SEARCH("NOT OK",A17)))</formula>
    </cfRule>
  </conditionalFormatting>
  <conditionalFormatting sqref="K45 A45">
    <cfRule type="containsText" dxfId="465" priority="163" operator="containsText" text="NOT OK">
      <formula>NOT(ISERROR(SEARCH("NOT OK",A45)))</formula>
    </cfRule>
  </conditionalFormatting>
  <conditionalFormatting sqref="K73 A73">
    <cfRule type="containsText" dxfId="464" priority="162" operator="containsText" text="NOT OK">
      <formula>NOT(ISERROR(SEARCH("NOT OK",A73)))</formula>
    </cfRule>
  </conditionalFormatting>
  <conditionalFormatting sqref="K101:K108 A101:A108">
    <cfRule type="containsText" dxfId="463" priority="161" operator="containsText" text="NOT OK">
      <formula>NOT(ISERROR(SEARCH("NOT OK",A101)))</formula>
    </cfRule>
  </conditionalFormatting>
  <conditionalFormatting sqref="A129 K129">
    <cfRule type="containsText" dxfId="462" priority="160" operator="containsText" text="NOT OK">
      <formula>NOT(ISERROR(SEARCH("NOT OK",A129)))</formula>
    </cfRule>
  </conditionalFormatting>
  <conditionalFormatting sqref="K157 A157">
    <cfRule type="containsText" dxfId="461" priority="159" operator="containsText" text="NOT OK">
      <formula>NOT(ISERROR(SEARCH("NOT OK",A157)))</formula>
    </cfRule>
  </conditionalFormatting>
  <conditionalFormatting sqref="A185:A192 K185:K192">
    <cfRule type="containsText" dxfId="460" priority="158" operator="containsText" text="NOT OK">
      <formula>NOT(ISERROR(SEARCH("NOT OK",A185)))</formula>
    </cfRule>
  </conditionalFormatting>
  <conditionalFormatting sqref="K213 A213">
    <cfRule type="containsText" dxfId="459" priority="157" operator="containsText" text="NOT OK">
      <formula>NOT(ISERROR(SEARCH("NOT OK",A213)))</formula>
    </cfRule>
  </conditionalFormatting>
  <conditionalFormatting sqref="K241 A241">
    <cfRule type="containsText" dxfId="458" priority="156" operator="containsText" text="NOT OK">
      <formula>NOT(ISERROR(SEARCH("NOT OK",A241)))</formula>
    </cfRule>
  </conditionalFormatting>
  <conditionalFormatting sqref="A241 K241">
    <cfRule type="containsText" dxfId="457" priority="155" operator="containsText" text="NOT OK">
      <formula>NOT(ISERROR(SEARCH("NOT OK",A241)))</formula>
    </cfRule>
  </conditionalFormatting>
  <conditionalFormatting sqref="A46:A49 K46:K49">
    <cfRule type="containsText" dxfId="456" priority="154" operator="containsText" text="NOT OK">
      <formula>NOT(ISERROR(SEARCH("NOT OK",A46)))</formula>
    </cfRule>
  </conditionalFormatting>
  <conditionalFormatting sqref="A74:A77 K74:K77">
    <cfRule type="containsText" dxfId="455" priority="153" operator="containsText" text="NOT OK">
      <formula>NOT(ISERROR(SEARCH("NOT OK",A74)))</formula>
    </cfRule>
  </conditionalFormatting>
  <conditionalFormatting sqref="K130:K133 A130:A133">
    <cfRule type="containsText" dxfId="454" priority="146" operator="containsText" text="NOT OK">
      <formula>NOT(ISERROR(SEARCH("NOT OK",A130)))</formula>
    </cfRule>
  </conditionalFormatting>
  <conditionalFormatting sqref="A214:A217 K214:K217">
    <cfRule type="containsText" dxfId="453" priority="144" operator="containsText" text="NOT OK">
      <formula>NOT(ISERROR(SEARCH("NOT OK",A214)))</formula>
    </cfRule>
  </conditionalFormatting>
  <conditionalFormatting sqref="A242:A245 K242:K245">
    <cfRule type="containsText" dxfId="452" priority="143" operator="containsText" text="NOT OK">
      <formula>NOT(ISERROR(SEARCH("NOT OK",A242)))</formula>
    </cfRule>
  </conditionalFormatting>
  <conditionalFormatting sqref="K27 A27">
    <cfRule type="containsText" dxfId="451" priority="138" operator="containsText" text="NOT OK">
      <formula>NOT(ISERROR(SEARCH("NOT OK",A27)))</formula>
    </cfRule>
  </conditionalFormatting>
  <conditionalFormatting sqref="A28 K28">
    <cfRule type="containsText" dxfId="450" priority="137" operator="containsText" text="NOT OK">
      <formula>NOT(ISERROR(SEARCH("NOT OK",A28)))</formula>
    </cfRule>
  </conditionalFormatting>
  <conditionalFormatting sqref="K112 A112">
    <cfRule type="containsText" dxfId="449" priority="132" operator="containsText" text="NOT OK">
      <formula>NOT(ISERROR(SEARCH("NOT OK",A112)))</formula>
    </cfRule>
  </conditionalFormatting>
  <conditionalFormatting sqref="K111 A111">
    <cfRule type="containsText" dxfId="448" priority="131" operator="containsText" text="NOT OK">
      <formula>NOT(ISERROR(SEARCH("NOT OK",A111)))</formula>
    </cfRule>
  </conditionalFormatting>
  <conditionalFormatting sqref="A196 K196">
    <cfRule type="containsText" dxfId="447" priority="126" operator="containsText" text="NOT OK">
      <formula>NOT(ISERROR(SEARCH("NOT OK",A196)))</formula>
    </cfRule>
  </conditionalFormatting>
  <conditionalFormatting sqref="K195 A195">
    <cfRule type="containsText" dxfId="446" priority="125" operator="containsText" text="NOT OK">
      <formula>NOT(ISERROR(SEARCH("NOT OK",A195)))</formula>
    </cfRule>
  </conditionalFormatting>
  <conditionalFormatting sqref="A50:A52 K50:K52">
    <cfRule type="containsText" dxfId="445" priority="96" operator="containsText" text="NOT OK">
      <formula>NOT(ISERROR(SEARCH("NOT OK",A50)))</formula>
    </cfRule>
  </conditionalFormatting>
  <conditionalFormatting sqref="A50:A52 K50:K52">
    <cfRule type="containsText" dxfId="444" priority="95" operator="containsText" text="NOT OK">
      <formula>NOT(ISERROR(SEARCH("NOT OK",A50)))</formula>
    </cfRule>
  </conditionalFormatting>
  <conditionalFormatting sqref="A78:A80 K78:K80">
    <cfRule type="containsText" dxfId="443" priority="92" operator="containsText" text="NOT OK">
      <formula>NOT(ISERROR(SEARCH("NOT OK",A78)))</formula>
    </cfRule>
  </conditionalFormatting>
  <conditionalFormatting sqref="A78:A80 K78:K80">
    <cfRule type="containsText" dxfId="442" priority="91" operator="containsText" text="NOT OK">
      <formula>NOT(ISERROR(SEARCH("NOT OK",A78)))</formula>
    </cfRule>
  </conditionalFormatting>
  <conditionalFormatting sqref="K134:K136 A134:A136">
    <cfRule type="containsText" dxfId="441" priority="88" operator="containsText" text="NOT OK">
      <formula>NOT(ISERROR(SEARCH("NOT OK",A134)))</formula>
    </cfRule>
  </conditionalFormatting>
  <conditionalFormatting sqref="K134:K136 A134:A136">
    <cfRule type="containsText" dxfId="440" priority="87" operator="containsText" text="NOT OK">
      <formula>NOT(ISERROR(SEARCH("NOT OK",A134)))</formula>
    </cfRule>
  </conditionalFormatting>
  <conditionalFormatting sqref="K134:K136 A134:A136">
    <cfRule type="containsText" dxfId="439" priority="86" operator="containsText" text="NOT OK">
      <formula>NOT(ISERROR(SEARCH("NOT OK",A134)))</formula>
    </cfRule>
  </conditionalFormatting>
  <conditionalFormatting sqref="K162:K164 A162:A164">
    <cfRule type="containsText" dxfId="438" priority="83" operator="containsText" text="NOT OK">
      <formula>NOT(ISERROR(SEARCH("NOT OK",A162)))</formula>
    </cfRule>
  </conditionalFormatting>
  <conditionalFormatting sqref="K162:K164 A162:A164">
    <cfRule type="containsText" dxfId="437" priority="82" operator="containsText" text="NOT OK">
      <formula>NOT(ISERROR(SEARCH("NOT OK",A162)))</formula>
    </cfRule>
  </conditionalFormatting>
  <conditionalFormatting sqref="K162:K164 A162:A164">
    <cfRule type="containsText" dxfId="436" priority="81" operator="containsText" text="NOT OK">
      <formula>NOT(ISERROR(SEARCH("NOT OK",A162)))</formula>
    </cfRule>
  </conditionalFormatting>
  <conditionalFormatting sqref="A218:A220 K218:K220">
    <cfRule type="containsText" dxfId="435" priority="78" operator="containsText" text="NOT OK">
      <formula>NOT(ISERROR(SEARCH("NOT OK",A218)))</formula>
    </cfRule>
  </conditionalFormatting>
  <conditionalFormatting sqref="A218:A220 K218:K220">
    <cfRule type="containsText" dxfId="434" priority="77" operator="containsText" text="NOT OK">
      <formula>NOT(ISERROR(SEARCH("NOT OK",A218)))</formula>
    </cfRule>
  </conditionalFormatting>
  <conditionalFormatting sqref="A218:A220 K218:K220">
    <cfRule type="containsText" dxfId="433" priority="76" operator="containsText" text="NOT OK">
      <formula>NOT(ISERROR(SEARCH("NOT OK",A218)))</formula>
    </cfRule>
  </conditionalFormatting>
  <conditionalFormatting sqref="A246:A248 K246:K248">
    <cfRule type="containsText" dxfId="432" priority="73" operator="containsText" text="NOT OK">
      <formula>NOT(ISERROR(SEARCH("NOT OK",A246)))</formula>
    </cfRule>
  </conditionalFormatting>
  <conditionalFormatting sqref="A246:A248 K246:K248">
    <cfRule type="containsText" dxfId="431" priority="72" operator="containsText" text="NOT OK">
      <formula>NOT(ISERROR(SEARCH("NOT OK",A246)))</formula>
    </cfRule>
  </conditionalFormatting>
  <conditionalFormatting sqref="A246:A248 K246:K248">
    <cfRule type="containsText" dxfId="430" priority="71" operator="containsText" text="NOT OK">
      <formula>NOT(ISERROR(SEARCH("NOT OK",A246)))</formula>
    </cfRule>
  </conditionalFormatting>
  <conditionalFormatting sqref="K55 A55">
    <cfRule type="containsText" dxfId="429" priority="56" operator="containsText" text="NOT OK">
      <formula>NOT(ISERROR(SEARCH("NOT OK",A55)))</formula>
    </cfRule>
  </conditionalFormatting>
  <conditionalFormatting sqref="A56 K56">
    <cfRule type="containsText" dxfId="428" priority="55" operator="containsText" text="NOT OK">
      <formula>NOT(ISERROR(SEARCH("NOT OK",A56)))</formula>
    </cfRule>
  </conditionalFormatting>
  <conditionalFormatting sqref="K83 A83">
    <cfRule type="containsText" dxfId="427" priority="54" operator="containsText" text="NOT OK">
      <formula>NOT(ISERROR(SEARCH("NOT OK",A83)))</formula>
    </cfRule>
  </conditionalFormatting>
  <conditionalFormatting sqref="A84 K84">
    <cfRule type="containsText" dxfId="426" priority="53" operator="containsText" text="NOT OK">
      <formula>NOT(ISERROR(SEARCH("NOT OK",A84)))</formula>
    </cfRule>
  </conditionalFormatting>
  <conditionalFormatting sqref="K140 A140">
    <cfRule type="containsText" dxfId="425" priority="52" operator="containsText" text="NOT OK">
      <formula>NOT(ISERROR(SEARCH("NOT OK",A140)))</formula>
    </cfRule>
  </conditionalFormatting>
  <conditionalFormatting sqref="K139 A139">
    <cfRule type="containsText" dxfId="424" priority="51" operator="containsText" text="NOT OK">
      <formula>NOT(ISERROR(SEARCH("NOT OK",A139)))</formula>
    </cfRule>
  </conditionalFormatting>
  <conditionalFormatting sqref="K168 A168">
    <cfRule type="containsText" dxfId="423" priority="50" operator="containsText" text="NOT OK">
      <formula>NOT(ISERROR(SEARCH("NOT OK",A168)))</formula>
    </cfRule>
  </conditionalFormatting>
  <conditionalFormatting sqref="K167 A167">
    <cfRule type="containsText" dxfId="422" priority="49" operator="containsText" text="NOT OK">
      <formula>NOT(ISERROR(SEARCH("NOT OK",A167)))</formula>
    </cfRule>
  </conditionalFormatting>
  <conditionalFormatting sqref="A224 K224">
    <cfRule type="containsText" dxfId="421" priority="48" operator="containsText" text="NOT OK">
      <formula>NOT(ISERROR(SEARCH("NOT OK",A224)))</formula>
    </cfRule>
  </conditionalFormatting>
  <conditionalFormatting sqref="K223 A223">
    <cfRule type="containsText" dxfId="420" priority="47" operator="containsText" text="NOT OK">
      <formula>NOT(ISERROR(SEARCH("NOT OK",A223)))</formula>
    </cfRule>
  </conditionalFormatting>
  <conditionalFormatting sqref="A252 K252">
    <cfRule type="containsText" dxfId="419" priority="46" operator="containsText" text="NOT OK">
      <formula>NOT(ISERROR(SEARCH("NOT OK",A252)))</formula>
    </cfRule>
  </conditionalFormatting>
  <conditionalFormatting sqref="K251 A251">
    <cfRule type="containsText" dxfId="418" priority="45" operator="containsText" text="NOT OK">
      <formula>NOT(ISERROR(SEARCH("NOT OK",A251)))</formula>
    </cfRule>
  </conditionalFormatting>
  <conditionalFormatting sqref="K15 A15">
    <cfRule type="containsText" dxfId="417" priority="33" operator="containsText" text="NOT OK">
      <formula>NOT(ISERROR(SEARCH("NOT OK",A15)))</formula>
    </cfRule>
  </conditionalFormatting>
  <conditionalFormatting sqref="A16 K16">
    <cfRule type="containsText" dxfId="416" priority="34" operator="containsText" text="NOT OK">
      <formula>NOT(ISERROR(SEARCH("NOT OK",A16)))</formula>
    </cfRule>
  </conditionalFormatting>
  <conditionalFormatting sqref="K43 A43">
    <cfRule type="containsText" dxfId="415" priority="30" operator="containsText" text="NOT OK">
      <formula>NOT(ISERROR(SEARCH("NOT OK",A43)))</formula>
    </cfRule>
  </conditionalFormatting>
  <conditionalFormatting sqref="A44 K44">
    <cfRule type="containsText" dxfId="414" priority="31" operator="containsText" text="NOT OK">
      <formula>NOT(ISERROR(SEARCH("NOT OK",A44)))</formula>
    </cfRule>
  </conditionalFormatting>
  <conditionalFormatting sqref="K71 A71">
    <cfRule type="containsText" dxfId="413" priority="27" operator="containsText" text="NOT OK">
      <formula>NOT(ISERROR(SEARCH("NOT OK",A71)))</formula>
    </cfRule>
  </conditionalFormatting>
  <conditionalFormatting sqref="A72 K72">
    <cfRule type="containsText" dxfId="412" priority="28" operator="containsText" text="NOT OK">
      <formula>NOT(ISERROR(SEARCH("NOT OK",A72)))</formula>
    </cfRule>
  </conditionalFormatting>
  <conditionalFormatting sqref="A99 K99">
    <cfRule type="containsText" dxfId="411" priority="17" operator="containsText" text="NOT OK">
      <formula>NOT(ISERROR(SEARCH("NOT OK",A99)))</formula>
    </cfRule>
  </conditionalFormatting>
  <conditionalFormatting sqref="K100 A100">
    <cfRule type="containsText" dxfId="410" priority="18" operator="containsText" text="NOT OK">
      <formula>NOT(ISERROR(SEARCH("NOT OK",A100)))</formula>
    </cfRule>
  </conditionalFormatting>
  <conditionalFormatting sqref="K128 A128">
    <cfRule type="containsText" dxfId="409" priority="16" operator="containsText" text="NOT OK">
      <formula>NOT(ISERROR(SEARCH("NOT OK",A128)))</formula>
    </cfRule>
  </conditionalFormatting>
  <conditionalFormatting sqref="A127 K127">
    <cfRule type="containsText" dxfId="408" priority="15" operator="containsText" text="NOT OK">
      <formula>NOT(ISERROR(SEARCH("NOT OK",A127)))</formula>
    </cfRule>
  </conditionalFormatting>
  <conditionalFormatting sqref="A155 K155">
    <cfRule type="containsText" dxfId="407" priority="12" operator="containsText" text="NOT OK">
      <formula>NOT(ISERROR(SEARCH("NOT OK",A155)))</formula>
    </cfRule>
  </conditionalFormatting>
  <conditionalFormatting sqref="K156 A156">
    <cfRule type="containsText" dxfId="406" priority="13" operator="containsText" text="NOT OK">
      <formula>NOT(ISERROR(SEARCH("NOT OK",A156)))</formula>
    </cfRule>
  </conditionalFormatting>
  <conditionalFormatting sqref="K183 A183">
    <cfRule type="containsText" dxfId="405" priority="9" operator="containsText" text="NOT OK">
      <formula>NOT(ISERROR(SEARCH("NOT OK",A183)))</formula>
    </cfRule>
  </conditionalFormatting>
  <conditionalFormatting sqref="A184 K184">
    <cfRule type="containsText" dxfId="404" priority="10" operator="containsText" text="NOT OK">
      <formula>NOT(ISERROR(SEARCH("NOT OK",A184)))</formula>
    </cfRule>
  </conditionalFormatting>
  <conditionalFormatting sqref="K211 A211">
    <cfRule type="containsText" dxfId="403" priority="3" operator="containsText" text="NOT OK">
      <formula>NOT(ISERROR(SEARCH("NOT OK",A211)))</formula>
    </cfRule>
  </conditionalFormatting>
  <conditionalFormatting sqref="A212 K212">
    <cfRule type="containsText" dxfId="402" priority="4" operator="containsText" text="NOT OK">
      <formula>NOT(ISERROR(SEARCH("NOT OK",A212)))</formula>
    </cfRule>
  </conditionalFormatting>
  <conditionalFormatting sqref="K239 A239">
    <cfRule type="containsText" dxfId="401" priority="1" operator="containsText" text="NOT OK">
      <formula>NOT(ISERROR(SEARCH("NOT OK",A239)))</formula>
    </cfRule>
  </conditionalFormatting>
  <conditionalFormatting sqref="A240 K240">
    <cfRule type="containsText" dxfId="400" priority="2" operator="containsText" text="NOT OK">
      <formula>NOT(ISERROR(SEARCH("NOT OK",A240)))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Don Mueang International Airport</oddHeader>
  </headerFooter>
  <rowBreaks count="2" manualBreakCount="2">
    <brk id="85" min="11" max="22" man="1"/>
    <brk id="169" min="11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W253"/>
  <sheetViews>
    <sheetView topLeftCell="B1" zoomScaleNormal="100" workbookViewId="0">
      <selection activeCell="Y194" sqref="Y194"/>
    </sheetView>
  </sheetViews>
  <sheetFormatPr defaultColWidth="9.140625" defaultRowHeight="12.75" x14ac:dyDescent="0.2"/>
  <cols>
    <col min="1" max="1" width="9.140625" style="3"/>
    <col min="2" max="2" width="13.28515625" style="1" customWidth="1"/>
    <col min="3" max="3" width="12" style="1" customWidth="1"/>
    <col min="4" max="5" width="12.85546875" style="1" customWidth="1"/>
    <col min="6" max="6" width="10.85546875" style="1" customWidth="1"/>
    <col min="7" max="7" width="11.140625" style="1" customWidth="1"/>
    <col min="8" max="8" width="12.42578125" style="1" customWidth="1"/>
    <col min="9" max="9" width="10.7109375" style="2" customWidth="1"/>
    <col min="10" max="10" width="7" style="1" customWidth="1"/>
    <col min="11" max="11" width="7" style="3"/>
    <col min="12" max="12" width="13.85546875" style="1" customWidth="1"/>
    <col min="13" max="13" width="13.140625" style="1" customWidth="1"/>
    <col min="14" max="14" width="13" style="1" customWidth="1"/>
    <col min="15" max="15" width="15.140625" style="1" customWidth="1"/>
    <col min="16" max="17" width="12.85546875" style="1" customWidth="1"/>
    <col min="18" max="18" width="13.42578125" style="1" customWidth="1"/>
    <col min="19" max="19" width="13.140625" style="1" customWidth="1"/>
    <col min="20" max="20" width="15.42578125" style="1" customWidth="1"/>
    <col min="21" max="21" width="11" style="1" customWidth="1"/>
    <col min="22" max="22" width="12.85546875" style="1" customWidth="1"/>
    <col min="23" max="23" width="12.140625" style="2" bestFit="1" customWidth="1"/>
    <col min="24" max="16384" width="9.140625" style="1"/>
  </cols>
  <sheetData>
    <row r="1" spans="1:23" ht="13.5" thickBot="1" x14ac:dyDescent="0.25"/>
    <row r="2" spans="1:23" ht="13.5" thickTop="1" x14ac:dyDescent="0.2">
      <c r="B2" s="537" t="s">
        <v>0</v>
      </c>
      <c r="C2" s="538"/>
      <c r="D2" s="538"/>
      <c r="E2" s="538"/>
      <c r="F2" s="538"/>
      <c r="G2" s="538"/>
      <c r="H2" s="538"/>
      <c r="I2" s="539"/>
      <c r="J2" s="3"/>
      <c r="L2" s="540" t="s">
        <v>1</v>
      </c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2"/>
    </row>
    <row r="3" spans="1:23" ht="13.5" thickBot="1" x14ac:dyDescent="0.25">
      <c r="B3" s="543" t="s">
        <v>46</v>
      </c>
      <c r="C3" s="544"/>
      <c r="D3" s="544"/>
      <c r="E3" s="544"/>
      <c r="F3" s="544"/>
      <c r="G3" s="544"/>
      <c r="H3" s="544"/>
      <c r="I3" s="545"/>
      <c r="J3" s="3"/>
      <c r="L3" s="546" t="s">
        <v>48</v>
      </c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8"/>
    </row>
    <row r="4" spans="1:23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4"/>
      <c r="C5" s="549" t="s">
        <v>64</v>
      </c>
      <c r="D5" s="550"/>
      <c r="E5" s="551"/>
      <c r="F5" s="549" t="s">
        <v>65</v>
      </c>
      <c r="G5" s="550"/>
      <c r="H5" s="551"/>
      <c r="I5" s="105" t="s">
        <v>2</v>
      </c>
      <c r="J5" s="3"/>
      <c r="L5" s="11"/>
      <c r="M5" s="552" t="s">
        <v>64</v>
      </c>
      <c r="N5" s="553"/>
      <c r="O5" s="553"/>
      <c r="P5" s="553"/>
      <c r="Q5" s="554"/>
      <c r="R5" s="552" t="s">
        <v>65</v>
      </c>
      <c r="S5" s="553"/>
      <c r="T5" s="553"/>
      <c r="U5" s="553"/>
      <c r="V5" s="554"/>
      <c r="W5" s="12" t="s">
        <v>2</v>
      </c>
    </row>
    <row r="6" spans="1:23" ht="13.5" thickTop="1" x14ac:dyDescent="0.2">
      <c r="B6" s="106" t="s">
        <v>3</v>
      </c>
      <c r="C6" s="107"/>
      <c r="D6" s="108"/>
      <c r="E6" s="109"/>
      <c r="F6" s="107"/>
      <c r="G6" s="108"/>
      <c r="H6" s="109"/>
      <c r="I6" s="110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 x14ac:dyDescent="0.25">
      <c r="B7" s="111"/>
      <c r="C7" s="112" t="s">
        <v>5</v>
      </c>
      <c r="D7" s="113" t="s">
        <v>6</v>
      </c>
      <c r="E7" s="114" t="s">
        <v>7</v>
      </c>
      <c r="F7" s="112" t="s">
        <v>5</v>
      </c>
      <c r="G7" s="113" t="s">
        <v>6</v>
      </c>
      <c r="H7" s="114" t="s">
        <v>7</v>
      </c>
      <c r="I7" s="115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 x14ac:dyDescent="0.2">
      <c r="B8" s="106"/>
      <c r="C8" s="116"/>
      <c r="D8" s="117"/>
      <c r="E8" s="157"/>
      <c r="F8" s="116"/>
      <c r="G8" s="117"/>
      <c r="H8" s="157"/>
      <c r="I8" s="119"/>
      <c r="J8" s="3"/>
      <c r="L8" s="13"/>
      <c r="M8" s="33"/>
      <c r="N8" s="30"/>
      <c r="O8" s="31"/>
      <c r="P8" s="331"/>
      <c r="Q8" s="34"/>
      <c r="R8" s="33"/>
      <c r="S8" s="30"/>
      <c r="T8" s="31"/>
      <c r="U8" s="331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6" t="s">
        <v>10</v>
      </c>
      <c r="C9" s="120">
        <v>340</v>
      </c>
      <c r="D9" s="122">
        <v>341</v>
      </c>
      <c r="E9" s="158">
        <f>SUM(C9:D9)</f>
        <v>681</v>
      </c>
      <c r="F9" s="120">
        <v>398</v>
      </c>
      <c r="G9" s="122">
        <v>399</v>
      </c>
      <c r="H9" s="158">
        <f>SUM(F9:G9)</f>
        <v>797</v>
      </c>
      <c r="I9" s="123">
        <f>IF(E9=0,0,((H9/E9)-1)*100)</f>
        <v>17.033773861967695</v>
      </c>
      <c r="J9" s="3"/>
      <c r="L9" s="13" t="s">
        <v>10</v>
      </c>
      <c r="M9" s="39">
        <v>51262</v>
      </c>
      <c r="N9" s="37">
        <v>50069</v>
      </c>
      <c r="O9" s="169">
        <f>SUM(M9:N9)</f>
        <v>101331</v>
      </c>
      <c r="P9" s="329">
        <v>0</v>
      </c>
      <c r="Q9" s="169">
        <f>O9+P9</f>
        <v>101331</v>
      </c>
      <c r="R9" s="39">
        <v>49248</v>
      </c>
      <c r="S9" s="37">
        <v>50908</v>
      </c>
      <c r="T9" s="169">
        <f>SUM(R9:S9)</f>
        <v>100156</v>
      </c>
      <c r="U9" s="329">
        <v>0</v>
      </c>
      <c r="V9" s="169">
        <f>T9+U9</f>
        <v>100156</v>
      </c>
      <c r="W9" s="40">
        <f>IF(Q9=0,0,((V9/Q9)-1)*100)</f>
        <v>-1.1595661742211161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6" t="s">
        <v>11</v>
      </c>
      <c r="C10" s="120">
        <v>326</v>
      </c>
      <c r="D10" s="122">
        <v>326</v>
      </c>
      <c r="E10" s="158">
        <f t="shared" ref="E10:E25" si="0">SUM(C10:D10)</f>
        <v>652</v>
      </c>
      <c r="F10" s="120">
        <v>425</v>
      </c>
      <c r="G10" s="122">
        <v>426</v>
      </c>
      <c r="H10" s="158">
        <f t="shared" ref="H10:H13" si="1">SUM(F10:G10)</f>
        <v>851</v>
      </c>
      <c r="I10" s="123">
        <f>IF(E10=0,0,((H10/E10)-1)*100)</f>
        <v>30.521472392638028</v>
      </c>
      <c r="J10" s="3"/>
      <c r="K10" s="6"/>
      <c r="L10" s="13" t="s">
        <v>11</v>
      </c>
      <c r="M10" s="39">
        <v>51277</v>
      </c>
      <c r="N10" s="37">
        <v>49862</v>
      </c>
      <c r="O10" s="169">
        <f>SUM(M10:N10)</f>
        <v>101139</v>
      </c>
      <c r="P10" s="329">
        <v>0</v>
      </c>
      <c r="Q10" s="169">
        <f>O10+P10</f>
        <v>101139</v>
      </c>
      <c r="R10" s="39">
        <v>60945</v>
      </c>
      <c r="S10" s="37">
        <v>56700</v>
      </c>
      <c r="T10" s="169">
        <f>SUM(R10:S10)</f>
        <v>117645</v>
      </c>
      <c r="U10" s="329">
        <v>0</v>
      </c>
      <c r="V10" s="169">
        <f>T10+U10</f>
        <v>117645</v>
      </c>
      <c r="W10" s="40">
        <f>IF(Q10=0,0,((V10/Q10)-1)*100)</f>
        <v>16.320113902648824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1" t="s">
        <v>12</v>
      </c>
      <c r="C11" s="124">
        <v>350</v>
      </c>
      <c r="D11" s="125">
        <v>347</v>
      </c>
      <c r="E11" s="158">
        <f t="shared" si="0"/>
        <v>697</v>
      </c>
      <c r="F11" s="124">
        <v>505</v>
      </c>
      <c r="G11" s="125">
        <v>503</v>
      </c>
      <c r="H11" s="158">
        <f t="shared" si="1"/>
        <v>1008</v>
      </c>
      <c r="I11" s="123">
        <f>IF(E11=0,0,((H11/E11)-1)*100)</f>
        <v>44.619799139167867</v>
      </c>
      <c r="J11" s="3"/>
      <c r="K11" s="6"/>
      <c r="L11" s="22" t="s">
        <v>12</v>
      </c>
      <c r="M11" s="39">
        <v>54840</v>
      </c>
      <c r="N11" s="37">
        <v>52139</v>
      </c>
      <c r="O11" s="169">
        <f t="shared" ref="O11" si="2">SUM(M11:N11)</f>
        <v>106979</v>
      </c>
      <c r="P11" s="330">
        <v>0</v>
      </c>
      <c r="Q11" s="267">
        <f t="shared" ref="Q11" si="3">O11+P11</f>
        <v>106979</v>
      </c>
      <c r="R11" s="39">
        <v>79626</v>
      </c>
      <c r="S11" s="37">
        <v>75922</v>
      </c>
      <c r="T11" s="169">
        <f t="shared" ref="T11" si="4">SUM(R11:S11)</f>
        <v>155548</v>
      </c>
      <c r="U11" s="330">
        <v>0</v>
      </c>
      <c r="V11" s="267">
        <f t="shared" ref="V11" si="5">T11+U11</f>
        <v>155548</v>
      </c>
      <c r="W11" s="40">
        <f>IF(Q11=0,0,((V11/Q11)-1)*100)</f>
        <v>45.400499163387195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57</v>
      </c>
      <c r="C12" s="127">
        <f t="shared" ref="C12:G12" si="6">+C9+C10+C11</f>
        <v>1016</v>
      </c>
      <c r="D12" s="129">
        <f t="shared" si="6"/>
        <v>1014</v>
      </c>
      <c r="E12" s="162">
        <f t="shared" si="0"/>
        <v>2030</v>
      </c>
      <c r="F12" s="127">
        <f t="shared" si="6"/>
        <v>1328</v>
      </c>
      <c r="G12" s="129">
        <f t="shared" si="6"/>
        <v>1328</v>
      </c>
      <c r="H12" s="162">
        <f t="shared" si="1"/>
        <v>2656</v>
      </c>
      <c r="I12" s="130">
        <f>IF(E12=0,0,((H12/E12)-1)*100)</f>
        <v>30.837438423645324</v>
      </c>
      <c r="J12" s="3"/>
      <c r="L12" s="41" t="s">
        <v>57</v>
      </c>
      <c r="M12" s="45">
        <f>+M9+M10+M11</f>
        <v>157379</v>
      </c>
      <c r="N12" s="43">
        <f t="shared" ref="N12" si="7">+N9+N10+N11</f>
        <v>152070</v>
      </c>
      <c r="O12" s="170">
        <f>+O9+O10+O11</f>
        <v>309449</v>
      </c>
      <c r="P12" s="43">
        <f t="shared" ref="P12:Q12" si="8">+P9+P10+P11</f>
        <v>0</v>
      </c>
      <c r="Q12" s="170">
        <f t="shared" si="8"/>
        <v>309449</v>
      </c>
      <c r="R12" s="45">
        <f>+R9+R10+R11</f>
        <v>189819</v>
      </c>
      <c r="S12" s="43">
        <f t="shared" ref="S12:V12" si="9">+S9+S10+S11</f>
        <v>183530</v>
      </c>
      <c r="T12" s="170">
        <f>+T9+T10+T11</f>
        <v>373349</v>
      </c>
      <c r="U12" s="43">
        <f t="shared" si="9"/>
        <v>0</v>
      </c>
      <c r="V12" s="170">
        <f t="shared" si="9"/>
        <v>373349</v>
      </c>
      <c r="W12" s="46">
        <f>IF(Q12=0,0,((V12/Q12)-1)*100)</f>
        <v>20.649606235599393</v>
      </c>
    </row>
    <row r="13" spans="1:23" ht="13.5" thickTop="1" x14ac:dyDescent="0.2">
      <c r="A13" s="3" t="str">
        <f t="shared" ref="A13:A69" si="10">IF(ISERROR(F13/G13)," ",IF(F13/G13&gt;0.5,IF(F13/G13&lt;1.5," ","NOT OK"),"NOT OK"))</f>
        <v xml:space="preserve"> </v>
      </c>
      <c r="B13" s="106" t="s">
        <v>13</v>
      </c>
      <c r="C13" s="120">
        <v>379</v>
      </c>
      <c r="D13" s="122">
        <v>379</v>
      </c>
      <c r="E13" s="158">
        <f t="shared" si="0"/>
        <v>758</v>
      </c>
      <c r="F13" s="120">
        <v>545</v>
      </c>
      <c r="G13" s="122">
        <v>545</v>
      </c>
      <c r="H13" s="158">
        <f t="shared" si="1"/>
        <v>1090</v>
      </c>
      <c r="I13" s="123">
        <f t="shared" ref="I13" si="11">IF(E13=0,0,((H13/E13)-1)*100)</f>
        <v>43.799472295514505</v>
      </c>
      <c r="J13" s="3"/>
      <c r="L13" s="13" t="s">
        <v>13</v>
      </c>
      <c r="M13" s="39">
        <v>60609</v>
      </c>
      <c r="N13" s="37">
        <v>58024</v>
      </c>
      <c r="O13" s="169">
        <f t="shared" ref="O13" si="12">+M13+N13</f>
        <v>118633</v>
      </c>
      <c r="P13" s="329">
        <v>0</v>
      </c>
      <c r="Q13" s="169">
        <f>O13+P13</f>
        <v>118633</v>
      </c>
      <c r="R13" s="39">
        <v>85684</v>
      </c>
      <c r="S13" s="37">
        <v>82277</v>
      </c>
      <c r="T13" s="169">
        <f t="shared" ref="T13" si="13">+R13+S13</f>
        <v>167961</v>
      </c>
      <c r="U13" s="329">
        <v>0</v>
      </c>
      <c r="V13" s="169">
        <f>T13+U13</f>
        <v>167961</v>
      </c>
      <c r="W13" s="40">
        <f t="shared" ref="W13" si="14">IF(Q13=0,0,((V13/Q13)-1)*100)</f>
        <v>41.58033599420061</v>
      </c>
    </row>
    <row r="14" spans="1:23" ht="13.5" thickBot="1" x14ac:dyDescent="0.25">
      <c r="A14" s="3" t="str">
        <f>IF(ISERROR(F14/G14)," ",IF(F14/G14&gt;0.5,IF(F14/G14&lt;1.5," ","NOT OK"),"NOT OK"))</f>
        <v xml:space="preserve"> </v>
      </c>
      <c r="B14" s="106" t="s">
        <v>14</v>
      </c>
      <c r="C14" s="120">
        <v>346</v>
      </c>
      <c r="D14" s="122">
        <v>349</v>
      </c>
      <c r="E14" s="158">
        <f>SUM(C14:D14)</f>
        <v>695</v>
      </c>
      <c r="F14" s="120">
        <v>509</v>
      </c>
      <c r="G14" s="122">
        <v>510</v>
      </c>
      <c r="H14" s="158">
        <f>SUM(F14:G14)</f>
        <v>1019</v>
      </c>
      <c r="I14" s="123">
        <f>IF(E14=0,0,((H14/E14)-1)*100)</f>
        <v>46.618705035971232</v>
      </c>
      <c r="J14" s="3"/>
      <c r="L14" s="13" t="s">
        <v>14</v>
      </c>
      <c r="M14" s="39">
        <v>56709</v>
      </c>
      <c r="N14" s="37">
        <v>57972</v>
      </c>
      <c r="O14" s="267">
        <f>+M14+N14</f>
        <v>114681</v>
      </c>
      <c r="P14" s="519">
        <v>156</v>
      </c>
      <c r="Q14" s="267">
        <f>O14+P14</f>
        <v>114837</v>
      </c>
      <c r="R14" s="515">
        <v>78132</v>
      </c>
      <c r="S14" s="512">
        <v>82717</v>
      </c>
      <c r="T14" s="172">
        <f>+R14+S14</f>
        <v>160849</v>
      </c>
      <c r="U14" s="329">
        <v>183</v>
      </c>
      <c r="V14" s="169">
        <f>T14+U14</f>
        <v>161032</v>
      </c>
      <c r="W14" s="40">
        <f>IF(Q14=0,0,((V14/Q14)-1)*100)</f>
        <v>40.226582024957104</v>
      </c>
    </row>
    <row r="15" spans="1:23" ht="14.25" thickTop="1" thickBot="1" x14ac:dyDescent="0.25">
      <c r="A15" s="3" t="str">
        <f>IF(ISERROR(F15/G15)," ",IF(F15/G15&gt;0.5,IF(F15/G15&lt;1.5," ","NOT OK"),"NOT OK"))</f>
        <v xml:space="preserve"> </v>
      </c>
      <c r="B15" s="126" t="s">
        <v>66</v>
      </c>
      <c r="C15" s="127">
        <f>+C13+C14</f>
        <v>725</v>
      </c>
      <c r="D15" s="129">
        <f t="shared" ref="D15:H15" si="15">+D13+D14</f>
        <v>728</v>
      </c>
      <c r="E15" s="300">
        <f t="shared" si="15"/>
        <v>1453</v>
      </c>
      <c r="F15" s="127">
        <f t="shared" si="15"/>
        <v>1054</v>
      </c>
      <c r="G15" s="129">
        <f t="shared" si="15"/>
        <v>1055</v>
      </c>
      <c r="H15" s="300">
        <f t="shared" si="15"/>
        <v>2109</v>
      </c>
      <c r="I15" s="130">
        <f>IF(E15=0,0,((H15/E15)-1)*100)</f>
        <v>45.147969717825198</v>
      </c>
      <c r="J15" s="3"/>
      <c r="L15" s="41" t="s">
        <v>66</v>
      </c>
      <c r="M15" s="45">
        <f>+M13+M14</f>
        <v>117318</v>
      </c>
      <c r="N15" s="43">
        <f t="shared" ref="N15:V15" si="16">+N13+N14</f>
        <v>115996</v>
      </c>
      <c r="O15" s="302">
        <f t="shared" si="16"/>
        <v>233314</v>
      </c>
      <c r="P15" s="43">
        <f t="shared" si="16"/>
        <v>156</v>
      </c>
      <c r="Q15" s="302">
        <f t="shared" si="16"/>
        <v>233470</v>
      </c>
      <c r="R15" s="45">
        <f t="shared" si="16"/>
        <v>163816</v>
      </c>
      <c r="S15" s="43">
        <f t="shared" si="16"/>
        <v>164994</v>
      </c>
      <c r="T15" s="302">
        <f t="shared" si="16"/>
        <v>328810</v>
      </c>
      <c r="U15" s="43">
        <f t="shared" si="16"/>
        <v>183</v>
      </c>
      <c r="V15" s="302">
        <f t="shared" si="16"/>
        <v>328993</v>
      </c>
      <c r="W15" s="46">
        <f>IF(Q15=0,0,((V15/Q15)-1)*100)</f>
        <v>40.914464385145834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67</v>
      </c>
      <c r="C16" s="127">
        <f>+C12+C13+C14</f>
        <v>1741</v>
      </c>
      <c r="D16" s="129">
        <f t="shared" ref="D16:H16" si="17">+D12+D13+D14</f>
        <v>1742</v>
      </c>
      <c r="E16" s="300">
        <f t="shared" si="17"/>
        <v>3483</v>
      </c>
      <c r="F16" s="127">
        <f t="shared" si="17"/>
        <v>2382</v>
      </c>
      <c r="G16" s="129">
        <f t="shared" si="17"/>
        <v>2383</v>
      </c>
      <c r="H16" s="300">
        <f t="shared" si="17"/>
        <v>4765</v>
      </c>
      <c r="I16" s="130">
        <f>IF(E16=0,0,((H16/E16)-1)*100)</f>
        <v>36.807349985644564</v>
      </c>
      <c r="J16" s="3"/>
      <c r="L16" s="41" t="s">
        <v>67</v>
      </c>
      <c r="M16" s="45">
        <f>+M12+M13+M14</f>
        <v>274697</v>
      </c>
      <c r="N16" s="43">
        <f t="shared" ref="N16:V16" si="18">+N12+N13+N14</f>
        <v>268066</v>
      </c>
      <c r="O16" s="302">
        <f t="shared" si="18"/>
        <v>542763</v>
      </c>
      <c r="P16" s="43">
        <f t="shared" si="18"/>
        <v>156</v>
      </c>
      <c r="Q16" s="302">
        <f t="shared" si="18"/>
        <v>542919</v>
      </c>
      <c r="R16" s="45">
        <f t="shared" si="18"/>
        <v>353635</v>
      </c>
      <c r="S16" s="43">
        <f t="shared" si="18"/>
        <v>348524</v>
      </c>
      <c r="T16" s="302">
        <f t="shared" si="18"/>
        <v>702159</v>
      </c>
      <c r="U16" s="43">
        <f t="shared" si="18"/>
        <v>183</v>
      </c>
      <c r="V16" s="302">
        <f t="shared" si="18"/>
        <v>702342</v>
      </c>
      <c r="W16" s="46">
        <f>IF(Q16=0,0,((V16/Q16)-1)*100)</f>
        <v>29.364048780757358</v>
      </c>
    </row>
    <row r="17" spans="1:23" ht="14.25" thickTop="1" thickBot="1" x14ac:dyDescent="0.25">
      <c r="A17" s="7" t="str">
        <f t="shared" ref="A17:A19" si="19">IF(ISERROR(F17/G17)," ",IF(F17/G17&gt;0.5,IF(F17/G17&lt;1.5," ","NOT OK"),"NOT OK"))</f>
        <v xml:space="preserve"> </v>
      </c>
      <c r="B17" s="106" t="s">
        <v>15</v>
      </c>
      <c r="C17" s="120">
        <v>353</v>
      </c>
      <c r="D17" s="122">
        <v>348</v>
      </c>
      <c r="E17" s="158">
        <f t="shared" si="0"/>
        <v>701</v>
      </c>
      <c r="F17" s="120"/>
      <c r="G17" s="122"/>
      <c r="H17" s="158"/>
      <c r="I17" s="123"/>
      <c r="J17" s="7"/>
      <c r="L17" s="13" t="s">
        <v>15</v>
      </c>
      <c r="M17" s="39">
        <v>54873</v>
      </c>
      <c r="N17" s="37">
        <v>54246</v>
      </c>
      <c r="O17" s="169">
        <f>+M17+N17</f>
        <v>109119</v>
      </c>
      <c r="P17" s="329">
        <v>0</v>
      </c>
      <c r="Q17" s="169">
        <f>O17+P17</f>
        <v>109119</v>
      </c>
      <c r="R17" s="37"/>
      <c r="S17" s="481"/>
      <c r="T17" s="485"/>
      <c r="U17" s="497"/>
      <c r="V17" s="169"/>
      <c r="W17" s="40"/>
    </row>
    <row r="18" spans="1:23" ht="14.25" thickTop="1" thickBot="1" x14ac:dyDescent="0.25">
      <c r="A18" s="3" t="str">
        <f t="shared" si="19"/>
        <v xml:space="preserve"> </v>
      </c>
      <c r="B18" s="126" t="s">
        <v>61</v>
      </c>
      <c r="C18" s="127">
        <f t="shared" ref="C18:E18" si="20">+C13+C14+C17</f>
        <v>1078</v>
      </c>
      <c r="D18" s="129">
        <f t="shared" si="20"/>
        <v>1076</v>
      </c>
      <c r="E18" s="162">
        <f t="shared" si="20"/>
        <v>2154</v>
      </c>
      <c r="F18" s="127"/>
      <c r="G18" s="129"/>
      <c r="H18" s="162"/>
      <c r="I18" s="130"/>
      <c r="J18" s="3"/>
      <c r="L18" s="41" t="s">
        <v>61</v>
      </c>
      <c r="M18" s="45">
        <f t="shared" ref="M18:Q18" si="21">+M13+M14+M17</f>
        <v>172191</v>
      </c>
      <c r="N18" s="43">
        <f t="shared" si="21"/>
        <v>170242</v>
      </c>
      <c r="O18" s="170">
        <f t="shared" si="21"/>
        <v>342433</v>
      </c>
      <c r="P18" s="43">
        <f t="shared" si="21"/>
        <v>156</v>
      </c>
      <c r="Q18" s="170">
        <f t="shared" si="21"/>
        <v>342589</v>
      </c>
      <c r="R18" s="43"/>
      <c r="S18" s="482"/>
      <c r="T18" s="491"/>
      <c r="U18" s="495"/>
      <c r="V18" s="170"/>
      <c r="W18" s="46"/>
    </row>
    <row r="19" spans="1:23" ht="13.5" thickTop="1" x14ac:dyDescent="0.2">
      <c r="A19" s="3" t="str">
        <f t="shared" si="19"/>
        <v xml:space="preserve"> </v>
      </c>
      <c r="B19" s="106" t="s">
        <v>16</v>
      </c>
      <c r="C19" s="120">
        <v>342</v>
      </c>
      <c r="D19" s="122">
        <v>344</v>
      </c>
      <c r="E19" s="158">
        <f t="shared" si="0"/>
        <v>686</v>
      </c>
      <c r="F19" s="120"/>
      <c r="G19" s="122"/>
      <c r="H19" s="158"/>
      <c r="I19" s="123"/>
      <c r="J19" s="7"/>
      <c r="L19" s="13" t="s">
        <v>16</v>
      </c>
      <c r="M19" s="39">
        <v>52847</v>
      </c>
      <c r="N19" s="37">
        <v>51693</v>
      </c>
      <c r="O19" s="169">
        <f>+M19+N19</f>
        <v>104540</v>
      </c>
      <c r="P19" s="329">
        <v>0</v>
      </c>
      <c r="Q19" s="169">
        <f>O19+P19</f>
        <v>104540</v>
      </c>
      <c r="R19" s="37"/>
      <c r="S19" s="481"/>
      <c r="T19" s="485"/>
      <c r="U19" s="497"/>
      <c r="V19" s="169"/>
      <c r="W19" s="40"/>
    </row>
    <row r="20" spans="1:23" x14ac:dyDescent="0.2">
      <c r="A20" s="3" t="str">
        <f t="shared" ref="A20" si="22">IF(ISERROR(F20/G20)," ",IF(F20/G20&gt;0.5,IF(F20/G20&lt;1.5," ","NOT OK"),"NOT OK"))</f>
        <v xml:space="preserve"> </v>
      </c>
      <c r="B20" s="106" t="s">
        <v>17</v>
      </c>
      <c r="C20" s="120">
        <v>333</v>
      </c>
      <c r="D20" s="122">
        <v>332</v>
      </c>
      <c r="E20" s="158">
        <f t="shared" si="0"/>
        <v>665</v>
      </c>
      <c r="F20" s="120"/>
      <c r="G20" s="122"/>
      <c r="H20" s="158"/>
      <c r="I20" s="123"/>
      <c r="L20" s="13" t="s">
        <v>17</v>
      </c>
      <c r="M20" s="39">
        <v>48455</v>
      </c>
      <c r="N20" s="37">
        <v>48303</v>
      </c>
      <c r="O20" s="169">
        <f>+M20+N20</f>
        <v>96758</v>
      </c>
      <c r="P20" s="329">
        <v>0</v>
      </c>
      <c r="Q20" s="169">
        <f>O20+P20</f>
        <v>96758</v>
      </c>
      <c r="R20" s="37"/>
      <c r="S20" s="481"/>
      <c r="T20" s="485"/>
      <c r="U20" s="497"/>
      <c r="V20" s="169"/>
      <c r="W20" s="40"/>
    </row>
    <row r="21" spans="1:23" ht="13.5" thickBot="1" x14ac:dyDescent="0.25">
      <c r="A21" s="8" t="str">
        <f>IF(ISERROR(F21/G21)," ",IF(F21/G21&gt;0.5,IF(F21/G21&lt;1.5," ","NOT OK"),"NOT OK"))</f>
        <v xml:space="preserve"> </v>
      </c>
      <c r="B21" s="106" t="s">
        <v>18</v>
      </c>
      <c r="C21" s="120">
        <v>315</v>
      </c>
      <c r="D21" s="122">
        <v>315</v>
      </c>
      <c r="E21" s="158">
        <f t="shared" si="0"/>
        <v>630</v>
      </c>
      <c r="F21" s="120"/>
      <c r="G21" s="122"/>
      <c r="H21" s="158"/>
      <c r="I21" s="123"/>
      <c r="J21" s="8"/>
      <c r="L21" s="13" t="s">
        <v>18</v>
      </c>
      <c r="M21" s="39">
        <v>48596</v>
      </c>
      <c r="N21" s="37">
        <v>45386</v>
      </c>
      <c r="O21" s="169">
        <f>+M21+N21</f>
        <v>93982</v>
      </c>
      <c r="P21" s="329">
        <v>0</v>
      </c>
      <c r="Q21" s="169">
        <f>O21+P21</f>
        <v>93982</v>
      </c>
      <c r="R21" s="37"/>
      <c r="S21" s="481"/>
      <c r="T21" s="485"/>
      <c r="U21" s="497"/>
      <c r="V21" s="169"/>
      <c r="W21" s="40"/>
    </row>
    <row r="22" spans="1:23" ht="15.75" customHeight="1" thickTop="1" thickBot="1" x14ac:dyDescent="0.25">
      <c r="A22" s="9" t="str">
        <f>IF(ISERROR(F22/G22)," ",IF(F22/G22&gt;0.5,IF(F22/G22&lt;1.5," ","NOT OK"),"NOT OK"))</f>
        <v xml:space="preserve"> </v>
      </c>
      <c r="B22" s="133" t="s">
        <v>19</v>
      </c>
      <c r="C22" s="127">
        <f t="shared" ref="C22:E22" si="23">+C19+C20+C21</f>
        <v>990</v>
      </c>
      <c r="D22" s="135">
        <f t="shared" si="23"/>
        <v>991</v>
      </c>
      <c r="E22" s="160">
        <f t="shared" si="23"/>
        <v>1981</v>
      </c>
      <c r="F22" s="127"/>
      <c r="G22" s="135"/>
      <c r="H22" s="160"/>
      <c r="I22" s="130"/>
      <c r="J22" s="9"/>
      <c r="K22" s="10"/>
      <c r="L22" s="47" t="s">
        <v>19</v>
      </c>
      <c r="M22" s="48">
        <f t="shared" ref="M22:Q22" si="24">+M19+M20+M21</f>
        <v>149898</v>
      </c>
      <c r="N22" s="49">
        <f t="shared" si="24"/>
        <v>145382</v>
      </c>
      <c r="O22" s="171">
        <f t="shared" si="24"/>
        <v>295280</v>
      </c>
      <c r="P22" s="49">
        <f t="shared" si="24"/>
        <v>0</v>
      </c>
      <c r="Q22" s="171">
        <f t="shared" si="24"/>
        <v>295280</v>
      </c>
      <c r="R22" s="49"/>
      <c r="S22" s="483"/>
      <c r="T22" s="487"/>
      <c r="U22" s="496"/>
      <c r="V22" s="171"/>
      <c r="W22" s="50"/>
    </row>
    <row r="23" spans="1:23" ht="13.5" thickTop="1" x14ac:dyDescent="0.2">
      <c r="A23" s="3" t="str">
        <f>IF(ISERROR(F23/G23)," ",IF(F23/G23&gt;0.5,IF(F23/G23&lt;1.5," ","NOT OK"),"NOT OK"))</f>
        <v xml:space="preserve"> </v>
      </c>
      <c r="B23" s="106" t="s">
        <v>20</v>
      </c>
      <c r="C23" s="120">
        <v>362</v>
      </c>
      <c r="D23" s="122">
        <v>362</v>
      </c>
      <c r="E23" s="161">
        <f t="shared" si="0"/>
        <v>724</v>
      </c>
      <c r="F23" s="120"/>
      <c r="G23" s="122"/>
      <c r="H23" s="161"/>
      <c r="I23" s="123"/>
      <c r="J23" s="3"/>
      <c r="L23" s="13" t="s">
        <v>21</v>
      </c>
      <c r="M23" s="39">
        <v>54838</v>
      </c>
      <c r="N23" s="37">
        <v>50220</v>
      </c>
      <c r="O23" s="169">
        <f>+M23+N23</f>
        <v>105058</v>
      </c>
      <c r="P23" s="329">
        <v>0</v>
      </c>
      <c r="Q23" s="169">
        <f>O23+P23</f>
        <v>105058</v>
      </c>
      <c r="R23" s="37"/>
      <c r="S23" s="481"/>
      <c r="T23" s="485"/>
      <c r="U23" s="497"/>
      <c r="V23" s="169"/>
      <c r="W23" s="40"/>
    </row>
    <row r="24" spans="1:23" x14ac:dyDescent="0.2">
      <c r="A24" s="3" t="str">
        <f t="shared" ref="A24" si="25">IF(ISERROR(F24/G24)," ",IF(F24/G24&gt;0.5,IF(F24/G24&lt;1.5," ","NOT OK"),"NOT OK"))</f>
        <v xml:space="preserve"> </v>
      </c>
      <c r="B24" s="106" t="s">
        <v>22</v>
      </c>
      <c r="C24" s="120">
        <v>371</v>
      </c>
      <c r="D24" s="122">
        <v>372</v>
      </c>
      <c r="E24" s="152">
        <f t="shared" si="0"/>
        <v>743</v>
      </c>
      <c r="F24" s="120"/>
      <c r="G24" s="122"/>
      <c r="H24" s="152"/>
      <c r="I24" s="123"/>
      <c r="J24" s="3"/>
      <c r="L24" s="13" t="s">
        <v>22</v>
      </c>
      <c r="M24" s="39">
        <v>55558</v>
      </c>
      <c r="N24" s="37">
        <v>55657</v>
      </c>
      <c r="O24" s="169">
        <f t="shared" ref="O24" si="26">+M24+N24</f>
        <v>111215</v>
      </c>
      <c r="P24" s="329">
        <v>0</v>
      </c>
      <c r="Q24" s="169">
        <f>O24+P24</f>
        <v>111215</v>
      </c>
      <c r="R24" s="37"/>
      <c r="S24" s="481"/>
      <c r="T24" s="485"/>
      <c r="U24" s="497"/>
      <c r="V24" s="169"/>
      <c r="W24" s="40"/>
    </row>
    <row r="25" spans="1:23" ht="13.5" thickBot="1" x14ac:dyDescent="0.25">
      <c r="A25" s="3" t="str">
        <f>IF(ISERROR(F25/G25)," ",IF(F25/G25&gt;0.5,IF(F25/G25&lt;1.5," ","NOT OK"),"NOT OK"))</f>
        <v xml:space="preserve"> </v>
      </c>
      <c r="B25" s="106" t="s">
        <v>23</v>
      </c>
      <c r="C25" s="120">
        <v>324</v>
      </c>
      <c r="D25" s="136">
        <v>324</v>
      </c>
      <c r="E25" s="156">
        <f t="shared" si="0"/>
        <v>648</v>
      </c>
      <c r="F25" s="120"/>
      <c r="G25" s="136"/>
      <c r="H25" s="156"/>
      <c r="I25" s="137"/>
      <c r="J25" s="3"/>
      <c r="L25" s="13" t="s">
        <v>23</v>
      </c>
      <c r="M25" s="39">
        <v>43656</v>
      </c>
      <c r="N25" s="37">
        <v>41119</v>
      </c>
      <c r="O25" s="169">
        <f>+M25+N25</f>
        <v>84775</v>
      </c>
      <c r="P25" s="329">
        <v>0</v>
      </c>
      <c r="Q25" s="169">
        <f>O25+P25</f>
        <v>84775</v>
      </c>
      <c r="R25" s="37"/>
      <c r="S25" s="481"/>
      <c r="T25" s="485"/>
      <c r="U25" s="497"/>
      <c r="V25" s="169"/>
      <c r="W25" s="40"/>
    </row>
    <row r="26" spans="1:23" ht="14.25" thickTop="1" thickBot="1" x14ac:dyDescent="0.25">
      <c r="A26" s="3" t="str">
        <f>IF(ISERROR(F26/G26)," ",IF(F26/G26&gt;0.5,IF(F26/G26&lt;1.5," ","NOT OK"),"NOT OK"))</f>
        <v xml:space="preserve"> </v>
      </c>
      <c r="B26" s="126" t="s">
        <v>40</v>
      </c>
      <c r="C26" s="127">
        <f t="shared" ref="C26" si="27">+C23+C24+C25</f>
        <v>1057</v>
      </c>
      <c r="D26" s="127">
        <f t="shared" ref="D26:E26" si="28">+D23+D24+D25</f>
        <v>1058</v>
      </c>
      <c r="E26" s="127">
        <f t="shared" si="28"/>
        <v>2115</v>
      </c>
      <c r="F26" s="127"/>
      <c r="G26" s="127"/>
      <c r="H26" s="127"/>
      <c r="I26" s="130"/>
      <c r="J26" s="3"/>
      <c r="L26" s="476" t="s">
        <v>40</v>
      </c>
      <c r="M26" s="45">
        <f t="shared" ref="M26" si="29">+M23+M24+M25</f>
        <v>154052</v>
      </c>
      <c r="N26" s="43">
        <f t="shared" ref="N26:Q26" si="30">+N23+N24+N25</f>
        <v>146996</v>
      </c>
      <c r="O26" s="170">
        <f t="shared" si="30"/>
        <v>301048</v>
      </c>
      <c r="P26" s="43">
        <f t="shared" si="30"/>
        <v>0</v>
      </c>
      <c r="Q26" s="170">
        <f t="shared" si="30"/>
        <v>301048</v>
      </c>
      <c r="R26" s="43"/>
      <c r="S26" s="482"/>
      <c r="T26" s="491"/>
      <c r="U26" s="495"/>
      <c r="V26" s="170"/>
      <c r="W26" s="46"/>
    </row>
    <row r="27" spans="1:23" ht="14.25" thickTop="1" thickBot="1" x14ac:dyDescent="0.25">
      <c r="A27" s="3" t="str">
        <f>IF(ISERROR(F27/G27)," ",IF(F27/G27&gt;0.5,IF(F27/G27&lt;1.5," ","NOT OK"),"NOT OK"))</f>
        <v xml:space="preserve"> </v>
      </c>
      <c r="B27" s="126" t="s">
        <v>62</v>
      </c>
      <c r="C27" s="127">
        <f t="shared" ref="C27" si="31">+C18+C22+C23+C24+C25</f>
        <v>3125</v>
      </c>
      <c r="D27" s="129">
        <f t="shared" ref="D27:E27" si="32">+D18+D22+D23+D24+D25</f>
        <v>3125</v>
      </c>
      <c r="E27" s="300">
        <f t="shared" si="32"/>
        <v>6250</v>
      </c>
      <c r="F27" s="127"/>
      <c r="G27" s="129"/>
      <c r="H27" s="300"/>
      <c r="I27" s="130"/>
      <c r="J27" s="3"/>
      <c r="L27" s="476" t="s">
        <v>62</v>
      </c>
      <c r="M27" s="42">
        <f t="shared" ref="M27" si="33">+M18+M22+M23+M24+M25</f>
        <v>476141</v>
      </c>
      <c r="N27" s="477">
        <f t="shared" ref="N27:Q27" si="34">+N18+N22+N23+N24+N25</f>
        <v>462620</v>
      </c>
      <c r="O27" s="302">
        <f t="shared" si="34"/>
        <v>938761</v>
      </c>
      <c r="P27" s="43">
        <f t="shared" si="34"/>
        <v>156</v>
      </c>
      <c r="Q27" s="302">
        <f t="shared" si="34"/>
        <v>938917</v>
      </c>
      <c r="R27" s="43"/>
      <c r="S27" s="482"/>
      <c r="T27" s="486"/>
      <c r="U27" s="495"/>
      <c r="V27" s="302"/>
      <c r="W27" s="46"/>
    </row>
    <row r="28" spans="1:23" ht="14.25" thickTop="1" thickBot="1" x14ac:dyDescent="0.25">
      <c r="A28" s="3" t="str">
        <f>IF(ISERROR(F28/G28)," ",IF(F28/G28&gt;0.5,IF(F28/G28&lt;1.5," ","NOT OK"),"NOT OK"))</f>
        <v xml:space="preserve"> </v>
      </c>
      <c r="B28" s="126" t="s">
        <v>63</v>
      </c>
      <c r="C28" s="127">
        <f t="shared" ref="C28:E28" si="35">+C12+C18+C22+C26</f>
        <v>4141</v>
      </c>
      <c r="D28" s="129">
        <f t="shared" si="35"/>
        <v>4139</v>
      </c>
      <c r="E28" s="300">
        <f t="shared" si="35"/>
        <v>8280</v>
      </c>
      <c r="F28" s="127"/>
      <c r="G28" s="129"/>
      <c r="H28" s="300"/>
      <c r="I28" s="130"/>
      <c r="J28" s="3"/>
      <c r="L28" s="476" t="s">
        <v>63</v>
      </c>
      <c r="M28" s="45">
        <f t="shared" ref="M28:Q28" si="36">+M12+M18+M22+M26</f>
        <v>633520</v>
      </c>
      <c r="N28" s="43">
        <f t="shared" si="36"/>
        <v>614690</v>
      </c>
      <c r="O28" s="302">
        <f t="shared" si="36"/>
        <v>1248210</v>
      </c>
      <c r="P28" s="43">
        <f t="shared" si="36"/>
        <v>156</v>
      </c>
      <c r="Q28" s="302">
        <f t="shared" si="36"/>
        <v>1248366</v>
      </c>
      <c r="R28" s="43"/>
      <c r="S28" s="482"/>
      <c r="T28" s="486"/>
      <c r="U28" s="495"/>
      <c r="V28" s="302"/>
      <c r="W28" s="46"/>
    </row>
    <row r="29" spans="1:23" ht="14.25" thickTop="1" thickBot="1" x14ac:dyDescent="0.25">
      <c r="B29" s="138" t="s">
        <v>60</v>
      </c>
      <c r="C29" s="102"/>
      <c r="D29" s="102"/>
      <c r="E29" s="102"/>
      <c r="F29" s="102"/>
      <c r="G29" s="102"/>
      <c r="H29" s="102"/>
      <c r="I29" s="102"/>
      <c r="J29" s="3"/>
      <c r="L29" s="53" t="s">
        <v>60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3" ht="13.5" thickTop="1" x14ac:dyDescent="0.2">
      <c r="B30" s="537" t="s">
        <v>25</v>
      </c>
      <c r="C30" s="538"/>
      <c r="D30" s="538"/>
      <c r="E30" s="538"/>
      <c r="F30" s="538"/>
      <c r="G30" s="538"/>
      <c r="H30" s="538"/>
      <c r="I30" s="539"/>
      <c r="J30" s="3"/>
      <c r="L30" s="540" t="s">
        <v>26</v>
      </c>
      <c r="M30" s="541"/>
      <c r="N30" s="541"/>
      <c r="O30" s="541"/>
      <c r="P30" s="541"/>
      <c r="Q30" s="541"/>
      <c r="R30" s="541"/>
      <c r="S30" s="541"/>
      <c r="T30" s="541"/>
      <c r="U30" s="541"/>
      <c r="V30" s="541"/>
      <c r="W30" s="542"/>
    </row>
    <row r="31" spans="1:23" ht="13.5" thickBot="1" x14ac:dyDescent="0.25">
      <c r="B31" s="543" t="s">
        <v>47</v>
      </c>
      <c r="C31" s="544"/>
      <c r="D31" s="544"/>
      <c r="E31" s="544"/>
      <c r="F31" s="544"/>
      <c r="G31" s="544"/>
      <c r="H31" s="544"/>
      <c r="I31" s="545"/>
      <c r="J31" s="3"/>
      <c r="L31" s="546" t="s">
        <v>49</v>
      </c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8"/>
    </row>
    <row r="32" spans="1:23" ht="14.25" thickTop="1" thickBot="1" x14ac:dyDescent="0.25">
      <c r="B32" s="101"/>
      <c r="C32" s="102"/>
      <c r="D32" s="102"/>
      <c r="E32" s="102"/>
      <c r="F32" s="102"/>
      <c r="G32" s="102"/>
      <c r="H32" s="102"/>
      <c r="I32" s="103"/>
      <c r="J32" s="3"/>
      <c r="L32" s="15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2"/>
    </row>
    <row r="33" spans="1:23" ht="14.25" thickTop="1" thickBot="1" x14ac:dyDescent="0.25">
      <c r="B33" s="104"/>
      <c r="C33" s="549" t="s">
        <v>64</v>
      </c>
      <c r="D33" s="550"/>
      <c r="E33" s="551"/>
      <c r="F33" s="549" t="s">
        <v>65</v>
      </c>
      <c r="G33" s="550"/>
      <c r="H33" s="551"/>
      <c r="I33" s="105" t="s">
        <v>2</v>
      </c>
      <c r="J33" s="3"/>
      <c r="L33" s="11"/>
      <c r="M33" s="552" t="s">
        <v>64</v>
      </c>
      <c r="N33" s="553"/>
      <c r="O33" s="553"/>
      <c r="P33" s="553"/>
      <c r="Q33" s="554"/>
      <c r="R33" s="552" t="s">
        <v>65</v>
      </c>
      <c r="S33" s="553"/>
      <c r="T33" s="553"/>
      <c r="U33" s="553"/>
      <c r="V33" s="554"/>
      <c r="W33" s="12" t="s">
        <v>2</v>
      </c>
    </row>
    <row r="34" spans="1:23" ht="13.5" thickTop="1" x14ac:dyDescent="0.2">
      <c r="B34" s="106" t="s">
        <v>3</v>
      </c>
      <c r="C34" s="107"/>
      <c r="D34" s="108"/>
      <c r="E34" s="109"/>
      <c r="F34" s="107"/>
      <c r="G34" s="108"/>
      <c r="H34" s="109"/>
      <c r="I34" s="110" t="s">
        <v>4</v>
      </c>
      <c r="J34" s="3"/>
      <c r="L34" s="13" t="s">
        <v>3</v>
      </c>
      <c r="M34" s="19"/>
      <c r="N34" s="15"/>
      <c r="O34" s="16"/>
      <c r="P34" s="17"/>
      <c r="Q34" s="20"/>
      <c r="R34" s="19"/>
      <c r="S34" s="15"/>
      <c r="T34" s="16"/>
      <c r="U34" s="17"/>
      <c r="V34" s="20"/>
      <c r="W34" s="21" t="s">
        <v>4</v>
      </c>
    </row>
    <row r="35" spans="1:23" ht="13.5" thickBot="1" x14ac:dyDescent="0.25">
      <c r="B35" s="111"/>
      <c r="C35" s="112" t="s">
        <v>5</v>
      </c>
      <c r="D35" s="113" t="s">
        <v>6</v>
      </c>
      <c r="E35" s="114" t="s">
        <v>7</v>
      </c>
      <c r="F35" s="112" t="s">
        <v>5</v>
      </c>
      <c r="G35" s="113" t="s">
        <v>6</v>
      </c>
      <c r="H35" s="114" t="s">
        <v>7</v>
      </c>
      <c r="I35" s="115"/>
      <c r="J35" s="3"/>
      <c r="L35" s="22"/>
      <c r="M35" s="27" t="s">
        <v>8</v>
      </c>
      <c r="N35" s="24" t="s">
        <v>9</v>
      </c>
      <c r="O35" s="25" t="s">
        <v>31</v>
      </c>
      <c r="P35" s="26" t="s">
        <v>32</v>
      </c>
      <c r="Q35" s="25" t="s">
        <v>7</v>
      </c>
      <c r="R35" s="27" t="s">
        <v>8</v>
      </c>
      <c r="S35" s="24" t="s">
        <v>9</v>
      </c>
      <c r="T35" s="25" t="s">
        <v>31</v>
      </c>
      <c r="U35" s="26" t="s">
        <v>32</v>
      </c>
      <c r="V35" s="25" t="s">
        <v>7</v>
      </c>
      <c r="W35" s="28"/>
    </row>
    <row r="36" spans="1:23" ht="5.25" customHeight="1" thickTop="1" x14ac:dyDescent="0.2">
      <c r="B36" s="106"/>
      <c r="C36" s="116"/>
      <c r="D36" s="117"/>
      <c r="E36" s="118"/>
      <c r="F36" s="116"/>
      <c r="G36" s="117"/>
      <c r="H36" s="118"/>
      <c r="I36" s="119"/>
      <c r="J36" s="3"/>
      <c r="L36" s="13"/>
      <c r="M36" s="33"/>
      <c r="N36" s="30"/>
      <c r="O36" s="31"/>
      <c r="P36" s="331"/>
      <c r="Q36" s="34"/>
      <c r="R36" s="33"/>
      <c r="S36" s="30"/>
      <c r="T36" s="31"/>
      <c r="U36" s="331"/>
      <c r="V36" s="34"/>
      <c r="W36" s="35"/>
    </row>
    <row r="37" spans="1:23" x14ac:dyDescent="0.2">
      <c r="A37" s="3" t="str">
        <f>IF(ISERROR(F37/G37)," ",IF(F37/G37&gt;0.5,IF(F37/G37&lt;1.5," ","NOT OK"),"NOT OK"))</f>
        <v xml:space="preserve"> </v>
      </c>
      <c r="B37" s="106" t="s">
        <v>10</v>
      </c>
      <c r="C37" s="120">
        <v>1483</v>
      </c>
      <c r="D37" s="122">
        <v>1484</v>
      </c>
      <c r="E37" s="158">
        <f t="shared" ref="E37:E41" si="37">SUM(C37:D37)</f>
        <v>2967</v>
      </c>
      <c r="F37" s="120">
        <v>1629</v>
      </c>
      <c r="G37" s="122">
        <v>1628</v>
      </c>
      <c r="H37" s="158">
        <f t="shared" ref="H37:H41" si="38">SUM(F37:G37)</f>
        <v>3257</v>
      </c>
      <c r="I37" s="123">
        <f t="shared" ref="I37:I39" si="39">IF(E37=0,0,((H37/E37)-1)*100)</f>
        <v>9.7741826761038162</v>
      </c>
      <c r="J37" s="3"/>
      <c r="K37" s="6"/>
      <c r="L37" s="13" t="s">
        <v>10</v>
      </c>
      <c r="M37" s="39">
        <v>228252</v>
      </c>
      <c r="N37" s="37">
        <v>230166</v>
      </c>
      <c r="O37" s="169">
        <f>SUM(M37:N37)</f>
        <v>458418</v>
      </c>
      <c r="P37" s="329">
        <v>0</v>
      </c>
      <c r="Q37" s="169">
        <f>O37+P37</f>
        <v>458418</v>
      </c>
      <c r="R37" s="39">
        <v>244228</v>
      </c>
      <c r="S37" s="37">
        <v>246326</v>
      </c>
      <c r="T37" s="169">
        <f>SUM(R37:S37)</f>
        <v>490554</v>
      </c>
      <c r="U37" s="329">
        <v>219</v>
      </c>
      <c r="V37" s="169">
        <f>T37+U37</f>
        <v>490773</v>
      </c>
      <c r="W37" s="40">
        <f t="shared" ref="W37:W39" si="40">IF(Q37=0,0,((V37/Q37)-1)*100)</f>
        <v>7.0579689279216762</v>
      </c>
    </row>
    <row r="38" spans="1:23" x14ac:dyDescent="0.2">
      <c r="A38" s="3" t="str">
        <f>IF(ISERROR(F38/G38)," ",IF(F38/G38&gt;0.5,IF(F38/G38&lt;1.5," ","NOT OK"),"NOT OK"))</f>
        <v xml:space="preserve"> </v>
      </c>
      <c r="B38" s="106" t="s">
        <v>11</v>
      </c>
      <c r="C38" s="120">
        <v>1587</v>
      </c>
      <c r="D38" s="122">
        <v>1587</v>
      </c>
      <c r="E38" s="158">
        <f t="shared" si="37"/>
        <v>3174</v>
      </c>
      <c r="F38" s="120">
        <v>1678</v>
      </c>
      <c r="G38" s="122">
        <v>1677</v>
      </c>
      <c r="H38" s="158">
        <f t="shared" si="38"/>
        <v>3355</v>
      </c>
      <c r="I38" s="123">
        <f t="shared" si="39"/>
        <v>5.7025834908632556</v>
      </c>
      <c r="J38" s="3"/>
      <c r="K38" s="6"/>
      <c r="L38" s="13" t="s">
        <v>11</v>
      </c>
      <c r="M38" s="39">
        <v>241531</v>
      </c>
      <c r="N38" s="37">
        <v>250082</v>
      </c>
      <c r="O38" s="169">
        <f>SUM(M38:N38)</f>
        <v>491613</v>
      </c>
      <c r="P38" s="329">
        <v>0</v>
      </c>
      <c r="Q38" s="169">
        <f>O38+P38</f>
        <v>491613</v>
      </c>
      <c r="R38" s="39">
        <v>257887</v>
      </c>
      <c r="S38" s="37">
        <v>257285</v>
      </c>
      <c r="T38" s="169">
        <f>SUM(R38:S38)</f>
        <v>515172</v>
      </c>
      <c r="U38" s="329">
        <v>0</v>
      </c>
      <c r="V38" s="169">
        <f>T38+U38</f>
        <v>515172</v>
      </c>
      <c r="W38" s="40">
        <f t="shared" si="40"/>
        <v>4.7921840960267525</v>
      </c>
    </row>
    <row r="39" spans="1:23" ht="13.5" thickBot="1" x14ac:dyDescent="0.25">
      <c r="A39" s="3" t="str">
        <f>IF(ISERROR(F39/G39)," ",IF(F39/G39&gt;0.5,IF(F39/G39&lt;1.5," ","NOT OK"),"NOT OK"))</f>
        <v xml:space="preserve"> </v>
      </c>
      <c r="B39" s="111" t="s">
        <v>12</v>
      </c>
      <c r="C39" s="124">
        <v>1663</v>
      </c>
      <c r="D39" s="125">
        <v>1664</v>
      </c>
      <c r="E39" s="158">
        <f t="shared" si="37"/>
        <v>3327</v>
      </c>
      <c r="F39" s="124">
        <v>1818</v>
      </c>
      <c r="G39" s="125">
        <v>1818</v>
      </c>
      <c r="H39" s="158">
        <f t="shared" si="38"/>
        <v>3636</v>
      </c>
      <c r="I39" s="123">
        <f t="shared" si="39"/>
        <v>9.28764652840397</v>
      </c>
      <c r="J39" s="3"/>
      <c r="K39" s="6"/>
      <c r="L39" s="22" t="s">
        <v>12</v>
      </c>
      <c r="M39" s="39">
        <v>272478</v>
      </c>
      <c r="N39" s="37">
        <v>271944</v>
      </c>
      <c r="O39" s="169">
        <f t="shared" ref="O39" si="41">SUM(M39:N39)</f>
        <v>544422</v>
      </c>
      <c r="P39" s="330">
        <v>0</v>
      </c>
      <c r="Q39" s="172">
        <f t="shared" ref="Q39" si="42">O39+P39</f>
        <v>544422</v>
      </c>
      <c r="R39" s="39">
        <v>285942</v>
      </c>
      <c r="S39" s="37">
        <v>280789</v>
      </c>
      <c r="T39" s="169">
        <f t="shared" ref="T39" si="43">SUM(R39:S39)</f>
        <v>566731</v>
      </c>
      <c r="U39" s="330">
        <v>0</v>
      </c>
      <c r="V39" s="172">
        <f t="shared" ref="V39" si="44">T39+U39</f>
        <v>566731</v>
      </c>
      <c r="W39" s="40">
        <f t="shared" si="40"/>
        <v>4.0977403558269065</v>
      </c>
    </row>
    <row r="40" spans="1:23" ht="14.25" thickTop="1" thickBot="1" x14ac:dyDescent="0.25">
      <c r="A40" s="3" t="str">
        <f>IF(ISERROR(F40/G40)," ",IF(F40/G40&gt;0.5,IF(F40/G40&lt;1.5," ","NOT OK"),"NOT OK"))</f>
        <v xml:space="preserve"> </v>
      </c>
      <c r="B40" s="126" t="s">
        <v>57</v>
      </c>
      <c r="C40" s="127">
        <f t="shared" ref="C40:D40" si="45">+C37+C38+C39</f>
        <v>4733</v>
      </c>
      <c r="D40" s="129">
        <f t="shared" si="45"/>
        <v>4735</v>
      </c>
      <c r="E40" s="162">
        <f t="shared" si="37"/>
        <v>9468</v>
      </c>
      <c r="F40" s="127">
        <f t="shared" ref="F40:G40" si="46">+F37+F38+F39</f>
        <v>5125</v>
      </c>
      <c r="G40" s="129">
        <f t="shared" si="46"/>
        <v>5123</v>
      </c>
      <c r="H40" s="162">
        <f t="shared" si="38"/>
        <v>10248</v>
      </c>
      <c r="I40" s="130">
        <f>IF(E40=0,0,((H40/E40)-1)*100)</f>
        <v>8.2382762991128011</v>
      </c>
      <c r="J40" s="3"/>
      <c r="L40" s="41" t="s">
        <v>57</v>
      </c>
      <c r="M40" s="45">
        <f t="shared" ref="M40:N40" si="47">+M37+M38+M39</f>
        <v>742261</v>
      </c>
      <c r="N40" s="43">
        <f t="shared" si="47"/>
        <v>752192</v>
      </c>
      <c r="O40" s="170">
        <f>+O37+O38+O39</f>
        <v>1494453</v>
      </c>
      <c r="P40" s="43">
        <f t="shared" ref="P40:Q40" si="48">+P37+P38+P39</f>
        <v>0</v>
      </c>
      <c r="Q40" s="170">
        <f t="shared" si="48"/>
        <v>1494453</v>
      </c>
      <c r="R40" s="45">
        <f t="shared" ref="R40:V40" si="49">+R37+R38+R39</f>
        <v>788057</v>
      </c>
      <c r="S40" s="43">
        <f t="shared" si="49"/>
        <v>784400</v>
      </c>
      <c r="T40" s="170">
        <f>+T37+T38+T39</f>
        <v>1572457</v>
      </c>
      <c r="U40" s="43">
        <f t="shared" si="49"/>
        <v>219</v>
      </c>
      <c r="V40" s="170">
        <f t="shared" si="49"/>
        <v>1572676</v>
      </c>
      <c r="W40" s="46">
        <f>IF(Q40=0,0,((V40/Q40)-1)*100)</f>
        <v>5.2342228226648801</v>
      </c>
    </row>
    <row r="41" spans="1:23" ht="13.5" thickTop="1" x14ac:dyDescent="0.2">
      <c r="A41" s="3" t="str">
        <f t="shared" si="10"/>
        <v xml:space="preserve"> </v>
      </c>
      <c r="B41" s="106" t="s">
        <v>13</v>
      </c>
      <c r="C41" s="120">
        <v>1744</v>
      </c>
      <c r="D41" s="122">
        <v>1744</v>
      </c>
      <c r="E41" s="158">
        <f t="shared" si="37"/>
        <v>3488</v>
      </c>
      <c r="F41" s="120">
        <v>1892</v>
      </c>
      <c r="G41" s="122">
        <v>1892</v>
      </c>
      <c r="H41" s="158">
        <f t="shared" si="38"/>
        <v>3784</v>
      </c>
      <c r="I41" s="123">
        <f t="shared" ref="I41" si="50">IF(E41=0,0,((H41/E41)-1)*100)</f>
        <v>8.4862385321101019</v>
      </c>
      <c r="L41" s="13" t="s">
        <v>13</v>
      </c>
      <c r="M41" s="39">
        <v>284208</v>
      </c>
      <c r="N41" s="37">
        <v>296241</v>
      </c>
      <c r="O41" s="169">
        <f t="shared" ref="O41" si="51">+M41+N41</f>
        <v>580449</v>
      </c>
      <c r="P41" s="330">
        <v>0</v>
      </c>
      <c r="Q41" s="172">
        <f>O41+P41</f>
        <v>580449</v>
      </c>
      <c r="R41" s="39">
        <v>294634</v>
      </c>
      <c r="S41" s="37">
        <v>305377</v>
      </c>
      <c r="T41" s="169">
        <f t="shared" ref="T41" si="52">+R41+S41</f>
        <v>600011</v>
      </c>
      <c r="U41" s="330">
        <v>164</v>
      </c>
      <c r="V41" s="172">
        <f>T41+U41</f>
        <v>600175</v>
      </c>
      <c r="W41" s="40">
        <f t="shared" ref="W41" si="53">IF(Q41=0,0,((V41/Q41)-1)*100)</f>
        <v>3.3984036495884995</v>
      </c>
    </row>
    <row r="42" spans="1:23" ht="13.5" thickBot="1" x14ac:dyDescent="0.25">
      <c r="A42" s="3" t="str">
        <f>IF(ISERROR(F42/G42)," ",IF(F42/G42&gt;0.5,IF(F42/G42&lt;1.5," ","NOT OK"),"NOT OK"))</f>
        <v xml:space="preserve"> </v>
      </c>
      <c r="B42" s="106" t="s">
        <v>14</v>
      </c>
      <c r="C42" s="120">
        <v>1560</v>
      </c>
      <c r="D42" s="122">
        <v>1559</v>
      </c>
      <c r="E42" s="158">
        <f>SUM(C42:D42)</f>
        <v>3119</v>
      </c>
      <c r="F42" s="120">
        <v>1640</v>
      </c>
      <c r="G42" s="122">
        <v>1638</v>
      </c>
      <c r="H42" s="158">
        <f>SUM(F42:G42)</f>
        <v>3278</v>
      </c>
      <c r="I42" s="123">
        <f>IF(E42=0,0,((H42/E42)-1)*100)</f>
        <v>5.0977877524847726</v>
      </c>
      <c r="J42" s="3"/>
      <c r="L42" s="13" t="s">
        <v>14</v>
      </c>
      <c r="M42" s="37">
        <v>241771</v>
      </c>
      <c r="N42" s="481">
        <v>252748</v>
      </c>
      <c r="O42" s="169">
        <f>+M42+N42</f>
        <v>494519</v>
      </c>
      <c r="P42" s="330">
        <v>0</v>
      </c>
      <c r="Q42" s="172">
        <f>O42+P42</f>
        <v>494519</v>
      </c>
      <c r="R42" s="39">
        <v>254330</v>
      </c>
      <c r="S42" s="37">
        <v>267780</v>
      </c>
      <c r="T42" s="169">
        <f>+R42+S42</f>
        <v>522110</v>
      </c>
      <c r="U42" s="330">
        <v>0</v>
      </c>
      <c r="V42" s="172">
        <f>T42+U42</f>
        <v>522110</v>
      </c>
      <c r="W42" s="40">
        <f>IF(Q42=0,0,((V42/Q42)-1)*100)</f>
        <v>5.5793609547863721</v>
      </c>
    </row>
    <row r="43" spans="1:23" ht="14.25" thickTop="1" thickBot="1" x14ac:dyDescent="0.25">
      <c r="A43" s="3" t="str">
        <f>IF(ISERROR(F43/G43)," ",IF(F43/G43&gt;0.5,IF(F43/G43&lt;1.5," ","NOT OK"),"NOT OK"))</f>
        <v xml:space="preserve"> </v>
      </c>
      <c r="B43" s="126" t="s">
        <v>66</v>
      </c>
      <c r="C43" s="127">
        <f>+C41+C42</f>
        <v>3304</v>
      </c>
      <c r="D43" s="129">
        <f t="shared" ref="D43:H43" si="54">+D41+D42</f>
        <v>3303</v>
      </c>
      <c r="E43" s="300">
        <f t="shared" si="54"/>
        <v>6607</v>
      </c>
      <c r="F43" s="127">
        <f t="shared" si="54"/>
        <v>3532</v>
      </c>
      <c r="G43" s="129">
        <f t="shared" si="54"/>
        <v>3530</v>
      </c>
      <c r="H43" s="300">
        <f t="shared" si="54"/>
        <v>7062</v>
      </c>
      <c r="I43" s="130">
        <f>IF(E43=0,0,((H43/E43)-1)*100)</f>
        <v>6.8866353867110597</v>
      </c>
      <c r="J43" s="3"/>
      <c r="L43" s="41" t="s">
        <v>66</v>
      </c>
      <c r="M43" s="45">
        <f>+M41+M42</f>
        <v>525979</v>
      </c>
      <c r="N43" s="43">
        <f t="shared" ref="N43:V43" si="55">+N41+N42</f>
        <v>548989</v>
      </c>
      <c r="O43" s="302">
        <f t="shared" si="55"/>
        <v>1074968</v>
      </c>
      <c r="P43" s="43">
        <f t="shared" si="55"/>
        <v>0</v>
      </c>
      <c r="Q43" s="302">
        <f t="shared" si="55"/>
        <v>1074968</v>
      </c>
      <c r="R43" s="45">
        <f t="shared" si="55"/>
        <v>548964</v>
      </c>
      <c r="S43" s="43">
        <f t="shared" si="55"/>
        <v>573157</v>
      </c>
      <c r="T43" s="302">
        <f t="shared" si="55"/>
        <v>1122121</v>
      </c>
      <c r="U43" s="43">
        <f t="shared" si="55"/>
        <v>164</v>
      </c>
      <c r="V43" s="302">
        <f t="shared" si="55"/>
        <v>1122285</v>
      </c>
      <c r="W43" s="46">
        <f>IF(Q43=0,0,((V43/Q43)-1)*100)</f>
        <v>4.4017124230674831</v>
      </c>
    </row>
    <row r="44" spans="1:23" ht="14.25" thickTop="1" thickBot="1" x14ac:dyDescent="0.25">
      <c r="A44" s="3" t="str">
        <f>IF(ISERROR(F44/G44)," ",IF(F44/G44&gt;0.5,IF(F44/G44&lt;1.5," ","NOT OK"),"NOT OK"))</f>
        <v xml:space="preserve"> </v>
      </c>
      <c r="B44" s="126" t="s">
        <v>67</v>
      </c>
      <c r="C44" s="127">
        <f>+C40+C41+C42</f>
        <v>8037</v>
      </c>
      <c r="D44" s="129">
        <f t="shared" ref="D44:H44" si="56">+D40+D41+D42</f>
        <v>8038</v>
      </c>
      <c r="E44" s="300">
        <f t="shared" si="56"/>
        <v>16075</v>
      </c>
      <c r="F44" s="127">
        <f t="shared" si="56"/>
        <v>8657</v>
      </c>
      <c r="G44" s="129">
        <f t="shared" si="56"/>
        <v>8653</v>
      </c>
      <c r="H44" s="300">
        <f t="shared" si="56"/>
        <v>17310</v>
      </c>
      <c r="I44" s="130">
        <f>IF(E44=0,0,((H44/E44)-1)*100)</f>
        <v>7.6827371695178837</v>
      </c>
      <c r="J44" s="3"/>
      <c r="L44" s="41" t="s">
        <v>67</v>
      </c>
      <c r="M44" s="45">
        <f>+M40+M41+M42</f>
        <v>1268240</v>
      </c>
      <c r="N44" s="43">
        <f t="shared" ref="N44:V44" si="57">+N40+N41+N42</f>
        <v>1301181</v>
      </c>
      <c r="O44" s="302">
        <f t="shared" si="57"/>
        <v>2569421</v>
      </c>
      <c r="P44" s="43">
        <f t="shared" si="57"/>
        <v>0</v>
      </c>
      <c r="Q44" s="302">
        <f t="shared" si="57"/>
        <v>2569421</v>
      </c>
      <c r="R44" s="45">
        <f t="shared" si="57"/>
        <v>1337021</v>
      </c>
      <c r="S44" s="43">
        <f t="shared" si="57"/>
        <v>1357557</v>
      </c>
      <c r="T44" s="302">
        <f t="shared" si="57"/>
        <v>2694578</v>
      </c>
      <c r="U44" s="43">
        <f t="shared" si="57"/>
        <v>383</v>
      </c>
      <c r="V44" s="302">
        <f t="shared" si="57"/>
        <v>2694961</v>
      </c>
      <c r="W44" s="46">
        <f>IF(Q44=0,0,((V44/Q44)-1)*100)</f>
        <v>4.8859256618514424</v>
      </c>
    </row>
    <row r="45" spans="1:23" ht="14.25" thickTop="1" thickBot="1" x14ac:dyDescent="0.25">
      <c r="A45" s="3" t="str">
        <f t="shared" ref="A45:A47" si="58">IF(ISERROR(F45/G45)," ",IF(F45/G45&gt;0.5,IF(F45/G45&lt;1.5," ","NOT OK"),"NOT OK"))</f>
        <v xml:space="preserve"> </v>
      </c>
      <c r="B45" s="106" t="s">
        <v>15</v>
      </c>
      <c r="C45" s="120">
        <v>1734</v>
      </c>
      <c r="D45" s="122">
        <v>1732</v>
      </c>
      <c r="E45" s="158">
        <f t="shared" ref="E45" si="59">SUM(C45:D45)</f>
        <v>3466</v>
      </c>
      <c r="F45" s="120"/>
      <c r="G45" s="122"/>
      <c r="H45" s="158"/>
      <c r="I45" s="123"/>
      <c r="J45" s="3"/>
      <c r="L45" s="13" t="s">
        <v>15</v>
      </c>
      <c r="M45" s="37">
        <v>247770</v>
      </c>
      <c r="N45" s="508">
        <v>263188</v>
      </c>
      <c r="O45" s="169">
        <f>+M45+N45</f>
        <v>510958</v>
      </c>
      <c r="P45" s="330">
        <v>237</v>
      </c>
      <c r="Q45" s="172">
        <f>O45+P45</f>
        <v>511195</v>
      </c>
      <c r="R45" s="39"/>
      <c r="S45" s="37"/>
      <c r="T45" s="169"/>
      <c r="U45" s="330"/>
      <c r="V45" s="172"/>
      <c r="W45" s="40"/>
    </row>
    <row r="46" spans="1:23" ht="14.25" thickTop="1" thickBot="1" x14ac:dyDescent="0.25">
      <c r="A46" s="3" t="str">
        <f t="shared" si="58"/>
        <v xml:space="preserve"> </v>
      </c>
      <c r="B46" s="126" t="s">
        <v>61</v>
      </c>
      <c r="C46" s="127">
        <f t="shared" ref="C46:E46" si="60">+C41+C42+C45</f>
        <v>5038</v>
      </c>
      <c r="D46" s="129">
        <f t="shared" si="60"/>
        <v>5035</v>
      </c>
      <c r="E46" s="162">
        <f t="shared" si="60"/>
        <v>10073</v>
      </c>
      <c r="F46" s="127"/>
      <c r="G46" s="129"/>
      <c r="H46" s="162"/>
      <c r="I46" s="130"/>
      <c r="J46" s="3"/>
      <c r="L46" s="41" t="s">
        <v>61</v>
      </c>
      <c r="M46" s="43">
        <f t="shared" ref="M46:Q46" si="61">+M41+M42+M45</f>
        <v>773749</v>
      </c>
      <c r="N46" s="509">
        <f t="shared" si="61"/>
        <v>812177</v>
      </c>
      <c r="O46" s="170">
        <f t="shared" si="61"/>
        <v>1585926</v>
      </c>
      <c r="P46" s="43">
        <f t="shared" si="61"/>
        <v>237</v>
      </c>
      <c r="Q46" s="170">
        <f t="shared" si="61"/>
        <v>1586163</v>
      </c>
      <c r="R46" s="45"/>
      <c r="S46" s="43"/>
      <c r="T46" s="170"/>
      <c r="U46" s="43"/>
      <c r="V46" s="170"/>
      <c r="W46" s="46"/>
    </row>
    <row r="47" spans="1:23" ht="13.5" thickTop="1" x14ac:dyDescent="0.2">
      <c r="A47" s="3" t="str">
        <f t="shared" si="58"/>
        <v xml:space="preserve"> </v>
      </c>
      <c r="B47" s="106" t="s">
        <v>16</v>
      </c>
      <c r="C47" s="120">
        <v>1657</v>
      </c>
      <c r="D47" s="122">
        <v>1658</v>
      </c>
      <c r="E47" s="158">
        <f t="shared" ref="E47:E49" si="62">SUM(C47:D47)</f>
        <v>3315</v>
      </c>
      <c r="F47" s="120"/>
      <c r="G47" s="122"/>
      <c r="H47" s="158"/>
      <c r="I47" s="123"/>
      <c r="J47" s="7"/>
      <c r="L47" s="13" t="s">
        <v>16</v>
      </c>
      <c r="M47" s="37">
        <v>241467</v>
      </c>
      <c r="N47" s="508">
        <v>247960</v>
      </c>
      <c r="O47" s="169">
        <f>+M47+N47</f>
        <v>489427</v>
      </c>
      <c r="P47" s="329">
        <v>38</v>
      </c>
      <c r="Q47" s="269">
        <f>O47+P47</f>
        <v>489465</v>
      </c>
      <c r="R47" s="39"/>
      <c r="S47" s="37"/>
      <c r="T47" s="169"/>
      <c r="U47" s="329"/>
      <c r="V47" s="269"/>
      <c r="W47" s="40"/>
    </row>
    <row r="48" spans="1:23" x14ac:dyDescent="0.2">
      <c r="A48" s="3" t="str">
        <f t="shared" ref="A48" si="63">IF(ISERROR(F48/G48)," ",IF(F48/G48&gt;0.5,IF(F48/G48&lt;1.5," ","NOT OK"),"NOT OK"))</f>
        <v xml:space="preserve"> </v>
      </c>
      <c r="B48" s="106" t="s">
        <v>17</v>
      </c>
      <c r="C48" s="120">
        <v>1639</v>
      </c>
      <c r="D48" s="122">
        <v>1638</v>
      </c>
      <c r="E48" s="158">
        <f t="shared" si="62"/>
        <v>3277</v>
      </c>
      <c r="F48" s="120"/>
      <c r="G48" s="122"/>
      <c r="H48" s="158"/>
      <c r="I48" s="123"/>
      <c r="J48" s="3"/>
      <c r="L48" s="13" t="s">
        <v>17</v>
      </c>
      <c r="M48" s="37">
        <v>236406</v>
      </c>
      <c r="N48" s="508">
        <v>238622</v>
      </c>
      <c r="O48" s="169">
        <f>+M48+N48</f>
        <v>475028</v>
      </c>
      <c r="P48" s="329">
        <v>119</v>
      </c>
      <c r="Q48" s="169">
        <f>O48+P48</f>
        <v>475147</v>
      </c>
      <c r="R48" s="39"/>
      <c r="S48" s="37"/>
      <c r="T48" s="169"/>
      <c r="U48" s="329"/>
      <c r="V48" s="169"/>
      <c r="W48" s="40"/>
    </row>
    <row r="49" spans="1:23" ht="13.5" thickBot="1" x14ac:dyDescent="0.25">
      <c r="A49" s="3" t="str">
        <f>IF(ISERROR(F49/G49)," ",IF(F49/G49&gt;0.5,IF(F49/G49&lt;1.5," ","NOT OK"),"NOT OK"))</f>
        <v xml:space="preserve"> </v>
      </c>
      <c r="B49" s="106" t="s">
        <v>18</v>
      </c>
      <c r="C49" s="120">
        <v>1506</v>
      </c>
      <c r="D49" s="122">
        <v>1506</v>
      </c>
      <c r="E49" s="158">
        <f t="shared" si="62"/>
        <v>3012</v>
      </c>
      <c r="F49" s="120"/>
      <c r="G49" s="122"/>
      <c r="H49" s="158"/>
      <c r="I49" s="123"/>
      <c r="J49" s="3"/>
      <c r="L49" s="13" t="s">
        <v>18</v>
      </c>
      <c r="M49" s="37">
        <v>214272</v>
      </c>
      <c r="N49" s="508">
        <v>215250</v>
      </c>
      <c r="O49" s="169">
        <f>+M49+N49</f>
        <v>429522</v>
      </c>
      <c r="P49" s="329">
        <v>0</v>
      </c>
      <c r="Q49" s="169">
        <f>O49+P49</f>
        <v>429522</v>
      </c>
      <c r="R49" s="37"/>
      <c r="S49" s="481"/>
      <c r="T49" s="172"/>
      <c r="U49" s="329"/>
      <c r="V49" s="169"/>
      <c r="W49" s="40"/>
    </row>
    <row r="50" spans="1:23" ht="15.75" customHeight="1" thickTop="1" thickBot="1" x14ac:dyDescent="0.25">
      <c r="A50" s="9" t="str">
        <f>IF(ISERROR(F50/G50)," ",IF(F50/G50&gt;0.5,IF(F50/G50&lt;1.5," ","NOT OK"),"NOT OK"))</f>
        <v xml:space="preserve"> </v>
      </c>
      <c r="B50" s="133" t="s">
        <v>19</v>
      </c>
      <c r="C50" s="127">
        <f t="shared" ref="C50:E50" si="64">+C47+C48+C49</f>
        <v>4802</v>
      </c>
      <c r="D50" s="135">
        <f t="shared" si="64"/>
        <v>4802</v>
      </c>
      <c r="E50" s="160">
        <f t="shared" si="64"/>
        <v>9604</v>
      </c>
      <c r="F50" s="127"/>
      <c r="G50" s="135"/>
      <c r="H50" s="160"/>
      <c r="I50" s="130"/>
      <c r="J50" s="9"/>
      <c r="K50" s="10"/>
      <c r="L50" s="47" t="s">
        <v>19</v>
      </c>
      <c r="M50" s="49">
        <f t="shared" ref="M50:Q50" si="65">+M47+M48+M49</f>
        <v>692145</v>
      </c>
      <c r="N50" s="510">
        <f t="shared" si="65"/>
        <v>701832</v>
      </c>
      <c r="O50" s="171">
        <f t="shared" si="65"/>
        <v>1393977</v>
      </c>
      <c r="P50" s="49">
        <f t="shared" si="65"/>
        <v>157</v>
      </c>
      <c r="Q50" s="171">
        <f t="shared" si="65"/>
        <v>1394134</v>
      </c>
      <c r="R50" s="49"/>
      <c r="S50" s="483"/>
      <c r="T50" s="478"/>
      <c r="U50" s="49"/>
      <c r="V50" s="171"/>
      <c r="W50" s="50"/>
    </row>
    <row r="51" spans="1:23" ht="13.5" thickTop="1" x14ac:dyDescent="0.2">
      <c r="A51" s="3" t="str">
        <f>IF(ISERROR(F51/G51)," ",IF(F51/G51&gt;0.5,IF(F51/G51&lt;1.5," ","NOT OK"),"NOT OK"))</f>
        <v xml:space="preserve"> </v>
      </c>
      <c r="B51" s="106" t="s">
        <v>20</v>
      </c>
      <c r="C51" s="120">
        <v>1559</v>
      </c>
      <c r="D51" s="122">
        <v>1560</v>
      </c>
      <c r="E51" s="161">
        <f t="shared" ref="E51:E53" si="66">SUM(C51:D51)</f>
        <v>3119</v>
      </c>
      <c r="F51" s="120"/>
      <c r="G51" s="122"/>
      <c r="H51" s="161"/>
      <c r="I51" s="123"/>
      <c r="J51" s="3"/>
      <c r="L51" s="13" t="s">
        <v>21</v>
      </c>
      <c r="M51" s="37">
        <v>232809</v>
      </c>
      <c r="N51" s="508">
        <v>238748</v>
      </c>
      <c r="O51" s="498">
        <f>+M51+N51</f>
        <v>471557</v>
      </c>
      <c r="P51" s="506">
        <v>99</v>
      </c>
      <c r="Q51" s="498">
        <f>O51+P51</f>
        <v>471656</v>
      </c>
      <c r="R51" s="37"/>
      <c r="S51" s="481"/>
      <c r="T51" s="172"/>
      <c r="U51" s="329"/>
      <c r="V51" s="169"/>
      <c r="W51" s="40"/>
    </row>
    <row r="52" spans="1:23" x14ac:dyDescent="0.2">
      <c r="A52" s="3" t="str">
        <f t="shared" ref="A52" si="67">IF(ISERROR(F52/G52)," ",IF(F52/G52&gt;0.5,IF(F52/G52&lt;1.5," ","NOT OK"),"NOT OK"))</f>
        <v xml:space="preserve"> </v>
      </c>
      <c r="B52" s="106" t="s">
        <v>22</v>
      </c>
      <c r="C52" s="120">
        <v>1564</v>
      </c>
      <c r="D52" s="122">
        <v>1563</v>
      </c>
      <c r="E52" s="152">
        <f t="shared" si="66"/>
        <v>3127</v>
      </c>
      <c r="F52" s="120"/>
      <c r="G52" s="122"/>
      <c r="H52" s="152"/>
      <c r="I52" s="123"/>
      <c r="J52" s="3"/>
      <c r="L52" s="13" t="s">
        <v>22</v>
      </c>
      <c r="M52" s="37">
        <v>224172</v>
      </c>
      <c r="N52" s="508">
        <v>238857</v>
      </c>
      <c r="O52" s="501">
        <f t="shared" ref="O52" si="68">+M52+N52</f>
        <v>463029</v>
      </c>
      <c r="P52" s="507">
        <v>0</v>
      </c>
      <c r="Q52" s="501">
        <f>O52+P52</f>
        <v>463029</v>
      </c>
      <c r="R52" s="37"/>
      <c r="S52" s="481"/>
      <c r="T52" s="169"/>
      <c r="U52" s="497"/>
      <c r="V52" s="169"/>
      <c r="W52" s="40"/>
    </row>
    <row r="53" spans="1:23" ht="13.5" thickBot="1" x14ac:dyDescent="0.25">
      <c r="A53" s="3" t="str">
        <f>IF(ISERROR(F53/G53)," ",IF(F53/G53&gt;0.5,IF(F53/G53&lt;1.5," ","NOT OK"),"NOT OK"))</f>
        <v xml:space="preserve"> </v>
      </c>
      <c r="B53" s="106" t="s">
        <v>23</v>
      </c>
      <c r="C53" s="120">
        <v>1462</v>
      </c>
      <c r="D53" s="136">
        <v>1462</v>
      </c>
      <c r="E53" s="156">
        <f t="shared" si="66"/>
        <v>2924</v>
      </c>
      <c r="F53" s="120"/>
      <c r="G53" s="136"/>
      <c r="H53" s="156"/>
      <c r="I53" s="137"/>
      <c r="J53" s="3"/>
      <c r="L53" s="13" t="s">
        <v>23</v>
      </c>
      <c r="M53" s="37">
        <v>203777</v>
      </c>
      <c r="N53" s="508">
        <v>209045</v>
      </c>
      <c r="O53" s="501">
        <f>+M53+N53</f>
        <v>412822</v>
      </c>
      <c r="P53" s="507">
        <v>0</v>
      </c>
      <c r="Q53" s="501">
        <f>O53+P53</f>
        <v>412822</v>
      </c>
      <c r="R53" s="37"/>
      <c r="S53" s="481"/>
      <c r="T53" s="169"/>
      <c r="U53" s="497"/>
      <c r="V53" s="169"/>
      <c r="W53" s="40"/>
    </row>
    <row r="54" spans="1:23" ht="14.25" thickTop="1" thickBot="1" x14ac:dyDescent="0.25">
      <c r="A54" s="3" t="str">
        <f>IF(ISERROR(F54/G54)," ",IF(F54/G54&gt;0.5,IF(F54/G54&lt;1.5," ","NOT OK"),"NOT OK"))</f>
        <v xml:space="preserve"> </v>
      </c>
      <c r="B54" s="126" t="s">
        <v>40</v>
      </c>
      <c r="C54" s="127">
        <f t="shared" ref="C54:E54" si="69">+C51+C52+C53</f>
        <v>4585</v>
      </c>
      <c r="D54" s="127">
        <f t="shared" si="69"/>
        <v>4585</v>
      </c>
      <c r="E54" s="127">
        <f t="shared" si="69"/>
        <v>9170</v>
      </c>
      <c r="F54" s="127"/>
      <c r="G54" s="127"/>
      <c r="H54" s="127"/>
      <c r="I54" s="130"/>
      <c r="J54" s="3"/>
      <c r="L54" s="476" t="s">
        <v>40</v>
      </c>
      <c r="M54" s="45">
        <f t="shared" ref="M54:Q54" si="70">+M51+M52+M53</f>
        <v>660758</v>
      </c>
      <c r="N54" s="43">
        <f t="shared" si="70"/>
        <v>686650</v>
      </c>
      <c r="O54" s="170">
        <f t="shared" si="70"/>
        <v>1347408</v>
      </c>
      <c r="P54" s="43">
        <f t="shared" si="70"/>
        <v>99</v>
      </c>
      <c r="Q54" s="170">
        <f t="shared" si="70"/>
        <v>1347507</v>
      </c>
      <c r="R54" s="43"/>
      <c r="S54" s="482"/>
      <c r="T54" s="491"/>
      <c r="U54" s="495"/>
      <c r="V54" s="170"/>
      <c r="W54" s="46"/>
    </row>
    <row r="55" spans="1:23" ht="14.25" thickTop="1" thickBot="1" x14ac:dyDescent="0.25">
      <c r="A55" s="3" t="str">
        <f>IF(ISERROR(F55/G55)," ",IF(F55/G55&gt;0.5,IF(F55/G55&lt;1.5," ","NOT OK"),"NOT OK"))</f>
        <v xml:space="preserve"> </v>
      </c>
      <c r="B55" s="126" t="s">
        <v>62</v>
      </c>
      <c r="C55" s="127">
        <f t="shared" ref="C55:E55" si="71">+C46+C50+C51+C52+C53</f>
        <v>14425</v>
      </c>
      <c r="D55" s="129">
        <f t="shared" si="71"/>
        <v>14422</v>
      </c>
      <c r="E55" s="300">
        <f t="shared" si="71"/>
        <v>28847</v>
      </c>
      <c r="F55" s="127"/>
      <c r="G55" s="129"/>
      <c r="H55" s="300"/>
      <c r="I55" s="130"/>
      <c r="J55" s="3"/>
      <c r="L55" s="476" t="s">
        <v>62</v>
      </c>
      <c r="M55" s="42">
        <f t="shared" ref="M55:Q55" si="72">+M46+M50+M51+M52+M53</f>
        <v>2126652</v>
      </c>
      <c r="N55" s="477">
        <f t="shared" si="72"/>
        <v>2200659</v>
      </c>
      <c r="O55" s="302">
        <f t="shared" si="72"/>
        <v>4327311</v>
      </c>
      <c r="P55" s="43">
        <f t="shared" si="72"/>
        <v>493</v>
      </c>
      <c r="Q55" s="302">
        <f t="shared" si="72"/>
        <v>4327804</v>
      </c>
      <c r="R55" s="43"/>
      <c r="S55" s="482"/>
      <c r="T55" s="486"/>
      <c r="U55" s="495"/>
      <c r="V55" s="302"/>
      <c r="W55" s="46"/>
    </row>
    <row r="56" spans="1:23" ht="14.25" thickTop="1" thickBot="1" x14ac:dyDescent="0.25">
      <c r="A56" s="3" t="str">
        <f>IF(ISERROR(F56/G56)," ",IF(F56/G56&gt;0.5,IF(F56/G56&lt;1.5," ","NOT OK"),"NOT OK"))</f>
        <v xml:space="preserve"> </v>
      </c>
      <c r="B56" s="126" t="s">
        <v>63</v>
      </c>
      <c r="C56" s="127">
        <f t="shared" ref="C56:E56" si="73">+C40+C46+C50+C54</f>
        <v>19158</v>
      </c>
      <c r="D56" s="129">
        <f t="shared" si="73"/>
        <v>19157</v>
      </c>
      <c r="E56" s="300">
        <f t="shared" si="73"/>
        <v>38315</v>
      </c>
      <c r="F56" s="127"/>
      <c r="G56" s="129"/>
      <c r="H56" s="300"/>
      <c r="I56" s="130"/>
      <c r="J56" s="3"/>
      <c r="L56" s="476" t="s">
        <v>63</v>
      </c>
      <c r="M56" s="45">
        <f t="shared" ref="M56:Q56" si="74">+M40+M46+M50+M54</f>
        <v>2868913</v>
      </c>
      <c r="N56" s="43">
        <f t="shared" si="74"/>
        <v>2952851</v>
      </c>
      <c r="O56" s="302">
        <f t="shared" si="74"/>
        <v>5821764</v>
      </c>
      <c r="P56" s="43">
        <f t="shared" si="74"/>
        <v>493</v>
      </c>
      <c r="Q56" s="302">
        <f t="shared" si="74"/>
        <v>5822257</v>
      </c>
      <c r="R56" s="43"/>
      <c r="S56" s="482"/>
      <c r="T56" s="486"/>
      <c r="U56" s="495"/>
      <c r="V56" s="302"/>
      <c r="W56" s="46"/>
    </row>
    <row r="57" spans="1:23" ht="14.25" thickTop="1" thickBot="1" x14ac:dyDescent="0.25">
      <c r="B57" s="138" t="s">
        <v>60</v>
      </c>
      <c r="C57" s="102"/>
      <c r="D57" s="102"/>
      <c r="E57" s="102"/>
      <c r="F57" s="102"/>
      <c r="G57" s="102"/>
      <c r="H57" s="102"/>
      <c r="I57" s="102"/>
      <c r="J57" s="3"/>
      <c r="L57" s="53" t="s">
        <v>60</v>
      </c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</row>
    <row r="58" spans="1:23" ht="13.5" thickTop="1" x14ac:dyDescent="0.2">
      <c r="B58" s="537" t="s">
        <v>27</v>
      </c>
      <c r="C58" s="538"/>
      <c r="D58" s="538"/>
      <c r="E58" s="538"/>
      <c r="F58" s="538"/>
      <c r="G58" s="538"/>
      <c r="H58" s="538"/>
      <c r="I58" s="539"/>
      <c r="J58" s="3"/>
      <c r="L58" s="540" t="s">
        <v>28</v>
      </c>
      <c r="M58" s="541"/>
      <c r="N58" s="541"/>
      <c r="O58" s="541"/>
      <c r="P58" s="541"/>
      <c r="Q58" s="541"/>
      <c r="R58" s="541"/>
      <c r="S58" s="541"/>
      <c r="T58" s="541"/>
      <c r="U58" s="541"/>
      <c r="V58" s="541"/>
      <c r="W58" s="542"/>
    </row>
    <row r="59" spans="1:23" ht="13.5" thickBot="1" x14ac:dyDescent="0.25">
      <c r="B59" s="543" t="s">
        <v>30</v>
      </c>
      <c r="C59" s="544"/>
      <c r="D59" s="544"/>
      <c r="E59" s="544"/>
      <c r="F59" s="544"/>
      <c r="G59" s="544"/>
      <c r="H59" s="544"/>
      <c r="I59" s="545"/>
      <c r="J59" s="3"/>
      <c r="L59" s="546" t="s">
        <v>50</v>
      </c>
      <c r="M59" s="547"/>
      <c r="N59" s="547"/>
      <c r="O59" s="547"/>
      <c r="P59" s="547"/>
      <c r="Q59" s="547"/>
      <c r="R59" s="547"/>
      <c r="S59" s="547"/>
      <c r="T59" s="547"/>
      <c r="U59" s="547"/>
      <c r="V59" s="547"/>
      <c r="W59" s="548"/>
    </row>
    <row r="60" spans="1:23" ht="14.25" thickTop="1" thickBot="1" x14ac:dyDescent="0.25">
      <c r="B60" s="101"/>
      <c r="C60" s="102"/>
      <c r="D60" s="102"/>
      <c r="E60" s="102"/>
      <c r="F60" s="102"/>
      <c r="G60" s="102"/>
      <c r="H60" s="102"/>
      <c r="I60" s="103"/>
      <c r="J60" s="3"/>
      <c r="L60" s="15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2"/>
    </row>
    <row r="61" spans="1:23" ht="14.25" thickTop="1" thickBot="1" x14ac:dyDescent="0.25">
      <c r="B61" s="104"/>
      <c r="C61" s="549" t="s">
        <v>64</v>
      </c>
      <c r="D61" s="550"/>
      <c r="E61" s="551"/>
      <c r="F61" s="549" t="s">
        <v>65</v>
      </c>
      <c r="G61" s="550"/>
      <c r="H61" s="551"/>
      <c r="I61" s="105" t="s">
        <v>2</v>
      </c>
      <c r="J61" s="3"/>
      <c r="L61" s="11"/>
      <c r="M61" s="552" t="s">
        <v>64</v>
      </c>
      <c r="N61" s="553"/>
      <c r="O61" s="553"/>
      <c r="P61" s="553"/>
      <c r="Q61" s="554"/>
      <c r="R61" s="552" t="s">
        <v>65</v>
      </c>
      <c r="S61" s="553"/>
      <c r="T61" s="553"/>
      <c r="U61" s="553"/>
      <c r="V61" s="554"/>
      <c r="W61" s="12" t="s">
        <v>2</v>
      </c>
    </row>
    <row r="62" spans="1:23" ht="13.5" thickTop="1" x14ac:dyDescent="0.2">
      <c r="B62" s="106" t="s">
        <v>3</v>
      </c>
      <c r="C62" s="107"/>
      <c r="D62" s="108"/>
      <c r="E62" s="109"/>
      <c r="F62" s="107"/>
      <c r="G62" s="108"/>
      <c r="H62" s="109"/>
      <c r="I62" s="110" t="s">
        <v>4</v>
      </c>
      <c r="J62" s="3"/>
      <c r="L62" s="13" t="s">
        <v>3</v>
      </c>
      <c r="M62" s="19"/>
      <c r="N62" s="15"/>
      <c r="O62" s="16"/>
      <c r="P62" s="17"/>
      <c r="Q62" s="20"/>
      <c r="R62" s="19"/>
      <c r="S62" s="15"/>
      <c r="T62" s="16"/>
      <c r="U62" s="17"/>
      <c r="V62" s="20"/>
      <c r="W62" s="21" t="s">
        <v>4</v>
      </c>
    </row>
    <row r="63" spans="1:23" ht="13.5" thickBot="1" x14ac:dyDescent="0.25">
      <c r="B63" s="111" t="s">
        <v>29</v>
      </c>
      <c r="C63" s="112" t="s">
        <v>5</v>
      </c>
      <c r="D63" s="113" t="s">
        <v>6</v>
      </c>
      <c r="E63" s="114" t="s">
        <v>7</v>
      </c>
      <c r="F63" s="112" t="s">
        <v>5</v>
      </c>
      <c r="G63" s="113" t="s">
        <v>6</v>
      </c>
      <c r="H63" s="114" t="s">
        <v>7</v>
      </c>
      <c r="I63" s="115"/>
      <c r="J63" s="3"/>
      <c r="L63" s="22"/>
      <c r="M63" s="27" t="s">
        <v>8</v>
      </c>
      <c r="N63" s="24" t="s">
        <v>9</v>
      </c>
      <c r="O63" s="25" t="s">
        <v>31</v>
      </c>
      <c r="P63" s="26" t="s">
        <v>32</v>
      </c>
      <c r="Q63" s="25" t="s">
        <v>7</v>
      </c>
      <c r="R63" s="27" t="s">
        <v>8</v>
      </c>
      <c r="S63" s="24" t="s">
        <v>9</v>
      </c>
      <c r="T63" s="25" t="s">
        <v>31</v>
      </c>
      <c r="U63" s="26" t="s">
        <v>32</v>
      </c>
      <c r="V63" s="25" t="s">
        <v>7</v>
      </c>
      <c r="W63" s="28"/>
    </row>
    <row r="64" spans="1:23" ht="5.25" customHeight="1" thickTop="1" x14ac:dyDescent="0.2">
      <c r="B64" s="106"/>
      <c r="C64" s="116"/>
      <c r="D64" s="117"/>
      <c r="E64" s="118"/>
      <c r="F64" s="116"/>
      <c r="G64" s="117"/>
      <c r="H64" s="118"/>
      <c r="I64" s="119"/>
      <c r="J64" s="3"/>
      <c r="L64" s="13"/>
      <c r="M64" s="33"/>
      <c r="N64" s="30"/>
      <c r="O64" s="31"/>
      <c r="P64" s="32"/>
      <c r="Q64" s="34"/>
      <c r="R64" s="33"/>
      <c r="S64" s="30"/>
      <c r="T64" s="31"/>
      <c r="U64" s="32"/>
      <c r="V64" s="34"/>
      <c r="W64" s="35"/>
    </row>
    <row r="65" spans="1:23" x14ac:dyDescent="0.2">
      <c r="A65" s="3" t="str">
        <f>IF(ISERROR(F65/G65)," ",IF(F65/G65&gt;0.5,IF(F65/G65&lt;1.5," ","NOT OK"),"NOT OK"))</f>
        <v xml:space="preserve"> </v>
      </c>
      <c r="B65" s="106" t="s">
        <v>10</v>
      </c>
      <c r="C65" s="120">
        <f t="shared" ref="C65:H70" si="75">+C9+C37</f>
        <v>1823</v>
      </c>
      <c r="D65" s="122">
        <f t="shared" si="75"/>
        <v>1825</v>
      </c>
      <c r="E65" s="158">
        <f t="shared" si="75"/>
        <v>3648</v>
      </c>
      <c r="F65" s="120">
        <f t="shared" si="75"/>
        <v>2027</v>
      </c>
      <c r="G65" s="122">
        <f t="shared" si="75"/>
        <v>2027</v>
      </c>
      <c r="H65" s="158">
        <f t="shared" si="75"/>
        <v>4054</v>
      </c>
      <c r="I65" s="123">
        <f t="shared" ref="I65:I67" si="76">IF(E65=0,0,((H65/E65)-1)*100)</f>
        <v>11.129385964912286</v>
      </c>
      <c r="J65" s="3"/>
      <c r="K65" s="6"/>
      <c r="L65" s="13" t="s">
        <v>10</v>
      </c>
      <c r="M65" s="39">
        <f t="shared" ref="M65:N70" si="77">+M9+M37</f>
        <v>279514</v>
      </c>
      <c r="N65" s="37">
        <f t="shared" si="77"/>
        <v>280235</v>
      </c>
      <c r="O65" s="169">
        <f>SUM(M65:N65)</f>
        <v>559749</v>
      </c>
      <c r="P65" s="38">
        <f t="shared" ref="P65:P70" si="78">P9+P37</f>
        <v>0</v>
      </c>
      <c r="Q65" s="172">
        <f>+O65+P65</f>
        <v>559749</v>
      </c>
      <c r="R65" s="39">
        <f t="shared" ref="R65:S70" si="79">+R9+R37</f>
        <v>293476</v>
      </c>
      <c r="S65" s="37">
        <f t="shared" si="79"/>
        <v>297234</v>
      </c>
      <c r="T65" s="169">
        <f>SUM(R65:S65)</f>
        <v>590710</v>
      </c>
      <c r="U65" s="38">
        <f t="shared" ref="U65:U70" si="80">U9+U37</f>
        <v>219</v>
      </c>
      <c r="V65" s="172">
        <f>+T65+U65</f>
        <v>590929</v>
      </c>
      <c r="W65" s="40">
        <f t="shared" ref="W65" si="81">IF(Q65=0,0,((V65/Q65)-1)*100)</f>
        <v>5.5703538550314624</v>
      </c>
    </row>
    <row r="66" spans="1:23" x14ac:dyDescent="0.2">
      <c r="A66" s="3" t="str">
        <f>IF(ISERROR(F66/G66)," ",IF(F66/G66&gt;0.5,IF(F66/G66&lt;1.5," ","NOT OK"),"NOT OK"))</f>
        <v xml:space="preserve"> </v>
      </c>
      <c r="B66" s="106" t="s">
        <v>11</v>
      </c>
      <c r="C66" s="120">
        <f t="shared" si="75"/>
        <v>1913</v>
      </c>
      <c r="D66" s="122">
        <f t="shared" si="75"/>
        <v>1913</v>
      </c>
      <c r="E66" s="158">
        <f t="shared" si="75"/>
        <v>3826</v>
      </c>
      <c r="F66" s="120">
        <f t="shared" si="75"/>
        <v>2103</v>
      </c>
      <c r="G66" s="122">
        <f t="shared" si="75"/>
        <v>2103</v>
      </c>
      <c r="H66" s="158">
        <f t="shared" si="75"/>
        <v>4206</v>
      </c>
      <c r="I66" s="123">
        <f t="shared" si="76"/>
        <v>9.9320439100888613</v>
      </c>
      <c r="J66" s="3"/>
      <c r="K66" s="6"/>
      <c r="L66" s="13" t="s">
        <v>11</v>
      </c>
      <c r="M66" s="39">
        <f t="shared" si="77"/>
        <v>292808</v>
      </c>
      <c r="N66" s="37">
        <f t="shared" si="77"/>
        <v>299944</v>
      </c>
      <c r="O66" s="169">
        <f t="shared" ref="O66:O69" si="82">SUM(M66:N66)</f>
        <v>592752</v>
      </c>
      <c r="P66" s="38">
        <f t="shared" si="78"/>
        <v>0</v>
      </c>
      <c r="Q66" s="172">
        <f t="shared" ref="Q66:Q69" si="83">+O66+P66</f>
        <v>592752</v>
      </c>
      <c r="R66" s="39">
        <f t="shared" si="79"/>
        <v>318832</v>
      </c>
      <c r="S66" s="37">
        <f t="shared" si="79"/>
        <v>313985</v>
      </c>
      <c r="T66" s="169">
        <f t="shared" ref="T66:T69" si="84">SUM(R66:S66)</f>
        <v>632817</v>
      </c>
      <c r="U66" s="38">
        <f t="shared" si="80"/>
        <v>0</v>
      </c>
      <c r="V66" s="172">
        <f t="shared" ref="V66:V69" si="85">+T66+U66</f>
        <v>632817</v>
      </c>
      <c r="W66" s="40">
        <f t="shared" ref="W66:W69" si="86">IF(Q66=0,0,((V66/Q66)-1)*100)</f>
        <v>6.759150538505132</v>
      </c>
    </row>
    <row r="67" spans="1:23" ht="13.5" thickBot="1" x14ac:dyDescent="0.25">
      <c r="A67" s="3" t="str">
        <f>IF(ISERROR(F67/G67)," ",IF(F67/G67&gt;0.5,IF(F67/G67&lt;1.5," ","NOT OK"),"NOT OK"))</f>
        <v xml:space="preserve"> </v>
      </c>
      <c r="B67" s="111" t="s">
        <v>12</v>
      </c>
      <c r="C67" s="124">
        <f t="shared" si="75"/>
        <v>2013</v>
      </c>
      <c r="D67" s="125">
        <f t="shared" si="75"/>
        <v>2011</v>
      </c>
      <c r="E67" s="158">
        <f t="shared" si="75"/>
        <v>4024</v>
      </c>
      <c r="F67" s="124">
        <f t="shared" si="75"/>
        <v>2323</v>
      </c>
      <c r="G67" s="125">
        <f t="shared" si="75"/>
        <v>2321</v>
      </c>
      <c r="H67" s="158">
        <f t="shared" si="75"/>
        <v>4644</v>
      </c>
      <c r="I67" s="123">
        <f t="shared" si="76"/>
        <v>15.407554671968192</v>
      </c>
      <c r="J67" s="3"/>
      <c r="K67" s="6"/>
      <c r="L67" s="22" t="s">
        <v>12</v>
      </c>
      <c r="M67" s="39">
        <f t="shared" si="77"/>
        <v>327318</v>
      </c>
      <c r="N67" s="37">
        <f t="shared" si="77"/>
        <v>324083</v>
      </c>
      <c r="O67" s="169">
        <f t="shared" si="82"/>
        <v>651401</v>
      </c>
      <c r="P67" s="38">
        <f t="shared" si="78"/>
        <v>0</v>
      </c>
      <c r="Q67" s="172">
        <f t="shared" si="83"/>
        <v>651401</v>
      </c>
      <c r="R67" s="39">
        <f t="shared" si="79"/>
        <v>365568</v>
      </c>
      <c r="S67" s="37">
        <f t="shared" si="79"/>
        <v>356711</v>
      </c>
      <c r="T67" s="169">
        <f t="shared" si="84"/>
        <v>722279</v>
      </c>
      <c r="U67" s="38">
        <f t="shared" si="80"/>
        <v>0</v>
      </c>
      <c r="V67" s="172">
        <f t="shared" si="85"/>
        <v>722279</v>
      </c>
      <c r="W67" s="40">
        <f t="shared" si="86"/>
        <v>10.880855264268853</v>
      </c>
    </row>
    <row r="68" spans="1:23" ht="14.25" thickTop="1" thickBot="1" x14ac:dyDescent="0.25">
      <c r="A68" s="3" t="str">
        <f>IF(ISERROR(F68/G68)," ",IF(F68/G68&gt;0.5,IF(F68/G68&lt;1.5," ","NOT OK"),"NOT OK"))</f>
        <v xml:space="preserve"> </v>
      </c>
      <c r="B68" s="126" t="s">
        <v>57</v>
      </c>
      <c r="C68" s="127">
        <f t="shared" si="75"/>
        <v>5749</v>
      </c>
      <c r="D68" s="129">
        <f t="shared" si="75"/>
        <v>5749</v>
      </c>
      <c r="E68" s="162">
        <f t="shared" si="75"/>
        <v>11498</v>
      </c>
      <c r="F68" s="127">
        <f t="shared" si="75"/>
        <v>6453</v>
      </c>
      <c r="G68" s="129">
        <f t="shared" si="75"/>
        <v>6451</v>
      </c>
      <c r="H68" s="162">
        <f t="shared" si="75"/>
        <v>12904</v>
      </c>
      <c r="I68" s="130">
        <f>IF(E68=0,0,((H68/E68)-1)*100)</f>
        <v>12.228213602365635</v>
      </c>
      <c r="J68" s="3"/>
      <c r="L68" s="41" t="s">
        <v>57</v>
      </c>
      <c r="M68" s="45">
        <f t="shared" si="77"/>
        <v>899640</v>
      </c>
      <c r="N68" s="43">
        <f t="shared" si="77"/>
        <v>904262</v>
      </c>
      <c r="O68" s="170">
        <f t="shared" si="82"/>
        <v>1803902</v>
      </c>
      <c r="P68" s="43">
        <f t="shared" si="78"/>
        <v>0</v>
      </c>
      <c r="Q68" s="170">
        <f t="shared" si="83"/>
        <v>1803902</v>
      </c>
      <c r="R68" s="45">
        <f t="shared" si="79"/>
        <v>977876</v>
      </c>
      <c r="S68" s="43">
        <f t="shared" si="79"/>
        <v>967930</v>
      </c>
      <c r="T68" s="170">
        <f t="shared" si="84"/>
        <v>1945806</v>
      </c>
      <c r="U68" s="43">
        <f t="shared" si="80"/>
        <v>219</v>
      </c>
      <c r="V68" s="170">
        <f t="shared" si="85"/>
        <v>1946025</v>
      </c>
      <c r="W68" s="46">
        <f t="shared" si="86"/>
        <v>7.8786430748455372</v>
      </c>
    </row>
    <row r="69" spans="1:23" ht="13.5" thickTop="1" x14ac:dyDescent="0.2">
      <c r="A69" s="3" t="str">
        <f t="shared" si="10"/>
        <v xml:space="preserve"> </v>
      </c>
      <c r="B69" s="106" t="s">
        <v>13</v>
      </c>
      <c r="C69" s="120">
        <f t="shared" si="75"/>
        <v>2123</v>
      </c>
      <c r="D69" s="122">
        <f t="shared" si="75"/>
        <v>2123</v>
      </c>
      <c r="E69" s="158">
        <f t="shared" si="75"/>
        <v>4246</v>
      </c>
      <c r="F69" s="120">
        <f t="shared" si="75"/>
        <v>2437</v>
      </c>
      <c r="G69" s="122">
        <f t="shared" si="75"/>
        <v>2437</v>
      </c>
      <c r="H69" s="158">
        <f t="shared" si="75"/>
        <v>4874</v>
      </c>
      <c r="I69" s="123">
        <f t="shared" ref="I69" si="87">IF(E69=0,0,((H69/E69)-1)*100)</f>
        <v>14.790390956194056</v>
      </c>
      <c r="J69" s="3"/>
      <c r="L69" s="13" t="s">
        <v>13</v>
      </c>
      <c r="M69" s="39">
        <f t="shared" si="77"/>
        <v>344817</v>
      </c>
      <c r="N69" s="37">
        <f t="shared" si="77"/>
        <v>354265</v>
      </c>
      <c r="O69" s="169">
        <f t="shared" si="82"/>
        <v>699082</v>
      </c>
      <c r="P69" s="38">
        <f t="shared" si="78"/>
        <v>0</v>
      </c>
      <c r="Q69" s="172">
        <f t="shared" si="83"/>
        <v>699082</v>
      </c>
      <c r="R69" s="39">
        <f t="shared" si="79"/>
        <v>380318</v>
      </c>
      <c r="S69" s="37">
        <f t="shared" si="79"/>
        <v>387654</v>
      </c>
      <c r="T69" s="169">
        <f t="shared" si="84"/>
        <v>767972</v>
      </c>
      <c r="U69" s="38">
        <f t="shared" si="80"/>
        <v>164</v>
      </c>
      <c r="V69" s="172">
        <f t="shared" si="85"/>
        <v>768136</v>
      </c>
      <c r="W69" s="40">
        <f t="shared" si="86"/>
        <v>9.8778111866705274</v>
      </c>
    </row>
    <row r="70" spans="1:23" ht="13.5" thickBot="1" x14ac:dyDescent="0.25">
      <c r="A70" s="3" t="str">
        <f>IF(ISERROR(F70/G70)," ",IF(F70/G70&gt;0.5,IF(F70/G70&lt;1.5," ","NOT OK"),"NOT OK"))</f>
        <v xml:space="preserve"> </v>
      </c>
      <c r="B70" s="106" t="s">
        <v>14</v>
      </c>
      <c r="C70" s="120">
        <f t="shared" si="75"/>
        <v>1906</v>
      </c>
      <c r="D70" s="122">
        <f t="shared" si="75"/>
        <v>1908</v>
      </c>
      <c r="E70" s="158">
        <f t="shared" si="75"/>
        <v>3814</v>
      </c>
      <c r="F70" s="120">
        <f t="shared" si="75"/>
        <v>2149</v>
      </c>
      <c r="G70" s="122">
        <f t="shared" si="75"/>
        <v>2148</v>
      </c>
      <c r="H70" s="158">
        <f t="shared" si="75"/>
        <v>4297</v>
      </c>
      <c r="I70" s="123">
        <f>IF(E70=0,0,((H70/E70)-1)*100)</f>
        <v>12.663869952805463</v>
      </c>
      <c r="J70" s="3"/>
      <c r="L70" s="13" t="s">
        <v>14</v>
      </c>
      <c r="M70" s="39">
        <f t="shared" si="77"/>
        <v>298480</v>
      </c>
      <c r="N70" s="37">
        <f t="shared" si="77"/>
        <v>310720</v>
      </c>
      <c r="O70" s="169">
        <f>SUM(M70:N70)</f>
        <v>609200</v>
      </c>
      <c r="P70" s="38">
        <f t="shared" si="78"/>
        <v>156</v>
      </c>
      <c r="Q70" s="172">
        <f>+O70+P70</f>
        <v>609356</v>
      </c>
      <c r="R70" s="39">
        <f t="shared" si="79"/>
        <v>332462</v>
      </c>
      <c r="S70" s="37">
        <f t="shared" si="79"/>
        <v>350497</v>
      </c>
      <c r="T70" s="169">
        <f>SUM(R70:S70)</f>
        <v>682959</v>
      </c>
      <c r="U70" s="38">
        <f t="shared" si="80"/>
        <v>183</v>
      </c>
      <c r="V70" s="172">
        <f>+T70+U70</f>
        <v>683142</v>
      </c>
      <c r="W70" s="40">
        <f>IF(Q70=0,0,((V70/Q70)-1)*100)</f>
        <v>12.108849342584627</v>
      </c>
    </row>
    <row r="71" spans="1:23" ht="14.25" thickTop="1" thickBot="1" x14ac:dyDescent="0.25">
      <c r="A71" s="3" t="str">
        <f>IF(ISERROR(F71/G71)," ",IF(F71/G71&gt;0.5,IF(F71/G71&lt;1.5," ","NOT OK"),"NOT OK"))</f>
        <v xml:space="preserve"> </v>
      </c>
      <c r="B71" s="126" t="s">
        <v>66</v>
      </c>
      <c r="C71" s="127">
        <f>+C69+C70</f>
        <v>4029</v>
      </c>
      <c r="D71" s="129">
        <f t="shared" ref="D71:H71" si="88">+D69+D70</f>
        <v>4031</v>
      </c>
      <c r="E71" s="300">
        <f t="shared" si="88"/>
        <v>8060</v>
      </c>
      <c r="F71" s="127">
        <f t="shared" si="88"/>
        <v>4586</v>
      </c>
      <c r="G71" s="129">
        <f t="shared" si="88"/>
        <v>4585</v>
      </c>
      <c r="H71" s="300">
        <f t="shared" si="88"/>
        <v>9171</v>
      </c>
      <c r="I71" s="130">
        <f>IF(E71=0,0,((H71/E71)-1)*100)</f>
        <v>13.784119106699745</v>
      </c>
      <c r="J71" s="3"/>
      <c r="L71" s="41" t="s">
        <v>66</v>
      </c>
      <c r="M71" s="45">
        <f>+M69+M70</f>
        <v>643297</v>
      </c>
      <c r="N71" s="43">
        <f t="shared" ref="N71:V71" si="89">+N69+N70</f>
        <v>664985</v>
      </c>
      <c r="O71" s="302">
        <f t="shared" si="89"/>
        <v>1308282</v>
      </c>
      <c r="P71" s="43">
        <f t="shared" si="89"/>
        <v>156</v>
      </c>
      <c r="Q71" s="302">
        <f t="shared" si="89"/>
        <v>1308438</v>
      </c>
      <c r="R71" s="45">
        <f t="shared" si="89"/>
        <v>712780</v>
      </c>
      <c r="S71" s="43">
        <f t="shared" si="89"/>
        <v>738151</v>
      </c>
      <c r="T71" s="302">
        <f t="shared" si="89"/>
        <v>1450931</v>
      </c>
      <c r="U71" s="43">
        <f t="shared" si="89"/>
        <v>347</v>
      </c>
      <c r="V71" s="302">
        <f t="shared" si="89"/>
        <v>1451278</v>
      </c>
      <c r="W71" s="46">
        <f>IF(Q71=0,0,((V71/Q71)-1)*100)</f>
        <v>10.916833659676662</v>
      </c>
    </row>
    <row r="72" spans="1:23" ht="14.25" thickTop="1" thickBot="1" x14ac:dyDescent="0.25">
      <c r="A72" s="3" t="str">
        <f>IF(ISERROR(F72/G72)," ",IF(F72/G72&gt;0.5,IF(F72/G72&lt;1.5," ","NOT OK"),"NOT OK"))</f>
        <v xml:space="preserve"> </v>
      </c>
      <c r="B72" s="126" t="s">
        <v>67</v>
      </c>
      <c r="C72" s="127">
        <f>+C68+C69+C70</f>
        <v>9778</v>
      </c>
      <c r="D72" s="129">
        <f t="shared" ref="D72:H72" si="90">+D68+D69+D70</f>
        <v>9780</v>
      </c>
      <c r="E72" s="300">
        <f t="shared" si="90"/>
        <v>19558</v>
      </c>
      <c r="F72" s="127">
        <f t="shared" si="90"/>
        <v>11039</v>
      </c>
      <c r="G72" s="129">
        <f t="shared" si="90"/>
        <v>11036</v>
      </c>
      <c r="H72" s="300">
        <f t="shared" si="90"/>
        <v>22075</v>
      </c>
      <c r="I72" s="130">
        <f>IF(E72=0,0,((H72/E72)-1)*100)</f>
        <v>12.869414050516404</v>
      </c>
      <c r="J72" s="3"/>
      <c r="L72" s="41" t="s">
        <v>67</v>
      </c>
      <c r="M72" s="45">
        <f>+M68+M69+M70</f>
        <v>1542937</v>
      </c>
      <c r="N72" s="43">
        <f t="shared" ref="N72:V72" si="91">+N68+N69+N70</f>
        <v>1569247</v>
      </c>
      <c r="O72" s="302">
        <f t="shared" si="91"/>
        <v>3112184</v>
      </c>
      <c r="P72" s="43">
        <f t="shared" si="91"/>
        <v>156</v>
      </c>
      <c r="Q72" s="302">
        <f t="shared" si="91"/>
        <v>3112340</v>
      </c>
      <c r="R72" s="45">
        <f t="shared" si="91"/>
        <v>1690656</v>
      </c>
      <c r="S72" s="43">
        <f t="shared" si="91"/>
        <v>1706081</v>
      </c>
      <c r="T72" s="302">
        <f t="shared" si="91"/>
        <v>3396737</v>
      </c>
      <c r="U72" s="43">
        <f t="shared" si="91"/>
        <v>566</v>
      </c>
      <c r="V72" s="302">
        <f t="shared" si="91"/>
        <v>3397303</v>
      </c>
      <c r="W72" s="46">
        <f>IF(Q72=0,0,((V72/Q72)-1)*100)</f>
        <v>9.1559084161756168</v>
      </c>
    </row>
    <row r="73" spans="1:23" ht="14.25" thickTop="1" thickBot="1" x14ac:dyDescent="0.25">
      <c r="A73" s="3" t="str">
        <f t="shared" ref="A73:A75" si="92">IF(ISERROR(F73/G73)," ",IF(F73/G73&gt;0.5,IF(F73/G73&lt;1.5," ","NOT OK"),"NOT OK"))</f>
        <v xml:space="preserve"> </v>
      </c>
      <c r="B73" s="106" t="s">
        <v>15</v>
      </c>
      <c r="C73" s="120">
        <f t="shared" ref="C73:E84" si="93">+C17+C45</f>
        <v>2087</v>
      </c>
      <c r="D73" s="122">
        <f t="shared" si="93"/>
        <v>2080</v>
      </c>
      <c r="E73" s="158">
        <f t="shared" si="93"/>
        <v>4167</v>
      </c>
      <c r="F73" s="120"/>
      <c r="G73" s="122"/>
      <c r="H73" s="158"/>
      <c r="I73" s="123"/>
      <c r="J73" s="3"/>
      <c r="L73" s="13" t="s">
        <v>15</v>
      </c>
      <c r="M73" s="39">
        <f>+M17+M45</f>
        <v>302643</v>
      </c>
      <c r="N73" s="37">
        <f>+N17+N45</f>
        <v>317434</v>
      </c>
      <c r="O73" s="169">
        <f>SUM(M73:N73)</f>
        <v>620077</v>
      </c>
      <c r="P73" s="38">
        <f>P17+P45</f>
        <v>237</v>
      </c>
      <c r="Q73" s="172">
        <f>+O73+P73</f>
        <v>620314</v>
      </c>
      <c r="R73" s="39"/>
      <c r="S73" s="37"/>
      <c r="T73" s="169"/>
      <c r="U73" s="38"/>
      <c r="V73" s="172"/>
      <c r="W73" s="40"/>
    </row>
    <row r="74" spans="1:23" ht="14.25" thickTop="1" thickBot="1" x14ac:dyDescent="0.25">
      <c r="A74" s="3" t="str">
        <f t="shared" si="92"/>
        <v xml:space="preserve"> </v>
      </c>
      <c r="B74" s="126" t="s">
        <v>61</v>
      </c>
      <c r="C74" s="127">
        <f t="shared" si="93"/>
        <v>6116</v>
      </c>
      <c r="D74" s="129">
        <f t="shared" si="93"/>
        <v>6111</v>
      </c>
      <c r="E74" s="162">
        <f t="shared" si="93"/>
        <v>12227</v>
      </c>
      <c r="F74" s="127"/>
      <c r="G74" s="129"/>
      <c r="H74" s="162"/>
      <c r="I74" s="130"/>
      <c r="J74" s="3"/>
      <c r="L74" s="41" t="s">
        <v>61</v>
      </c>
      <c r="M74" s="45">
        <f t="shared" ref="M74:Q74" si="94">+M69+M70+M73</f>
        <v>945940</v>
      </c>
      <c r="N74" s="43">
        <f t="shared" si="94"/>
        <v>982419</v>
      </c>
      <c r="O74" s="170">
        <f t="shared" si="94"/>
        <v>1928359</v>
      </c>
      <c r="P74" s="43">
        <f t="shared" si="94"/>
        <v>393</v>
      </c>
      <c r="Q74" s="170">
        <f t="shared" si="94"/>
        <v>1928752</v>
      </c>
      <c r="R74" s="45"/>
      <c r="S74" s="43"/>
      <c r="T74" s="170"/>
      <c r="U74" s="43"/>
      <c r="V74" s="170"/>
      <c r="W74" s="46"/>
    </row>
    <row r="75" spans="1:23" ht="13.5" thickTop="1" x14ac:dyDescent="0.2">
      <c r="A75" s="3" t="str">
        <f t="shared" si="92"/>
        <v xml:space="preserve"> </v>
      </c>
      <c r="B75" s="106" t="s">
        <v>16</v>
      </c>
      <c r="C75" s="120">
        <f t="shared" si="93"/>
        <v>1999</v>
      </c>
      <c r="D75" s="122">
        <f t="shared" si="93"/>
        <v>2002</v>
      </c>
      <c r="E75" s="158">
        <f t="shared" si="93"/>
        <v>4001</v>
      </c>
      <c r="F75" s="120"/>
      <c r="G75" s="122"/>
      <c r="H75" s="158"/>
      <c r="I75" s="123"/>
      <c r="J75" s="7"/>
      <c r="L75" s="13" t="s">
        <v>16</v>
      </c>
      <c r="M75" s="39">
        <f t="shared" ref="M75:N77" si="95">+M19+M47</f>
        <v>294314</v>
      </c>
      <c r="N75" s="37">
        <f t="shared" si="95"/>
        <v>299653</v>
      </c>
      <c r="O75" s="169">
        <f>SUM(M75:N75)</f>
        <v>593967</v>
      </c>
      <c r="P75" s="38">
        <f>P19+P47</f>
        <v>38</v>
      </c>
      <c r="Q75" s="172">
        <f>+O75+P75</f>
        <v>594005</v>
      </c>
      <c r="R75" s="39"/>
      <c r="S75" s="37"/>
      <c r="T75" s="169"/>
      <c r="U75" s="38"/>
      <c r="V75" s="172"/>
      <c r="W75" s="40"/>
    </row>
    <row r="76" spans="1:23" x14ac:dyDescent="0.2">
      <c r="A76" s="3" t="str">
        <f t="shared" ref="A76" si="96">IF(ISERROR(F76/G76)," ",IF(F76/G76&gt;0.5,IF(F76/G76&lt;1.5," ","NOT OK"),"NOT OK"))</f>
        <v xml:space="preserve"> </v>
      </c>
      <c r="B76" s="106" t="s">
        <v>17</v>
      </c>
      <c r="C76" s="120">
        <f t="shared" si="93"/>
        <v>1972</v>
      </c>
      <c r="D76" s="122">
        <f t="shared" si="93"/>
        <v>1970</v>
      </c>
      <c r="E76" s="158">
        <f t="shared" si="93"/>
        <v>3942</v>
      </c>
      <c r="F76" s="120"/>
      <c r="G76" s="122"/>
      <c r="H76" s="158"/>
      <c r="I76" s="123"/>
      <c r="J76" s="3"/>
      <c r="L76" s="13" t="s">
        <v>17</v>
      </c>
      <c r="M76" s="39">
        <f t="shared" si="95"/>
        <v>284861</v>
      </c>
      <c r="N76" s="37">
        <f t="shared" si="95"/>
        <v>286925</v>
      </c>
      <c r="O76" s="169">
        <f>SUM(M76:N76)</f>
        <v>571786</v>
      </c>
      <c r="P76" s="140">
        <f>P20+P48</f>
        <v>119</v>
      </c>
      <c r="Q76" s="169">
        <f>+O76+P76</f>
        <v>571905</v>
      </c>
      <c r="R76" s="39"/>
      <c r="S76" s="37"/>
      <c r="T76" s="169"/>
      <c r="U76" s="140"/>
      <c r="V76" s="169"/>
      <c r="W76" s="40"/>
    </row>
    <row r="77" spans="1:23" ht="13.5" thickBot="1" x14ac:dyDescent="0.25">
      <c r="A77" s="3" t="str">
        <f>IF(ISERROR(F77/G77)," ",IF(F77/G77&gt;0.5,IF(F77/G77&lt;1.5," ","NOT OK"),"NOT OK"))</f>
        <v xml:space="preserve"> </v>
      </c>
      <c r="B77" s="106" t="s">
        <v>18</v>
      </c>
      <c r="C77" s="120">
        <f t="shared" si="93"/>
        <v>1821</v>
      </c>
      <c r="D77" s="122">
        <f t="shared" si="93"/>
        <v>1821</v>
      </c>
      <c r="E77" s="158">
        <f t="shared" si="93"/>
        <v>3642</v>
      </c>
      <c r="F77" s="120"/>
      <c r="G77" s="122"/>
      <c r="H77" s="158"/>
      <c r="I77" s="123"/>
      <c r="J77" s="3"/>
      <c r="L77" s="13" t="s">
        <v>18</v>
      </c>
      <c r="M77" s="39">
        <f t="shared" si="95"/>
        <v>262868</v>
      </c>
      <c r="N77" s="37">
        <f t="shared" si="95"/>
        <v>260636</v>
      </c>
      <c r="O77" s="169">
        <f>SUM(M77:N77)</f>
        <v>523504</v>
      </c>
      <c r="P77" s="140">
        <f>P21+P49</f>
        <v>0</v>
      </c>
      <c r="Q77" s="169">
        <f>+O77+P77</f>
        <v>523504</v>
      </c>
      <c r="R77" s="39"/>
      <c r="S77" s="37"/>
      <c r="T77" s="169"/>
      <c r="U77" s="140"/>
      <c r="V77" s="169"/>
      <c r="W77" s="40"/>
    </row>
    <row r="78" spans="1:23" ht="15.75" customHeight="1" thickTop="1" thickBot="1" x14ac:dyDescent="0.25">
      <c r="A78" s="9" t="str">
        <f>IF(ISERROR(F78/G78)," ",IF(F78/G78&gt;0.5,IF(F78/G78&lt;1.5," ","NOT OK"),"NOT OK"))</f>
        <v xml:space="preserve"> </v>
      </c>
      <c r="B78" s="133" t="s">
        <v>19</v>
      </c>
      <c r="C78" s="127">
        <f t="shared" si="93"/>
        <v>5792</v>
      </c>
      <c r="D78" s="135">
        <f t="shared" si="93"/>
        <v>5793</v>
      </c>
      <c r="E78" s="160">
        <f t="shared" si="93"/>
        <v>11585</v>
      </c>
      <c r="F78" s="127"/>
      <c r="G78" s="135"/>
      <c r="H78" s="160"/>
      <c r="I78" s="130"/>
      <c r="J78" s="9"/>
      <c r="K78" s="10"/>
      <c r="L78" s="47" t="s">
        <v>19</v>
      </c>
      <c r="M78" s="48">
        <f t="shared" ref="M78:Q78" si="97">+M75+M76+M77</f>
        <v>842043</v>
      </c>
      <c r="N78" s="49">
        <f t="shared" si="97"/>
        <v>847214</v>
      </c>
      <c r="O78" s="171">
        <f t="shared" si="97"/>
        <v>1689257</v>
      </c>
      <c r="P78" s="49">
        <f t="shared" si="97"/>
        <v>157</v>
      </c>
      <c r="Q78" s="171">
        <f t="shared" si="97"/>
        <v>1689414</v>
      </c>
      <c r="R78" s="48"/>
      <c r="S78" s="49"/>
      <c r="T78" s="171"/>
      <c r="U78" s="49"/>
      <c r="V78" s="171"/>
      <c r="W78" s="50"/>
    </row>
    <row r="79" spans="1:23" ht="13.5" thickTop="1" x14ac:dyDescent="0.2">
      <c r="A79" s="3" t="str">
        <f>IF(ISERROR(F79/G79)," ",IF(F79/G79&gt;0.5,IF(F79/G79&lt;1.5," ","NOT OK"),"NOT OK"))</f>
        <v xml:space="preserve"> </v>
      </c>
      <c r="B79" s="106" t="s">
        <v>20</v>
      </c>
      <c r="C79" s="120">
        <f t="shared" si="93"/>
        <v>1921</v>
      </c>
      <c r="D79" s="122">
        <f t="shared" si="93"/>
        <v>1922</v>
      </c>
      <c r="E79" s="161">
        <f t="shared" si="93"/>
        <v>3843</v>
      </c>
      <c r="F79" s="120"/>
      <c r="G79" s="122"/>
      <c r="H79" s="161"/>
      <c r="I79" s="123"/>
      <c r="J79" s="3"/>
      <c r="L79" s="13" t="s">
        <v>21</v>
      </c>
      <c r="M79" s="39">
        <f t="shared" ref="M79:N81" si="98">+M23+M51</f>
        <v>287647</v>
      </c>
      <c r="N79" s="37">
        <f t="shared" si="98"/>
        <v>288968</v>
      </c>
      <c r="O79" s="169">
        <f>SUM(M79:N79)</f>
        <v>576615</v>
      </c>
      <c r="P79" s="140">
        <f>P23+P51</f>
        <v>99</v>
      </c>
      <c r="Q79" s="169">
        <f>+O79+P79</f>
        <v>576714</v>
      </c>
      <c r="R79" s="39"/>
      <c r="S79" s="37"/>
      <c r="T79" s="169"/>
      <c r="U79" s="140"/>
      <c r="V79" s="169"/>
      <c r="W79" s="40"/>
    </row>
    <row r="80" spans="1:23" x14ac:dyDescent="0.2">
      <c r="A80" s="3" t="str">
        <f t="shared" ref="A80" si="99">IF(ISERROR(F80/G80)," ",IF(F80/G80&gt;0.5,IF(F80/G80&lt;1.5," ","NOT OK"),"NOT OK"))</f>
        <v xml:space="preserve"> </v>
      </c>
      <c r="B80" s="106" t="s">
        <v>22</v>
      </c>
      <c r="C80" s="120">
        <f t="shared" si="93"/>
        <v>1935</v>
      </c>
      <c r="D80" s="122">
        <f t="shared" si="93"/>
        <v>1935</v>
      </c>
      <c r="E80" s="152">
        <f t="shared" si="93"/>
        <v>3870</v>
      </c>
      <c r="F80" s="120"/>
      <c r="G80" s="122"/>
      <c r="H80" s="152"/>
      <c r="I80" s="123"/>
      <c r="J80" s="3"/>
      <c r="L80" s="13" t="s">
        <v>22</v>
      </c>
      <c r="M80" s="39">
        <f t="shared" si="98"/>
        <v>279730</v>
      </c>
      <c r="N80" s="37">
        <f t="shared" si="98"/>
        <v>294514</v>
      </c>
      <c r="O80" s="169">
        <f t="shared" ref="O80" si="100">SUM(M80:N80)</f>
        <v>574244</v>
      </c>
      <c r="P80" s="140">
        <f>P24+P52</f>
        <v>0</v>
      </c>
      <c r="Q80" s="169">
        <f t="shared" ref="Q80" si="101">+O80+P80</f>
        <v>574244</v>
      </c>
      <c r="R80" s="39"/>
      <c r="S80" s="37"/>
      <c r="T80" s="169"/>
      <c r="U80" s="140"/>
      <c r="V80" s="169"/>
      <c r="W80" s="40"/>
    </row>
    <row r="81" spans="1:23" ht="13.5" thickBot="1" x14ac:dyDescent="0.25">
      <c r="A81" s="3" t="str">
        <f t="shared" ref="A81" si="102">IF(ISERROR(F81/G81)," ",IF(F81/G81&gt;0.5,IF(F81/G81&lt;1.5," ","NOT OK"),"NOT OK"))</f>
        <v xml:space="preserve"> </v>
      </c>
      <c r="B81" s="106" t="s">
        <v>23</v>
      </c>
      <c r="C81" s="120">
        <f t="shared" si="93"/>
        <v>1786</v>
      </c>
      <c r="D81" s="136">
        <f t="shared" si="93"/>
        <v>1786</v>
      </c>
      <c r="E81" s="156">
        <f t="shared" si="93"/>
        <v>3572</v>
      </c>
      <c r="F81" s="120"/>
      <c r="G81" s="136"/>
      <c r="H81" s="156"/>
      <c r="I81" s="137"/>
      <c r="J81" s="3"/>
      <c r="L81" s="13" t="s">
        <v>23</v>
      </c>
      <c r="M81" s="39">
        <f t="shared" si="98"/>
        <v>247433</v>
      </c>
      <c r="N81" s="37">
        <f t="shared" si="98"/>
        <v>250164</v>
      </c>
      <c r="O81" s="169">
        <f>SUM(M81:N81)</f>
        <v>497597</v>
      </c>
      <c r="P81" s="38">
        <f>P25+P53</f>
        <v>0</v>
      </c>
      <c r="Q81" s="172">
        <f>+O81+P81</f>
        <v>497597</v>
      </c>
      <c r="R81" s="39"/>
      <c r="S81" s="37"/>
      <c r="T81" s="169"/>
      <c r="U81" s="38"/>
      <c r="V81" s="172"/>
      <c r="W81" s="40"/>
    </row>
    <row r="82" spans="1:23" ht="14.25" thickTop="1" thickBot="1" x14ac:dyDescent="0.25">
      <c r="A82" s="3" t="str">
        <f>IF(ISERROR(F82/G82)," ",IF(F82/G82&gt;0.5,IF(F82/G82&lt;1.5," ","NOT OK"),"NOT OK"))</f>
        <v xml:space="preserve"> </v>
      </c>
      <c r="B82" s="126" t="s">
        <v>40</v>
      </c>
      <c r="C82" s="127">
        <f t="shared" si="93"/>
        <v>5642</v>
      </c>
      <c r="D82" s="127">
        <f t="shared" si="93"/>
        <v>5643</v>
      </c>
      <c r="E82" s="127">
        <f t="shared" si="93"/>
        <v>11285</v>
      </c>
      <c r="F82" s="127"/>
      <c r="G82" s="127"/>
      <c r="H82" s="127"/>
      <c r="I82" s="130"/>
      <c r="J82" s="3"/>
      <c r="L82" s="476" t="s">
        <v>40</v>
      </c>
      <c r="M82" s="45">
        <f t="shared" ref="M82:Q82" si="103">+M79+M80+M81</f>
        <v>814810</v>
      </c>
      <c r="N82" s="43">
        <f t="shared" si="103"/>
        <v>833646</v>
      </c>
      <c r="O82" s="170">
        <f t="shared" si="103"/>
        <v>1648456</v>
      </c>
      <c r="P82" s="43">
        <f t="shared" si="103"/>
        <v>99</v>
      </c>
      <c r="Q82" s="170">
        <f t="shared" si="103"/>
        <v>1648555</v>
      </c>
      <c r="R82" s="43"/>
      <c r="S82" s="482"/>
      <c r="T82" s="491"/>
      <c r="U82" s="495"/>
      <c r="V82" s="170"/>
      <c r="W82" s="46"/>
    </row>
    <row r="83" spans="1:23" ht="14.25" thickTop="1" thickBot="1" x14ac:dyDescent="0.25">
      <c r="A83" s="3" t="str">
        <f>IF(ISERROR(F83/G83)," ",IF(F83/G83&gt;0.5,IF(F83/G83&lt;1.5," ","NOT OK"),"NOT OK"))</f>
        <v xml:space="preserve"> </v>
      </c>
      <c r="B83" s="126" t="s">
        <v>62</v>
      </c>
      <c r="C83" s="127">
        <f t="shared" si="93"/>
        <v>17550</v>
      </c>
      <c r="D83" s="129">
        <f t="shared" si="93"/>
        <v>17547</v>
      </c>
      <c r="E83" s="300">
        <f t="shared" si="93"/>
        <v>35097</v>
      </c>
      <c r="F83" s="127"/>
      <c r="G83" s="129"/>
      <c r="H83" s="300"/>
      <c r="I83" s="130"/>
      <c r="J83" s="3"/>
      <c r="L83" s="476" t="s">
        <v>62</v>
      </c>
      <c r="M83" s="42">
        <f t="shared" ref="M83:Q83" si="104">+M74+M78+M79+M80+M81</f>
        <v>2602793</v>
      </c>
      <c r="N83" s="477">
        <f t="shared" si="104"/>
        <v>2663279</v>
      </c>
      <c r="O83" s="302">
        <f t="shared" si="104"/>
        <v>5266072</v>
      </c>
      <c r="P83" s="43">
        <f t="shared" si="104"/>
        <v>649</v>
      </c>
      <c r="Q83" s="302">
        <f t="shared" si="104"/>
        <v>5266721</v>
      </c>
      <c r="R83" s="43"/>
      <c r="S83" s="482"/>
      <c r="T83" s="486"/>
      <c r="U83" s="495"/>
      <c r="V83" s="302"/>
      <c r="W83" s="46"/>
    </row>
    <row r="84" spans="1:23" ht="14.25" thickTop="1" thickBot="1" x14ac:dyDescent="0.25">
      <c r="A84" s="3" t="str">
        <f>IF(ISERROR(F84/G84)," ",IF(F84/G84&gt;0.5,IF(F84/G84&lt;1.5," ","NOT OK"),"NOT OK"))</f>
        <v xml:space="preserve"> </v>
      </c>
      <c r="B84" s="126" t="s">
        <v>63</v>
      </c>
      <c r="C84" s="127">
        <f t="shared" si="93"/>
        <v>23299</v>
      </c>
      <c r="D84" s="129">
        <f t="shared" si="93"/>
        <v>23296</v>
      </c>
      <c r="E84" s="300">
        <f t="shared" si="93"/>
        <v>46595</v>
      </c>
      <c r="F84" s="127"/>
      <c r="G84" s="129"/>
      <c r="H84" s="300"/>
      <c r="I84" s="130"/>
      <c r="J84" s="3"/>
      <c r="L84" s="476" t="s">
        <v>63</v>
      </c>
      <c r="M84" s="45">
        <f t="shared" ref="M84:Q84" si="105">+M68+M74+M78+M82</f>
        <v>3502433</v>
      </c>
      <c r="N84" s="43">
        <f t="shared" si="105"/>
        <v>3567541</v>
      </c>
      <c r="O84" s="302">
        <f t="shared" si="105"/>
        <v>7069974</v>
      </c>
      <c r="P84" s="43">
        <f t="shared" si="105"/>
        <v>649</v>
      </c>
      <c r="Q84" s="302">
        <f t="shared" si="105"/>
        <v>7070623</v>
      </c>
      <c r="R84" s="43"/>
      <c r="S84" s="482"/>
      <c r="T84" s="486"/>
      <c r="U84" s="495"/>
      <c r="V84" s="302"/>
      <c r="W84" s="46"/>
    </row>
    <row r="85" spans="1:23" ht="14.25" thickTop="1" thickBot="1" x14ac:dyDescent="0.25">
      <c r="B85" s="138" t="s">
        <v>60</v>
      </c>
      <c r="C85" s="102"/>
      <c r="D85" s="102"/>
      <c r="E85" s="102"/>
      <c r="F85" s="102"/>
      <c r="G85" s="102"/>
      <c r="H85" s="102"/>
      <c r="I85" s="102"/>
      <c r="J85" s="102"/>
      <c r="L85" s="53" t="s">
        <v>60</v>
      </c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1:23" ht="13.5" thickTop="1" x14ac:dyDescent="0.2">
      <c r="L86" s="534" t="s">
        <v>33</v>
      </c>
      <c r="M86" s="535"/>
      <c r="N86" s="535"/>
      <c r="O86" s="535"/>
      <c r="P86" s="535"/>
      <c r="Q86" s="535"/>
      <c r="R86" s="535"/>
      <c r="S86" s="535"/>
      <c r="T86" s="535"/>
      <c r="U86" s="535"/>
      <c r="V86" s="535"/>
      <c r="W86" s="536"/>
    </row>
    <row r="87" spans="1:23" ht="13.5" thickBot="1" x14ac:dyDescent="0.25">
      <c r="L87" s="528" t="s">
        <v>43</v>
      </c>
      <c r="M87" s="529"/>
      <c r="N87" s="529"/>
      <c r="O87" s="529"/>
      <c r="P87" s="529"/>
      <c r="Q87" s="529"/>
      <c r="R87" s="529"/>
      <c r="S87" s="529"/>
      <c r="T87" s="529"/>
      <c r="U87" s="529"/>
      <c r="V87" s="529"/>
      <c r="W87" s="530"/>
    </row>
    <row r="88" spans="1:23" ht="14.25" thickTop="1" thickBot="1" x14ac:dyDescent="0.25">
      <c r="L88" s="54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6" t="s">
        <v>34</v>
      </c>
    </row>
    <row r="89" spans="1:23" ht="24.75" customHeight="1" thickTop="1" thickBot="1" x14ac:dyDescent="0.25">
      <c r="L89" s="57"/>
      <c r="M89" s="531" t="s">
        <v>64</v>
      </c>
      <c r="N89" s="532"/>
      <c r="O89" s="532"/>
      <c r="P89" s="532"/>
      <c r="Q89" s="533"/>
      <c r="R89" s="531" t="s">
        <v>65</v>
      </c>
      <c r="S89" s="532"/>
      <c r="T89" s="532"/>
      <c r="U89" s="532"/>
      <c r="V89" s="533"/>
      <c r="W89" s="312" t="s">
        <v>2</v>
      </c>
    </row>
    <row r="90" spans="1:23" ht="13.5" thickTop="1" x14ac:dyDescent="0.2">
      <c r="L90" s="59" t="s">
        <v>3</v>
      </c>
      <c r="M90" s="60"/>
      <c r="N90" s="54"/>
      <c r="O90" s="61"/>
      <c r="P90" s="62"/>
      <c r="Q90" s="61"/>
      <c r="R90" s="60"/>
      <c r="S90" s="54"/>
      <c r="T90" s="61"/>
      <c r="U90" s="62"/>
      <c r="V90" s="61"/>
      <c r="W90" s="313" t="s">
        <v>4</v>
      </c>
    </row>
    <row r="91" spans="1:23" ht="13.5" thickBot="1" x14ac:dyDescent="0.25">
      <c r="L91" s="64"/>
      <c r="M91" s="65" t="s">
        <v>35</v>
      </c>
      <c r="N91" s="66" t="s">
        <v>36</v>
      </c>
      <c r="O91" s="67" t="s">
        <v>37</v>
      </c>
      <c r="P91" s="68" t="s">
        <v>32</v>
      </c>
      <c r="Q91" s="67" t="s">
        <v>7</v>
      </c>
      <c r="R91" s="65" t="s">
        <v>35</v>
      </c>
      <c r="S91" s="66" t="s">
        <v>36</v>
      </c>
      <c r="T91" s="67" t="s">
        <v>37</v>
      </c>
      <c r="U91" s="68" t="s">
        <v>32</v>
      </c>
      <c r="V91" s="67" t="s">
        <v>7</v>
      </c>
      <c r="W91" s="311"/>
    </row>
    <row r="92" spans="1:23" ht="5.25" customHeight="1" thickTop="1" x14ac:dyDescent="0.2">
      <c r="L92" s="59"/>
      <c r="M92" s="70"/>
      <c r="N92" s="71"/>
      <c r="O92" s="72"/>
      <c r="P92" s="73"/>
      <c r="Q92" s="72"/>
      <c r="R92" s="70"/>
      <c r="S92" s="71"/>
      <c r="T92" s="72"/>
      <c r="U92" s="73"/>
      <c r="V92" s="72"/>
      <c r="W92" s="74"/>
    </row>
    <row r="93" spans="1:23" x14ac:dyDescent="0.2">
      <c r="L93" s="59" t="s">
        <v>10</v>
      </c>
      <c r="M93" s="75">
        <v>21</v>
      </c>
      <c r="N93" s="76">
        <v>30</v>
      </c>
      <c r="O93" s="182">
        <f>M93+N93</f>
        <v>51</v>
      </c>
      <c r="P93" s="77">
        <v>0</v>
      </c>
      <c r="Q93" s="182">
        <f>O93+P93</f>
        <v>51</v>
      </c>
      <c r="R93" s="75">
        <v>29</v>
      </c>
      <c r="S93" s="76">
        <v>27</v>
      </c>
      <c r="T93" s="182">
        <f>R93+S93</f>
        <v>56</v>
      </c>
      <c r="U93" s="77">
        <v>0</v>
      </c>
      <c r="V93" s="182">
        <f>T93+U93</f>
        <v>56</v>
      </c>
      <c r="W93" s="78">
        <f>IF(Q93=0,0,((V93/Q93)-1)*100)</f>
        <v>9.8039215686274606</v>
      </c>
    </row>
    <row r="94" spans="1:23" x14ac:dyDescent="0.2">
      <c r="L94" s="59" t="s">
        <v>11</v>
      </c>
      <c r="M94" s="75">
        <v>28</v>
      </c>
      <c r="N94" s="76">
        <v>24</v>
      </c>
      <c r="O94" s="182">
        <f>M94+N94</f>
        <v>52</v>
      </c>
      <c r="P94" s="77">
        <v>0</v>
      </c>
      <c r="Q94" s="182">
        <f>O94+P94</f>
        <v>52</v>
      </c>
      <c r="R94" s="75">
        <v>39</v>
      </c>
      <c r="S94" s="76">
        <v>38</v>
      </c>
      <c r="T94" s="182">
        <f>R94+S94</f>
        <v>77</v>
      </c>
      <c r="U94" s="77">
        <v>0</v>
      </c>
      <c r="V94" s="182">
        <f>T94+U94</f>
        <v>77</v>
      </c>
      <c r="W94" s="78">
        <f>IF(Q94=0,0,((V94/Q94)-1)*100)</f>
        <v>48.07692307692308</v>
      </c>
    </row>
    <row r="95" spans="1:23" ht="13.5" thickBot="1" x14ac:dyDescent="0.25">
      <c r="L95" s="64" t="s">
        <v>12</v>
      </c>
      <c r="M95" s="75">
        <v>23</v>
      </c>
      <c r="N95" s="76">
        <v>22</v>
      </c>
      <c r="O95" s="182">
        <f>M95+N95</f>
        <v>45</v>
      </c>
      <c r="P95" s="77">
        <v>0</v>
      </c>
      <c r="Q95" s="182">
        <f t="shared" ref="Q95" si="106">O95+P95</f>
        <v>45</v>
      </c>
      <c r="R95" s="75">
        <v>31</v>
      </c>
      <c r="S95" s="76">
        <v>59</v>
      </c>
      <c r="T95" s="182">
        <f>R95+S95</f>
        <v>90</v>
      </c>
      <c r="U95" s="77">
        <v>0</v>
      </c>
      <c r="V95" s="182">
        <f t="shared" ref="V95" si="107">T95+U95</f>
        <v>90</v>
      </c>
      <c r="W95" s="78">
        <f>IF(Q95=0,0,((V95/Q95)-1)*100)</f>
        <v>100</v>
      </c>
    </row>
    <row r="96" spans="1:23" ht="14.25" thickTop="1" thickBot="1" x14ac:dyDescent="0.25">
      <c r="L96" s="79" t="s">
        <v>57</v>
      </c>
      <c r="M96" s="80">
        <f t="shared" ref="M96:V96" si="108">+M93+M94+M95</f>
        <v>72</v>
      </c>
      <c r="N96" s="81">
        <f t="shared" si="108"/>
        <v>76</v>
      </c>
      <c r="O96" s="183">
        <f t="shared" si="108"/>
        <v>148</v>
      </c>
      <c r="P96" s="80">
        <f t="shared" si="108"/>
        <v>0</v>
      </c>
      <c r="Q96" s="183">
        <f t="shared" si="108"/>
        <v>148</v>
      </c>
      <c r="R96" s="80">
        <f t="shared" si="108"/>
        <v>99</v>
      </c>
      <c r="S96" s="81">
        <f t="shared" si="108"/>
        <v>124</v>
      </c>
      <c r="T96" s="183">
        <f t="shared" si="108"/>
        <v>223</v>
      </c>
      <c r="U96" s="80">
        <f t="shared" si="108"/>
        <v>0</v>
      </c>
      <c r="V96" s="183">
        <f t="shared" si="108"/>
        <v>223</v>
      </c>
      <c r="W96" s="82">
        <f>IF(Q96=0,0,((V96/Q96)-1)*100)</f>
        <v>50.675675675675677</v>
      </c>
    </row>
    <row r="97" spans="1:23" ht="13.5" thickTop="1" x14ac:dyDescent="0.2">
      <c r="L97" s="59" t="s">
        <v>13</v>
      </c>
      <c r="M97" s="75">
        <v>29</v>
      </c>
      <c r="N97" s="76">
        <v>19</v>
      </c>
      <c r="O97" s="328">
        <f t="shared" ref="O97" si="109">+M97+N97</f>
        <v>48</v>
      </c>
      <c r="P97" s="77">
        <v>0</v>
      </c>
      <c r="Q97" s="182">
        <f>O97+P97</f>
        <v>48</v>
      </c>
      <c r="R97" s="75">
        <v>33</v>
      </c>
      <c r="S97" s="76">
        <v>74</v>
      </c>
      <c r="T97" s="328">
        <f t="shared" ref="T97" si="110">+R97+S97</f>
        <v>107</v>
      </c>
      <c r="U97" s="77">
        <v>0</v>
      </c>
      <c r="V97" s="182">
        <f>T97+U97</f>
        <v>107</v>
      </c>
      <c r="W97" s="78">
        <f t="shared" ref="W97" si="111">IF(Q97=0,0,((V97/Q97)-1)*100)</f>
        <v>122.91666666666666</v>
      </c>
    </row>
    <row r="98" spans="1:23" ht="13.5" thickBot="1" x14ac:dyDescent="0.25">
      <c r="L98" s="59" t="s">
        <v>14</v>
      </c>
      <c r="M98" s="75">
        <v>19</v>
      </c>
      <c r="N98" s="76">
        <v>17</v>
      </c>
      <c r="O98" s="182">
        <f>+M98+N98</f>
        <v>36</v>
      </c>
      <c r="P98" s="77">
        <v>0</v>
      </c>
      <c r="Q98" s="182">
        <f>O98+P98</f>
        <v>36</v>
      </c>
      <c r="R98" s="75">
        <v>12</v>
      </c>
      <c r="S98" s="76">
        <v>31</v>
      </c>
      <c r="T98" s="182">
        <f>+R98+S98</f>
        <v>43</v>
      </c>
      <c r="U98" s="77">
        <v>0</v>
      </c>
      <c r="V98" s="182">
        <f>T98+U98</f>
        <v>43</v>
      </c>
      <c r="W98" s="78">
        <f>IF(Q98=0,0,((V98/Q98)-1)*100)</f>
        <v>19.444444444444443</v>
      </c>
    </row>
    <row r="99" spans="1:23" ht="14.25" thickTop="1" thickBot="1" x14ac:dyDescent="0.25">
      <c r="L99" s="79" t="s">
        <v>66</v>
      </c>
      <c r="M99" s="80">
        <f>+M97+M98</f>
        <v>48</v>
      </c>
      <c r="N99" s="81">
        <f t="shared" ref="N99:V99" si="112">+N97+N98</f>
        <v>36</v>
      </c>
      <c r="O99" s="175">
        <f t="shared" si="112"/>
        <v>84</v>
      </c>
      <c r="P99" s="80">
        <f t="shared" si="112"/>
        <v>0</v>
      </c>
      <c r="Q99" s="175">
        <f t="shared" si="112"/>
        <v>84</v>
      </c>
      <c r="R99" s="80">
        <f t="shared" si="112"/>
        <v>45</v>
      </c>
      <c r="S99" s="81">
        <f t="shared" si="112"/>
        <v>105</v>
      </c>
      <c r="T99" s="175">
        <f t="shared" si="112"/>
        <v>150</v>
      </c>
      <c r="U99" s="80">
        <f t="shared" si="112"/>
        <v>0</v>
      </c>
      <c r="V99" s="175">
        <f t="shared" si="112"/>
        <v>150</v>
      </c>
      <c r="W99" s="82">
        <f t="shared" ref="W99:W100" si="113">IF(Q99=0,0,((V99/Q99)-1)*100)</f>
        <v>78.571428571428584</v>
      </c>
    </row>
    <row r="100" spans="1:23" ht="14.25" thickTop="1" thickBot="1" x14ac:dyDescent="0.25">
      <c r="L100" s="79" t="s">
        <v>67</v>
      </c>
      <c r="M100" s="80">
        <f>+M96+M97+M98</f>
        <v>120</v>
      </c>
      <c r="N100" s="81">
        <f t="shared" ref="N100:V100" si="114">+N96+N97+N98</f>
        <v>112</v>
      </c>
      <c r="O100" s="175">
        <f t="shared" si="114"/>
        <v>232</v>
      </c>
      <c r="P100" s="80">
        <f t="shared" si="114"/>
        <v>0</v>
      </c>
      <c r="Q100" s="175">
        <f t="shared" si="114"/>
        <v>232</v>
      </c>
      <c r="R100" s="80">
        <f t="shared" si="114"/>
        <v>144</v>
      </c>
      <c r="S100" s="81">
        <f t="shared" si="114"/>
        <v>229</v>
      </c>
      <c r="T100" s="175">
        <f t="shared" si="114"/>
        <v>373</v>
      </c>
      <c r="U100" s="80">
        <f t="shared" si="114"/>
        <v>0</v>
      </c>
      <c r="V100" s="175">
        <f t="shared" si="114"/>
        <v>373</v>
      </c>
      <c r="W100" s="82">
        <f t="shared" si="113"/>
        <v>60.775862068965523</v>
      </c>
    </row>
    <row r="101" spans="1:23" ht="14.25" thickTop="1" thickBot="1" x14ac:dyDescent="0.25">
      <c r="L101" s="59" t="s">
        <v>15</v>
      </c>
      <c r="M101" s="75">
        <v>26</v>
      </c>
      <c r="N101" s="76">
        <v>24</v>
      </c>
      <c r="O101" s="208">
        <f>+M101+N101</f>
        <v>50</v>
      </c>
      <c r="P101" s="77">
        <v>0</v>
      </c>
      <c r="Q101" s="182">
        <f>O101+P101</f>
        <v>50</v>
      </c>
      <c r="R101" s="75"/>
      <c r="S101" s="76"/>
      <c r="T101" s="208"/>
      <c r="U101" s="77"/>
      <c r="V101" s="182"/>
      <c r="W101" s="78"/>
    </row>
    <row r="102" spans="1:23" ht="14.25" thickTop="1" thickBot="1" x14ac:dyDescent="0.25">
      <c r="L102" s="79" t="s">
        <v>61</v>
      </c>
      <c r="M102" s="80">
        <f t="shared" ref="M102:Q102" si="115">+M97+M98+M101</f>
        <v>74</v>
      </c>
      <c r="N102" s="81">
        <f t="shared" si="115"/>
        <v>60</v>
      </c>
      <c r="O102" s="183">
        <f t="shared" si="115"/>
        <v>134</v>
      </c>
      <c r="P102" s="80">
        <f t="shared" si="115"/>
        <v>0</v>
      </c>
      <c r="Q102" s="183">
        <f t="shared" si="115"/>
        <v>134</v>
      </c>
      <c r="R102" s="80"/>
      <c r="S102" s="81"/>
      <c r="T102" s="183"/>
      <c r="U102" s="80"/>
      <c r="V102" s="183"/>
      <c r="W102" s="82"/>
    </row>
    <row r="103" spans="1:23" ht="13.5" thickTop="1" x14ac:dyDescent="0.2">
      <c r="L103" s="59" t="s">
        <v>16</v>
      </c>
      <c r="M103" s="75">
        <v>20</v>
      </c>
      <c r="N103" s="76">
        <v>25</v>
      </c>
      <c r="O103" s="182">
        <f>+M103+N103</f>
        <v>45</v>
      </c>
      <c r="P103" s="77">
        <v>0</v>
      </c>
      <c r="Q103" s="182">
        <f>O103+P103</f>
        <v>45</v>
      </c>
      <c r="R103" s="75"/>
      <c r="S103" s="76"/>
      <c r="T103" s="182"/>
      <c r="U103" s="77"/>
      <c r="V103" s="182"/>
      <c r="W103" s="78"/>
    </row>
    <row r="104" spans="1:23" x14ac:dyDescent="0.2">
      <c r="L104" s="59" t="s">
        <v>17</v>
      </c>
      <c r="M104" s="75">
        <v>29</v>
      </c>
      <c r="N104" s="76">
        <v>31</v>
      </c>
      <c r="O104" s="182">
        <f>+M104+N104</f>
        <v>60</v>
      </c>
      <c r="P104" s="77">
        <v>0</v>
      </c>
      <c r="Q104" s="182">
        <f>O104+P104</f>
        <v>60</v>
      </c>
      <c r="R104" s="75"/>
      <c r="S104" s="76"/>
      <c r="T104" s="182"/>
      <c r="U104" s="77"/>
      <c r="V104" s="182"/>
      <c r="W104" s="78"/>
    </row>
    <row r="105" spans="1:23" ht="13.5" thickBot="1" x14ac:dyDescent="0.25">
      <c r="L105" s="59" t="s">
        <v>18</v>
      </c>
      <c r="M105" s="75">
        <v>29</v>
      </c>
      <c r="N105" s="76">
        <v>29</v>
      </c>
      <c r="O105" s="184">
        <f>+M105+N105</f>
        <v>58</v>
      </c>
      <c r="P105" s="83">
        <v>0</v>
      </c>
      <c r="Q105" s="184">
        <f>O105+P105</f>
        <v>58</v>
      </c>
      <c r="R105" s="75"/>
      <c r="S105" s="76"/>
      <c r="T105" s="184"/>
      <c r="U105" s="83"/>
      <c r="V105" s="184"/>
      <c r="W105" s="78"/>
    </row>
    <row r="106" spans="1:23" ht="14.25" thickTop="1" thickBot="1" x14ac:dyDescent="0.25">
      <c r="A106" s="3" t="str">
        <f>IF(ISERROR(F106/G106)," ",IF(F106/G106&gt;0.5,IF(F106/G106&lt;1.5," ","NOT OK"),"NOT OK"))</f>
        <v xml:space="preserve"> </v>
      </c>
      <c r="L106" s="84" t="s">
        <v>19</v>
      </c>
      <c r="M106" s="85">
        <f>+M103+M104+M105</f>
        <v>78</v>
      </c>
      <c r="N106" s="85">
        <f t="shared" ref="N106:Q106" si="116">+N103+N104+N105</f>
        <v>85</v>
      </c>
      <c r="O106" s="185">
        <f t="shared" si="116"/>
        <v>163</v>
      </c>
      <c r="P106" s="86">
        <f t="shared" si="116"/>
        <v>0</v>
      </c>
      <c r="Q106" s="185">
        <f t="shared" si="116"/>
        <v>163</v>
      </c>
      <c r="R106" s="85"/>
      <c r="S106" s="85"/>
      <c r="T106" s="185"/>
      <c r="U106" s="86"/>
      <c r="V106" s="185"/>
      <c r="W106" s="87"/>
    </row>
    <row r="107" spans="1:23" ht="13.5" thickTop="1" x14ac:dyDescent="0.2">
      <c r="L107" s="59" t="s">
        <v>21</v>
      </c>
      <c r="M107" s="75">
        <v>21</v>
      </c>
      <c r="N107" s="76">
        <v>18</v>
      </c>
      <c r="O107" s="184">
        <f>+M107+N107</f>
        <v>39</v>
      </c>
      <c r="P107" s="88">
        <v>0</v>
      </c>
      <c r="Q107" s="184">
        <f>O107+P107</f>
        <v>39</v>
      </c>
      <c r="R107" s="75"/>
      <c r="S107" s="76"/>
      <c r="T107" s="184"/>
      <c r="U107" s="88"/>
      <c r="V107" s="184"/>
      <c r="W107" s="78"/>
    </row>
    <row r="108" spans="1:23" x14ac:dyDescent="0.2">
      <c r="L108" s="59" t="s">
        <v>22</v>
      </c>
      <c r="M108" s="75">
        <v>24</v>
      </c>
      <c r="N108" s="76">
        <v>18</v>
      </c>
      <c r="O108" s="184">
        <f t="shared" ref="O108" si="117">+M108+N108</f>
        <v>42</v>
      </c>
      <c r="P108" s="77">
        <v>0</v>
      </c>
      <c r="Q108" s="184">
        <f>O108+P108</f>
        <v>42</v>
      </c>
      <c r="R108" s="75"/>
      <c r="S108" s="76"/>
      <c r="T108" s="184"/>
      <c r="U108" s="77"/>
      <c r="V108" s="184"/>
      <c r="W108" s="78"/>
    </row>
    <row r="109" spans="1:23" ht="13.5" thickBot="1" x14ac:dyDescent="0.25">
      <c r="L109" s="59" t="s">
        <v>23</v>
      </c>
      <c r="M109" s="75">
        <v>43</v>
      </c>
      <c r="N109" s="76">
        <v>30</v>
      </c>
      <c r="O109" s="184">
        <f>+M109+N109</f>
        <v>73</v>
      </c>
      <c r="P109" s="77">
        <v>0</v>
      </c>
      <c r="Q109" s="184">
        <f>O109+P109</f>
        <v>73</v>
      </c>
      <c r="R109" s="75"/>
      <c r="S109" s="76"/>
      <c r="T109" s="184"/>
      <c r="U109" s="77"/>
      <c r="V109" s="184"/>
      <c r="W109" s="78"/>
    </row>
    <row r="110" spans="1:23" ht="14.25" thickTop="1" thickBot="1" x14ac:dyDescent="0.25">
      <c r="L110" s="79" t="s">
        <v>40</v>
      </c>
      <c r="M110" s="80">
        <f t="shared" ref="M110" si="118">+M107+M108+M109</f>
        <v>88</v>
      </c>
      <c r="N110" s="81">
        <f t="shared" ref="N110:Q110" si="119">+N107+N108+N109</f>
        <v>66</v>
      </c>
      <c r="O110" s="183">
        <f t="shared" si="119"/>
        <v>154</v>
      </c>
      <c r="P110" s="80">
        <f t="shared" si="119"/>
        <v>0</v>
      </c>
      <c r="Q110" s="183">
        <f t="shared" si="119"/>
        <v>154</v>
      </c>
      <c r="R110" s="80"/>
      <c r="S110" s="81"/>
      <c r="T110" s="183"/>
      <c r="U110" s="80"/>
      <c r="V110" s="183"/>
      <c r="W110" s="82"/>
    </row>
    <row r="111" spans="1:23" ht="14.25" thickTop="1" thickBot="1" x14ac:dyDescent="0.25">
      <c r="L111" s="79" t="s">
        <v>62</v>
      </c>
      <c r="M111" s="80">
        <f>+M102+M106+M107+M108+M109</f>
        <v>240</v>
      </c>
      <c r="N111" s="81">
        <f t="shared" ref="N111:Q111" si="120">+N102+N106+N107+N108+N109</f>
        <v>211</v>
      </c>
      <c r="O111" s="175">
        <f t="shared" si="120"/>
        <v>451</v>
      </c>
      <c r="P111" s="80">
        <f t="shared" si="120"/>
        <v>0</v>
      </c>
      <c r="Q111" s="175">
        <f t="shared" si="120"/>
        <v>451</v>
      </c>
      <c r="R111" s="80"/>
      <c r="S111" s="81"/>
      <c r="T111" s="175"/>
      <c r="U111" s="80"/>
      <c r="V111" s="175"/>
      <c r="W111" s="82"/>
    </row>
    <row r="112" spans="1:23" ht="14.25" thickTop="1" thickBot="1" x14ac:dyDescent="0.25">
      <c r="L112" s="79" t="s">
        <v>63</v>
      </c>
      <c r="M112" s="80">
        <f t="shared" ref="M112:Q112" si="121">+M96+M102+M106+M110</f>
        <v>312</v>
      </c>
      <c r="N112" s="81">
        <f t="shared" si="121"/>
        <v>287</v>
      </c>
      <c r="O112" s="175">
        <f t="shared" si="121"/>
        <v>599</v>
      </c>
      <c r="P112" s="80">
        <f t="shared" si="121"/>
        <v>0</v>
      </c>
      <c r="Q112" s="175">
        <f t="shared" si="121"/>
        <v>599</v>
      </c>
      <c r="R112" s="80"/>
      <c r="S112" s="81"/>
      <c r="T112" s="175"/>
      <c r="U112" s="80"/>
      <c r="V112" s="175"/>
      <c r="W112" s="82"/>
    </row>
    <row r="113" spans="12:23" ht="14.25" thickTop="1" thickBot="1" x14ac:dyDescent="0.25">
      <c r="L113" s="89" t="s">
        <v>60</v>
      </c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12:23" ht="13.5" thickTop="1" x14ac:dyDescent="0.2">
      <c r="L114" s="534" t="s">
        <v>41</v>
      </c>
      <c r="M114" s="535"/>
      <c r="N114" s="535"/>
      <c r="O114" s="535"/>
      <c r="P114" s="535"/>
      <c r="Q114" s="535"/>
      <c r="R114" s="535"/>
      <c r="S114" s="535"/>
      <c r="T114" s="535"/>
      <c r="U114" s="535"/>
      <c r="V114" s="535"/>
      <c r="W114" s="536"/>
    </row>
    <row r="115" spans="12:23" ht="13.5" thickBot="1" x14ac:dyDescent="0.25">
      <c r="L115" s="528" t="s">
        <v>44</v>
      </c>
      <c r="M115" s="529"/>
      <c r="N115" s="529"/>
      <c r="O115" s="529"/>
      <c r="P115" s="529"/>
      <c r="Q115" s="529"/>
      <c r="R115" s="529"/>
      <c r="S115" s="529"/>
      <c r="T115" s="529"/>
      <c r="U115" s="529"/>
      <c r="V115" s="529"/>
      <c r="W115" s="530"/>
    </row>
    <row r="116" spans="12:23" ht="14.25" thickTop="1" thickBot="1" x14ac:dyDescent="0.25">
      <c r="L116" s="54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6" t="s">
        <v>34</v>
      </c>
    </row>
    <row r="117" spans="12:23" ht="14.25" thickTop="1" thickBot="1" x14ac:dyDescent="0.25">
      <c r="L117" s="57"/>
      <c r="M117" s="531" t="s">
        <v>64</v>
      </c>
      <c r="N117" s="532"/>
      <c r="O117" s="532"/>
      <c r="P117" s="532"/>
      <c r="Q117" s="533"/>
      <c r="R117" s="531" t="s">
        <v>65</v>
      </c>
      <c r="S117" s="532"/>
      <c r="T117" s="532"/>
      <c r="U117" s="532"/>
      <c r="V117" s="533"/>
      <c r="W117" s="312" t="s">
        <v>2</v>
      </c>
    </row>
    <row r="118" spans="12:23" ht="13.5" thickTop="1" x14ac:dyDescent="0.2">
      <c r="L118" s="59" t="s">
        <v>3</v>
      </c>
      <c r="M118" s="60"/>
      <c r="N118" s="54"/>
      <c r="O118" s="61"/>
      <c r="P118" s="62"/>
      <c r="Q118" s="61"/>
      <c r="R118" s="60"/>
      <c r="S118" s="54"/>
      <c r="T118" s="61"/>
      <c r="U118" s="62"/>
      <c r="V118" s="61"/>
      <c r="W118" s="313" t="s">
        <v>4</v>
      </c>
    </row>
    <row r="119" spans="12:23" ht="13.5" thickBot="1" x14ac:dyDescent="0.25">
      <c r="L119" s="64"/>
      <c r="M119" s="65" t="s">
        <v>35</v>
      </c>
      <c r="N119" s="66" t="s">
        <v>36</v>
      </c>
      <c r="O119" s="67" t="s">
        <v>37</v>
      </c>
      <c r="P119" s="68" t="s">
        <v>32</v>
      </c>
      <c r="Q119" s="67" t="s">
        <v>7</v>
      </c>
      <c r="R119" s="65" t="s">
        <v>35</v>
      </c>
      <c r="S119" s="66" t="s">
        <v>36</v>
      </c>
      <c r="T119" s="67" t="s">
        <v>37</v>
      </c>
      <c r="U119" s="68" t="s">
        <v>32</v>
      </c>
      <c r="V119" s="67" t="s">
        <v>7</v>
      </c>
      <c r="W119" s="314"/>
    </row>
    <row r="120" spans="12:23" ht="5.25" customHeight="1" thickTop="1" x14ac:dyDescent="0.2">
      <c r="L120" s="59"/>
      <c r="M120" s="70"/>
      <c r="N120" s="71"/>
      <c r="O120" s="72"/>
      <c r="P120" s="73"/>
      <c r="Q120" s="72"/>
      <c r="R120" s="70"/>
      <c r="S120" s="71"/>
      <c r="T120" s="72"/>
      <c r="U120" s="73"/>
      <c r="V120" s="72"/>
      <c r="W120" s="74"/>
    </row>
    <row r="121" spans="12:23" x14ac:dyDescent="0.2">
      <c r="L121" s="59" t="s">
        <v>10</v>
      </c>
      <c r="M121" s="75">
        <v>31.368000000000002</v>
      </c>
      <c r="N121" s="76">
        <v>118.194</v>
      </c>
      <c r="O121" s="182">
        <f>M121+N121</f>
        <v>149.56200000000001</v>
      </c>
      <c r="P121" s="77">
        <v>0</v>
      </c>
      <c r="Q121" s="182">
        <f>O121+P121</f>
        <v>149.56200000000001</v>
      </c>
      <c r="R121" s="75">
        <v>31</v>
      </c>
      <c r="S121" s="76">
        <v>89</v>
      </c>
      <c r="T121" s="182">
        <f>R121+S121</f>
        <v>120</v>
      </c>
      <c r="U121" s="77">
        <v>0</v>
      </c>
      <c r="V121" s="182">
        <f>T121+U121</f>
        <v>120</v>
      </c>
      <c r="W121" s="78">
        <f>IF(Q121=0,0,((V121/Q121)-1)*100)</f>
        <v>-19.765715890399971</v>
      </c>
    </row>
    <row r="122" spans="12:23" x14ac:dyDescent="0.2">
      <c r="L122" s="59" t="s">
        <v>11</v>
      </c>
      <c r="M122" s="75">
        <v>51</v>
      </c>
      <c r="N122" s="76">
        <v>135</v>
      </c>
      <c r="O122" s="182">
        <f>M122+N122</f>
        <v>186</v>
      </c>
      <c r="P122" s="77">
        <v>0</v>
      </c>
      <c r="Q122" s="182">
        <f>O122+P122</f>
        <v>186</v>
      </c>
      <c r="R122" s="75">
        <v>34</v>
      </c>
      <c r="S122" s="76">
        <v>125</v>
      </c>
      <c r="T122" s="182">
        <f>R122+S122</f>
        <v>159</v>
      </c>
      <c r="U122" s="77">
        <v>0</v>
      </c>
      <c r="V122" s="182">
        <f>T122+U122</f>
        <v>159</v>
      </c>
      <c r="W122" s="78">
        <f>IF(Q122=0,0,((V122/Q122)-1)*100)</f>
        <v>-14.516129032258062</v>
      </c>
    </row>
    <row r="123" spans="12:23" ht="13.5" thickBot="1" x14ac:dyDescent="0.25">
      <c r="L123" s="64" t="s">
        <v>12</v>
      </c>
      <c r="M123" s="75">
        <v>65</v>
      </c>
      <c r="N123" s="76">
        <v>179</v>
      </c>
      <c r="O123" s="182">
        <f>M123+N123</f>
        <v>244</v>
      </c>
      <c r="P123" s="77">
        <v>0</v>
      </c>
      <c r="Q123" s="182">
        <f t="shared" ref="Q123" si="122">O123+P123</f>
        <v>244</v>
      </c>
      <c r="R123" s="75">
        <v>38</v>
      </c>
      <c r="S123" s="76">
        <v>161</v>
      </c>
      <c r="T123" s="182">
        <f>R123+S123</f>
        <v>199</v>
      </c>
      <c r="U123" s="77">
        <v>0</v>
      </c>
      <c r="V123" s="182">
        <f t="shared" ref="V123" si="123">T123+U123</f>
        <v>199</v>
      </c>
      <c r="W123" s="78">
        <f>IF(Q123=0,0,((V123/Q123)-1)*100)</f>
        <v>-18.442622950819676</v>
      </c>
    </row>
    <row r="124" spans="12:23" ht="14.25" thickTop="1" thickBot="1" x14ac:dyDescent="0.25">
      <c r="L124" s="79" t="s">
        <v>38</v>
      </c>
      <c r="M124" s="80">
        <f t="shared" ref="M124:V124" si="124">+M121+M122+M123</f>
        <v>147.36799999999999</v>
      </c>
      <c r="N124" s="81">
        <f t="shared" si="124"/>
        <v>432.19400000000002</v>
      </c>
      <c r="O124" s="183">
        <f t="shared" si="124"/>
        <v>579.56200000000001</v>
      </c>
      <c r="P124" s="80">
        <f t="shared" si="124"/>
        <v>0</v>
      </c>
      <c r="Q124" s="183">
        <f t="shared" si="124"/>
        <v>579.56200000000001</v>
      </c>
      <c r="R124" s="80">
        <f t="shared" si="124"/>
        <v>103</v>
      </c>
      <c r="S124" s="81">
        <f t="shared" si="124"/>
        <v>375</v>
      </c>
      <c r="T124" s="183">
        <f t="shared" si="124"/>
        <v>478</v>
      </c>
      <c r="U124" s="80">
        <f t="shared" si="124"/>
        <v>0</v>
      </c>
      <c r="V124" s="183">
        <f t="shared" si="124"/>
        <v>478</v>
      </c>
      <c r="W124" s="82">
        <f>IF(Q124=0,0,((V124/Q124)-1)*100)</f>
        <v>-17.523923238583617</v>
      </c>
    </row>
    <row r="125" spans="12:23" ht="13.5" thickTop="1" x14ac:dyDescent="0.2">
      <c r="L125" s="59" t="s">
        <v>13</v>
      </c>
      <c r="M125" s="75">
        <v>54</v>
      </c>
      <c r="N125" s="76">
        <v>215</v>
      </c>
      <c r="O125" s="182">
        <f>M125+N125</f>
        <v>269</v>
      </c>
      <c r="P125" s="77">
        <v>0</v>
      </c>
      <c r="Q125" s="182">
        <f>O125+P125</f>
        <v>269</v>
      </c>
      <c r="R125" s="75">
        <v>34</v>
      </c>
      <c r="S125" s="76">
        <v>215</v>
      </c>
      <c r="T125" s="182">
        <f>R125+S125</f>
        <v>249</v>
      </c>
      <c r="U125" s="77">
        <v>0</v>
      </c>
      <c r="V125" s="182">
        <f>T125+U125</f>
        <v>249</v>
      </c>
      <c r="W125" s="78">
        <f t="shared" ref="W125" si="125">IF(Q125=0,0,((V125/Q125)-1)*100)</f>
        <v>-7.4349442379182173</v>
      </c>
    </row>
    <row r="126" spans="12:23" ht="13.5" thickBot="1" x14ac:dyDescent="0.25">
      <c r="L126" s="59" t="s">
        <v>14</v>
      </c>
      <c r="M126" s="75">
        <v>51</v>
      </c>
      <c r="N126" s="76">
        <v>305</v>
      </c>
      <c r="O126" s="182">
        <f>M126+N126</f>
        <v>356</v>
      </c>
      <c r="P126" s="77">
        <v>0</v>
      </c>
      <c r="Q126" s="182">
        <f>O126+P126</f>
        <v>356</v>
      </c>
      <c r="R126" s="75">
        <v>33</v>
      </c>
      <c r="S126" s="76">
        <v>210</v>
      </c>
      <c r="T126" s="182">
        <f>R126+S126</f>
        <v>243</v>
      </c>
      <c r="U126" s="77">
        <v>0</v>
      </c>
      <c r="V126" s="182">
        <f>T126+U126</f>
        <v>243</v>
      </c>
      <c r="W126" s="78">
        <f>IF(Q126=0,0,((V126/Q126)-1)*100)</f>
        <v>-31.741573033707869</v>
      </c>
    </row>
    <row r="127" spans="12:23" ht="14.25" thickTop="1" thickBot="1" x14ac:dyDescent="0.25">
      <c r="L127" s="79" t="s">
        <v>66</v>
      </c>
      <c r="M127" s="80">
        <f>+M125+M126</f>
        <v>105</v>
      </c>
      <c r="N127" s="81">
        <f t="shared" ref="N127:V127" si="126">+N125+N126</f>
        <v>520</v>
      </c>
      <c r="O127" s="175">
        <f t="shared" si="126"/>
        <v>625</v>
      </c>
      <c r="P127" s="80">
        <f t="shared" si="126"/>
        <v>0</v>
      </c>
      <c r="Q127" s="175">
        <f t="shared" si="126"/>
        <v>625</v>
      </c>
      <c r="R127" s="80">
        <f t="shared" si="126"/>
        <v>67</v>
      </c>
      <c r="S127" s="81">
        <f t="shared" si="126"/>
        <v>425</v>
      </c>
      <c r="T127" s="175">
        <f t="shared" si="126"/>
        <v>492</v>
      </c>
      <c r="U127" s="80">
        <f t="shared" si="126"/>
        <v>0</v>
      </c>
      <c r="V127" s="175">
        <f t="shared" si="126"/>
        <v>492</v>
      </c>
      <c r="W127" s="82">
        <f t="shared" ref="W127:W128" si="127">IF(Q127=0,0,((V127/Q127)-1)*100)</f>
        <v>-21.279999999999998</v>
      </c>
    </row>
    <row r="128" spans="12:23" ht="14.25" thickTop="1" thickBot="1" x14ac:dyDescent="0.25">
      <c r="L128" s="79" t="s">
        <v>67</v>
      </c>
      <c r="M128" s="80">
        <f>+M124+M125+M126</f>
        <v>252.36799999999999</v>
      </c>
      <c r="N128" s="81">
        <f t="shared" ref="N128:V128" si="128">+N124+N125+N126</f>
        <v>952.19399999999996</v>
      </c>
      <c r="O128" s="175">
        <f t="shared" si="128"/>
        <v>1204.5619999999999</v>
      </c>
      <c r="P128" s="80">
        <f t="shared" si="128"/>
        <v>0</v>
      </c>
      <c r="Q128" s="175">
        <f t="shared" si="128"/>
        <v>1204.5619999999999</v>
      </c>
      <c r="R128" s="80">
        <f t="shared" si="128"/>
        <v>170</v>
      </c>
      <c r="S128" s="81">
        <f t="shared" si="128"/>
        <v>800</v>
      </c>
      <c r="T128" s="175">
        <f t="shared" si="128"/>
        <v>970</v>
      </c>
      <c r="U128" s="80">
        <f t="shared" si="128"/>
        <v>0</v>
      </c>
      <c r="V128" s="175">
        <f t="shared" si="128"/>
        <v>970</v>
      </c>
      <c r="W128" s="82">
        <f t="shared" si="127"/>
        <v>-19.472804222613693</v>
      </c>
    </row>
    <row r="129" spans="1:23" ht="14.25" thickTop="1" thickBot="1" x14ac:dyDescent="0.25">
      <c r="L129" s="59" t="s">
        <v>15</v>
      </c>
      <c r="M129" s="75">
        <v>56</v>
      </c>
      <c r="N129" s="76">
        <v>256</v>
      </c>
      <c r="O129" s="182">
        <f>M129+N129</f>
        <v>312</v>
      </c>
      <c r="P129" s="77">
        <v>0</v>
      </c>
      <c r="Q129" s="182">
        <f>O129+P129</f>
        <v>312</v>
      </c>
      <c r="R129" s="75"/>
      <c r="S129" s="76"/>
      <c r="T129" s="182"/>
      <c r="U129" s="77"/>
      <c r="V129" s="182"/>
      <c r="W129" s="78"/>
    </row>
    <row r="130" spans="1:23" ht="14.25" thickTop="1" thickBot="1" x14ac:dyDescent="0.25">
      <c r="L130" s="79" t="s">
        <v>61</v>
      </c>
      <c r="M130" s="80">
        <f t="shared" ref="M130:Q130" si="129">+M125+M126+M129</f>
        <v>161</v>
      </c>
      <c r="N130" s="81">
        <f t="shared" si="129"/>
        <v>776</v>
      </c>
      <c r="O130" s="183">
        <f t="shared" si="129"/>
        <v>937</v>
      </c>
      <c r="P130" s="80">
        <f t="shared" si="129"/>
        <v>0</v>
      </c>
      <c r="Q130" s="183">
        <f t="shared" si="129"/>
        <v>937</v>
      </c>
      <c r="R130" s="80"/>
      <c r="S130" s="81"/>
      <c r="T130" s="183"/>
      <c r="U130" s="80"/>
      <c r="V130" s="183"/>
      <c r="W130" s="82"/>
    </row>
    <row r="131" spans="1:23" ht="13.5" thickTop="1" x14ac:dyDescent="0.2">
      <c r="L131" s="59" t="s">
        <v>16</v>
      </c>
      <c r="M131" s="75">
        <v>46</v>
      </c>
      <c r="N131" s="76">
        <v>96</v>
      </c>
      <c r="O131" s="182">
        <f>SUM(M131:N131)</f>
        <v>142</v>
      </c>
      <c r="P131" s="77">
        <v>0</v>
      </c>
      <c r="Q131" s="182">
        <f>O131+P131</f>
        <v>142</v>
      </c>
      <c r="R131" s="75"/>
      <c r="S131" s="76"/>
      <c r="T131" s="182"/>
      <c r="U131" s="77"/>
      <c r="V131" s="182"/>
      <c r="W131" s="78"/>
    </row>
    <row r="132" spans="1:23" x14ac:dyDescent="0.2">
      <c r="L132" s="59" t="s">
        <v>17</v>
      </c>
      <c r="M132" s="75">
        <v>32</v>
      </c>
      <c r="N132" s="76">
        <v>112</v>
      </c>
      <c r="O132" s="182">
        <f>SUM(M132:N132)</f>
        <v>144</v>
      </c>
      <c r="P132" s="77">
        <v>0</v>
      </c>
      <c r="Q132" s="182">
        <f>O132+P132</f>
        <v>144</v>
      </c>
      <c r="R132" s="75"/>
      <c r="S132" s="76"/>
      <c r="T132" s="182"/>
      <c r="U132" s="77"/>
      <c r="V132" s="182"/>
      <c r="W132" s="78"/>
    </row>
    <row r="133" spans="1:23" ht="13.5" thickBot="1" x14ac:dyDescent="0.25">
      <c r="L133" s="59" t="s">
        <v>18</v>
      </c>
      <c r="M133" s="75">
        <v>24</v>
      </c>
      <c r="N133" s="76">
        <v>98</v>
      </c>
      <c r="O133" s="184">
        <f>SUM(M133:N133)</f>
        <v>122</v>
      </c>
      <c r="P133" s="83">
        <v>0</v>
      </c>
      <c r="Q133" s="184">
        <f>O133+P133</f>
        <v>122</v>
      </c>
      <c r="R133" s="75"/>
      <c r="S133" s="76"/>
      <c r="T133" s="184"/>
      <c r="U133" s="83"/>
      <c r="V133" s="184"/>
      <c r="W133" s="78"/>
    </row>
    <row r="134" spans="1:23" ht="14.25" thickTop="1" thickBot="1" x14ac:dyDescent="0.25">
      <c r="A134" s="3" t="str">
        <f>IF(ISERROR(F134/G134)," ",IF(F134/G134&gt;0.5,IF(F134/G134&lt;1.5," ","NOT OK"),"NOT OK"))</f>
        <v xml:space="preserve"> </v>
      </c>
      <c r="L134" s="84" t="s">
        <v>19</v>
      </c>
      <c r="M134" s="85">
        <f t="shared" ref="M134:Q134" si="130">+M131+M132+M133</f>
        <v>102</v>
      </c>
      <c r="N134" s="85">
        <f t="shared" si="130"/>
        <v>306</v>
      </c>
      <c r="O134" s="185">
        <f t="shared" si="130"/>
        <v>408</v>
      </c>
      <c r="P134" s="86">
        <f t="shared" si="130"/>
        <v>0</v>
      </c>
      <c r="Q134" s="185">
        <f t="shared" si="130"/>
        <v>408</v>
      </c>
      <c r="R134" s="85"/>
      <c r="S134" s="85"/>
      <c r="T134" s="185"/>
      <c r="U134" s="86"/>
      <c r="V134" s="185"/>
      <c r="W134" s="87"/>
    </row>
    <row r="135" spans="1:23" ht="13.5" thickTop="1" x14ac:dyDescent="0.2">
      <c r="A135" s="327"/>
      <c r="K135" s="327"/>
      <c r="L135" s="59" t="s">
        <v>21</v>
      </c>
      <c r="M135" s="75">
        <v>31</v>
      </c>
      <c r="N135" s="76">
        <v>96</v>
      </c>
      <c r="O135" s="184">
        <f>SUM(M135:N135)</f>
        <v>127</v>
      </c>
      <c r="P135" s="88">
        <v>0</v>
      </c>
      <c r="Q135" s="184">
        <f>O135+P135</f>
        <v>127</v>
      </c>
      <c r="R135" s="75"/>
      <c r="S135" s="76"/>
      <c r="T135" s="184"/>
      <c r="U135" s="88"/>
      <c r="V135" s="184"/>
      <c r="W135" s="78"/>
    </row>
    <row r="136" spans="1:23" x14ac:dyDescent="0.2">
      <c r="A136" s="327"/>
      <c r="K136" s="327"/>
      <c r="L136" s="59" t="s">
        <v>22</v>
      </c>
      <c r="M136" s="75">
        <v>32</v>
      </c>
      <c r="N136" s="76">
        <v>121</v>
      </c>
      <c r="O136" s="184">
        <f>SUM(M136:N136)</f>
        <v>153</v>
      </c>
      <c r="P136" s="77">
        <v>0</v>
      </c>
      <c r="Q136" s="184">
        <f>O136+P136</f>
        <v>153</v>
      </c>
      <c r="R136" s="75"/>
      <c r="S136" s="76"/>
      <c r="T136" s="184"/>
      <c r="U136" s="77"/>
      <c r="V136" s="184"/>
      <c r="W136" s="78"/>
    </row>
    <row r="137" spans="1:23" ht="13.5" thickBot="1" x14ac:dyDescent="0.25">
      <c r="A137" s="327"/>
      <c r="K137" s="327"/>
      <c r="L137" s="59" t="s">
        <v>23</v>
      </c>
      <c r="M137" s="75">
        <v>34</v>
      </c>
      <c r="N137" s="76">
        <v>92</v>
      </c>
      <c r="O137" s="184">
        <f>SUM(M137:N137)</f>
        <v>126</v>
      </c>
      <c r="P137" s="77">
        <v>0</v>
      </c>
      <c r="Q137" s="184">
        <f>O137+P137</f>
        <v>126</v>
      </c>
      <c r="R137" s="75"/>
      <c r="S137" s="76"/>
      <c r="T137" s="184"/>
      <c r="U137" s="77"/>
      <c r="V137" s="184"/>
      <c r="W137" s="78"/>
    </row>
    <row r="138" spans="1:23" ht="14.25" thickTop="1" thickBot="1" x14ac:dyDescent="0.25">
      <c r="L138" s="79" t="s">
        <v>40</v>
      </c>
      <c r="M138" s="80">
        <f t="shared" ref="M138" si="131">+M135+M136+M137</f>
        <v>97</v>
      </c>
      <c r="N138" s="81">
        <f t="shared" ref="N138:Q138" si="132">+N135+N136+N137</f>
        <v>309</v>
      </c>
      <c r="O138" s="183">
        <f t="shared" si="132"/>
        <v>406</v>
      </c>
      <c r="P138" s="80">
        <f t="shared" si="132"/>
        <v>0</v>
      </c>
      <c r="Q138" s="183">
        <f t="shared" si="132"/>
        <v>406</v>
      </c>
      <c r="R138" s="80"/>
      <c r="S138" s="81"/>
      <c r="T138" s="183"/>
      <c r="U138" s="80"/>
      <c r="V138" s="183"/>
      <c r="W138" s="82"/>
    </row>
    <row r="139" spans="1:23" ht="14.25" thickTop="1" thickBot="1" x14ac:dyDescent="0.25">
      <c r="L139" s="79" t="s">
        <v>62</v>
      </c>
      <c r="M139" s="80">
        <f t="shared" ref="M139" si="133">+M130+M134+M135+M136+M137</f>
        <v>360</v>
      </c>
      <c r="N139" s="81">
        <f t="shared" ref="N139:Q139" si="134">+N130+N134+N135+N136+N137</f>
        <v>1391</v>
      </c>
      <c r="O139" s="175">
        <f t="shared" si="134"/>
        <v>1751</v>
      </c>
      <c r="P139" s="80">
        <f t="shared" si="134"/>
        <v>0</v>
      </c>
      <c r="Q139" s="175">
        <f t="shared" si="134"/>
        <v>1751</v>
      </c>
      <c r="R139" s="80"/>
      <c r="S139" s="81"/>
      <c r="T139" s="175"/>
      <c r="U139" s="80"/>
      <c r="V139" s="175"/>
      <c r="W139" s="82"/>
    </row>
    <row r="140" spans="1:23" ht="14.25" thickTop="1" thickBot="1" x14ac:dyDescent="0.25">
      <c r="L140" s="79" t="s">
        <v>63</v>
      </c>
      <c r="M140" s="80">
        <f t="shared" ref="M140:Q140" si="135">+M124+M130+M134+M138</f>
        <v>507.36799999999999</v>
      </c>
      <c r="N140" s="81">
        <f t="shared" si="135"/>
        <v>1823.194</v>
      </c>
      <c r="O140" s="175">
        <f t="shared" si="135"/>
        <v>2330.5619999999999</v>
      </c>
      <c r="P140" s="80">
        <f t="shared" si="135"/>
        <v>0</v>
      </c>
      <c r="Q140" s="175">
        <f t="shared" si="135"/>
        <v>2330.5619999999999</v>
      </c>
      <c r="R140" s="80"/>
      <c r="S140" s="81"/>
      <c r="T140" s="175"/>
      <c r="U140" s="80"/>
      <c r="V140" s="175"/>
      <c r="W140" s="82"/>
    </row>
    <row r="141" spans="1:23" ht="14.25" thickTop="1" thickBot="1" x14ac:dyDescent="0.25">
      <c r="L141" s="89" t="s">
        <v>60</v>
      </c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1:23" ht="13.5" thickTop="1" x14ac:dyDescent="0.2">
      <c r="L142" s="534" t="s">
        <v>42</v>
      </c>
      <c r="M142" s="535"/>
      <c r="N142" s="535"/>
      <c r="O142" s="535"/>
      <c r="P142" s="535"/>
      <c r="Q142" s="535"/>
      <c r="R142" s="535"/>
      <c r="S142" s="535"/>
      <c r="T142" s="535"/>
      <c r="U142" s="535"/>
      <c r="V142" s="535"/>
      <c r="W142" s="536"/>
    </row>
    <row r="143" spans="1:23" ht="13.5" thickBot="1" x14ac:dyDescent="0.25">
      <c r="L143" s="528" t="s">
        <v>45</v>
      </c>
      <c r="M143" s="529"/>
      <c r="N143" s="529"/>
      <c r="O143" s="529"/>
      <c r="P143" s="529"/>
      <c r="Q143" s="529"/>
      <c r="R143" s="529"/>
      <c r="S143" s="529"/>
      <c r="T143" s="529"/>
      <c r="U143" s="529"/>
      <c r="V143" s="529"/>
      <c r="W143" s="530"/>
    </row>
    <row r="144" spans="1:23" ht="14.25" thickTop="1" thickBot="1" x14ac:dyDescent="0.25">
      <c r="L144" s="54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6" t="s">
        <v>34</v>
      </c>
    </row>
    <row r="145" spans="12:23" ht="14.25" thickTop="1" thickBot="1" x14ac:dyDescent="0.25">
      <c r="L145" s="57"/>
      <c r="M145" s="531" t="s">
        <v>64</v>
      </c>
      <c r="N145" s="532"/>
      <c r="O145" s="532"/>
      <c r="P145" s="532"/>
      <c r="Q145" s="533"/>
      <c r="R145" s="531" t="s">
        <v>65</v>
      </c>
      <c r="S145" s="532"/>
      <c r="T145" s="532"/>
      <c r="U145" s="532"/>
      <c r="V145" s="533"/>
      <c r="W145" s="312" t="s">
        <v>2</v>
      </c>
    </row>
    <row r="146" spans="12:23" ht="13.5" thickTop="1" x14ac:dyDescent="0.2">
      <c r="L146" s="59" t="s">
        <v>3</v>
      </c>
      <c r="M146" s="60"/>
      <c r="N146" s="54"/>
      <c r="O146" s="61"/>
      <c r="P146" s="62"/>
      <c r="Q146" s="98"/>
      <c r="R146" s="60"/>
      <c r="S146" s="54"/>
      <c r="T146" s="61"/>
      <c r="U146" s="62"/>
      <c r="V146" s="98"/>
      <c r="W146" s="313" t="s">
        <v>4</v>
      </c>
    </row>
    <row r="147" spans="12:23" ht="13.5" thickBot="1" x14ac:dyDescent="0.25">
      <c r="L147" s="64"/>
      <c r="M147" s="65" t="s">
        <v>35</v>
      </c>
      <c r="N147" s="66" t="s">
        <v>36</v>
      </c>
      <c r="O147" s="67" t="s">
        <v>37</v>
      </c>
      <c r="P147" s="68" t="s">
        <v>32</v>
      </c>
      <c r="Q147" s="99" t="s">
        <v>7</v>
      </c>
      <c r="R147" s="65" t="s">
        <v>35</v>
      </c>
      <c r="S147" s="66" t="s">
        <v>36</v>
      </c>
      <c r="T147" s="67" t="s">
        <v>37</v>
      </c>
      <c r="U147" s="68" t="s">
        <v>32</v>
      </c>
      <c r="V147" s="99" t="s">
        <v>7</v>
      </c>
      <c r="W147" s="314"/>
    </row>
    <row r="148" spans="12:23" ht="5.25" customHeight="1" thickTop="1" x14ac:dyDescent="0.2">
      <c r="L148" s="59"/>
      <c r="M148" s="70"/>
      <c r="N148" s="71"/>
      <c r="O148" s="72"/>
      <c r="P148" s="73"/>
      <c r="Q148" s="142"/>
      <c r="R148" s="70"/>
      <c r="S148" s="71"/>
      <c r="T148" s="72"/>
      <c r="U148" s="73"/>
      <c r="V148" s="142"/>
      <c r="W148" s="74"/>
    </row>
    <row r="149" spans="12:23" x14ac:dyDescent="0.2">
      <c r="L149" s="59" t="s">
        <v>10</v>
      </c>
      <c r="M149" s="75">
        <f t="shared" ref="M149:N151" si="136">+M93+M121</f>
        <v>52.368000000000002</v>
      </c>
      <c r="N149" s="76">
        <f t="shared" si="136"/>
        <v>148.19400000000002</v>
      </c>
      <c r="O149" s="182">
        <f>M149+N149</f>
        <v>200.56200000000001</v>
      </c>
      <c r="P149" s="77">
        <f>+P93+P121</f>
        <v>0</v>
      </c>
      <c r="Q149" s="188">
        <f>O149+P149</f>
        <v>200.56200000000001</v>
      </c>
      <c r="R149" s="75">
        <f t="shared" ref="R149:S151" si="137">+R93+R121</f>
        <v>60</v>
      </c>
      <c r="S149" s="76">
        <f t="shared" si="137"/>
        <v>116</v>
      </c>
      <c r="T149" s="182">
        <f>R149+S149</f>
        <v>176</v>
      </c>
      <c r="U149" s="77">
        <f>+U93+U121</f>
        <v>0</v>
      </c>
      <c r="V149" s="188">
        <f>T149+U149</f>
        <v>176</v>
      </c>
      <c r="W149" s="78">
        <f>IF(Q149=0,0,((V149/Q149)-1)*100)</f>
        <v>-12.246587090276329</v>
      </c>
    </row>
    <row r="150" spans="12:23" x14ac:dyDescent="0.2">
      <c r="L150" s="59" t="s">
        <v>11</v>
      </c>
      <c r="M150" s="75">
        <f t="shared" si="136"/>
        <v>79</v>
      </c>
      <c r="N150" s="76">
        <f t="shared" si="136"/>
        <v>159</v>
      </c>
      <c r="O150" s="182">
        <f>M150+N150</f>
        <v>238</v>
      </c>
      <c r="P150" s="77">
        <f>+P94+P122</f>
        <v>0</v>
      </c>
      <c r="Q150" s="188">
        <f>O150+P150</f>
        <v>238</v>
      </c>
      <c r="R150" s="75">
        <f t="shared" si="137"/>
        <v>73</v>
      </c>
      <c r="S150" s="76">
        <f t="shared" si="137"/>
        <v>163</v>
      </c>
      <c r="T150" s="182">
        <f>R150+S150</f>
        <v>236</v>
      </c>
      <c r="U150" s="77">
        <f>+U94+U122</f>
        <v>0</v>
      </c>
      <c r="V150" s="188">
        <f>T150+U150</f>
        <v>236</v>
      </c>
      <c r="W150" s="78">
        <f>IF(Q150=0,0,((V150/Q150)-1)*100)</f>
        <v>-0.84033613445377853</v>
      </c>
    </row>
    <row r="151" spans="12:23" ht="13.5" thickBot="1" x14ac:dyDescent="0.25">
      <c r="L151" s="64" t="s">
        <v>12</v>
      </c>
      <c r="M151" s="75">
        <f t="shared" si="136"/>
        <v>88</v>
      </c>
      <c r="N151" s="76">
        <f t="shared" si="136"/>
        <v>201</v>
      </c>
      <c r="O151" s="182">
        <f>M151+N151</f>
        <v>289</v>
      </c>
      <c r="P151" s="77">
        <f>+P95+P123</f>
        <v>0</v>
      </c>
      <c r="Q151" s="188">
        <f>O151+P151</f>
        <v>289</v>
      </c>
      <c r="R151" s="75">
        <f t="shared" si="137"/>
        <v>69</v>
      </c>
      <c r="S151" s="76">
        <f t="shared" si="137"/>
        <v>220</v>
      </c>
      <c r="T151" s="182">
        <f>R151+S151</f>
        <v>289</v>
      </c>
      <c r="U151" s="77">
        <f>+U95+U123</f>
        <v>0</v>
      </c>
      <c r="V151" s="188">
        <f>T151+U151</f>
        <v>289</v>
      </c>
      <c r="W151" s="78">
        <f>IF(Q151=0,0,((V151/Q151)-1)*100)</f>
        <v>0</v>
      </c>
    </row>
    <row r="152" spans="12:23" ht="14.25" thickTop="1" thickBot="1" x14ac:dyDescent="0.25">
      <c r="L152" s="79" t="s">
        <v>38</v>
      </c>
      <c r="M152" s="80">
        <f t="shared" ref="M152:V152" si="138">+M149+M150+M151</f>
        <v>219.36799999999999</v>
      </c>
      <c r="N152" s="81">
        <f t="shared" si="138"/>
        <v>508.19400000000002</v>
      </c>
      <c r="O152" s="183">
        <f t="shared" si="138"/>
        <v>727.56200000000001</v>
      </c>
      <c r="P152" s="80">
        <f t="shared" si="138"/>
        <v>0</v>
      </c>
      <c r="Q152" s="183">
        <f t="shared" si="138"/>
        <v>727.56200000000001</v>
      </c>
      <c r="R152" s="80">
        <f t="shared" si="138"/>
        <v>202</v>
      </c>
      <c r="S152" s="81">
        <f t="shared" si="138"/>
        <v>499</v>
      </c>
      <c r="T152" s="183">
        <f t="shared" si="138"/>
        <v>701</v>
      </c>
      <c r="U152" s="80">
        <f t="shared" si="138"/>
        <v>0</v>
      </c>
      <c r="V152" s="183">
        <f t="shared" si="138"/>
        <v>701</v>
      </c>
      <c r="W152" s="82">
        <f t="shared" ref="W152" si="139">IF(Q152=0,0,((V152/Q152)-1)*100)</f>
        <v>-3.6508228851974134</v>
      </c>
    </row>
    <row r="153" spans="12:23" ht="13.5" thickTop="1" x14ac:dyDescent="0.2">
      <c r="L153" s="59" t="s">
        <v>13</v>
      </c>
      <c r="M153" s="75">
        <f>+M97+M125</f>
        <v>83</v>
      </c>
      <c r="N153" s="76">
        <f>+N97+N125</f>
        <v>234</v>
      </c>
      <c r="O153" s="182">
        <f t="shared" ref="O153" si="140">M153+N153</f>
        <v>317</v>
      </c>
      <c r="P153" s="77">
        <f>+P97+P125</f>
        <v>0</v>
      </c>
      <c r="Q153" s="188">
        <f>O153+P153</f>
        <v>317</v>
      </c>
      <c r="R153" s="75">
        <f>+R97+R125</f>
        <v>67</v>
      </c>
      <c r="S153" s="76">
        <f>+S97+S125</f>
        <v>289</v>
      </c>
      <c r="T153" s="182">
        <f t="shared" ref="T153" si="141">R153+S153</f>
        <v>356</v>
      </c>
      <c r="U153" s="77">
        <f>+U97+U125</f>
        <v>0</v>
      </c>
      <c r="V153" s="188">
        <f>T153+U153</f>
        <v>356</v>
      </c>
      <c r="W153" s="78">
        <f t="shared" ref="W153" si="142">IF(Q153=0,0,((V153/Q153)-1)*100)</f>
        <v>12.302839116719234</v>
      </c>
    </row>
    <row r="154" spans="12:23" ht="13.5" thickBot="1" x14ac:dyDescent="0.25">
      <c r="L154" s="59" t="s">
        <v>14</v>
      </c>
      <c r="M154" s="75">
        <f>+M98+M126</f>
        <v>70</v>
      </c>
      <c r="N154" s="76">
        <f>+N98+N126</f>
        <v>322</v>
      </c>
      <c r="O154" s="182">
        <f>M154+N154</f>
        <v>392</v>
      </c>
      <c r="P154" s="77">
        <f>+P98+P126</f>
        <v>0</v>
      </c>
      <c r="Q154" s="188">
        <f>O154+P154</f>
        <v>392</v>
      </c>
      <c r="R154" s="75">
        <f>+R98+R126</f>
        <v>45</v>
      </c>
      <c r="S154" s="76">
        <f>+S98+S126</f>
        <v>241</v>
      </c>
      <c r="T154" s="182">
        <f>R154+S154</f>
        <v>286</v>
      </c>
      <c r="U154" s="77">
        <f>+U98+U126</f>
        <v>0</v>
      </c>
      <c r="V154" s="188">
        <f>T154+U154</f>
        <v>286</v>
      </c>
      <c r="W154" s="78">
        <f>IF(Q154=0,0,((V154/Q154)-1)*100)</f>
        <v>-27.040816326530614</v>
      </c>
    </row>
    <row r="155" spans="12:23" ht="14.25" thickTop="1" thickBot="1" x14ac:dyDescent="0.25">
      <c r="L155" s="79" t="s">
        <v>66</v>
      </c>
      <c r="M155" s="80">
        <f>+M153+M154</f>
        <v>153</v>
      </c>
      <c r="N155" s="81">
        <f t="shared" ref="N155:V155" si="143">+N153+N154</f>
        <v>556</v>
      </c>
      <c r="O155" s="175">
        <f t="shared" si="143"/>
        <v>709</v>
      </c>
      <c r="P155" s="80">
        <f t="shared" si="143"/>
        <v>0</v>
      </c>
      <c r="Q155" s="175">
        <f t="shared" si="143"/>
        <v>709</v>
      </c>
      <c r="R155" s="80">
        <f t="shared" si="143"/>
        <v>112</v>
      </c>
      <c r="S155" s="81">
        <f t="shared" si="143"/>
        <v>530</v>
      </c>
      <c r="T155" s="175">
        <f t="shared" si="143"/>
        <v>642</v>
      </c>
      <c r="U155" s="80">
        <f t="shared" si="143"/>
        <v>0</v>
      </c>
      <c r="V155" s="175">
        <f t="shared" si="143"/>
        <v>642</v>
      </c>
      <c r="W155" s="82">
        <f t="shared" ref="W155:W156" si="144">IF(Q155=0,0,((V155/Q155)-1)*100)</f>
        <v>-9.4499294781382197</v>
      </c>
    </row>
    <row r="156" spans="12:23" ht="14.25" thickTop="1" thickBot="1" x14ac:dyDescent="0.25">
      <c r="L156" s="79" t="s">
        <v>67</v>
      </c>
      <c r="M156" s="80">
        <f>+M152+M153+M154</f>
        <v>372.36799999999999</v>
      </c>
      <c r="N156" s="81">
        <f t="shared" ref="N156:V156" si="145">+N152+N153+N154</f>
        <v>1064.194</v>
      </c>
      <c r="O156" s="175">
        <f t="shared" si="145"/>
        <v>1436.5619999999999</v>
      </c>
      <c r="P156" s="80">
        <f t="shared" si="145"/>
        <v>0</v>
      </c>
      <c r="Q156" s="175">
        <f t="shared" si="145"/>
        <v>1436.5619999999999</v>
      </c>
      <c r="R156" s="80">
        <f t="shared" si="145"/>
        <v>314</v>
      </c>
      <c r="S156" s="81">
        <f t="shared" si="145"/>
        <v>1029</v>
      </c>
      <c r="T156" s="175">
        <f t="shared" si="145"/>
        <v>1343</v>
      </c>
      <c r="U156" s="80">
        <f t="shared" si="145"/>
        <v>0</v>
      </c>
      <c r="V156" s="175">
        <f t="shared" si="145"/>
        <v>1343</v>
      </c>
      <c r="W156" s="82">
        <f t="shared" si="144"/>
        <v>-6.5129106853724306</v>
      </c>
    </row>
    <row r="157" spans="12:23" ht="14.25" thickTop="1" thickBot="1" x14ac:dyDescent="0.25">
      <c r="L157" s="59" t="s">
        <v>15</v>
      </c>
      <c r="M157" s="75">
        <f>+M101+M129</f>
        <v>82</v>
      </c>
      <c r="N157" s="76">
        <f>+N101+N129</f>
        <v>280</v>
      </c>
      <c r="O157" s="182">
        <f>M157+N157</f>
        <v>362</v>
      </c>
      <c r="P157" s="77">
        <f>+P101+P129</f>
        <v>0</v>
      </c>
      <c r="Q157" s="188">
        <f>O157+P157</f>
        <v>362</v>
      </c>
      <c r="R157" s="75"/>
      <c r="S157" s="76"/>
      <c r="T157" s="182"/>
      <c r="U157" s="77"/>
      <c r="V157" s="188"/>
      <c r="W157" s="78"/>
    </row>
    <row r="158" spans="12:23" ht="14.25" thickTop="1" thickBot="1" x14ac:dyDescent="0.25">
      <c r="L158" s="79" t="s">
        <v>61</v>
      </c>
      <c r="M158" s="80">
        <f t="shared" ref="M158:Q158" si="146">+M153+M154+M157</f>
        <v>235</v>
      </c>
      <c r="N158" s="81">
        <f t="shared" si="146"/>
        <v>836</v>
      </c>
      <c r="O158" s="183">
        <f t="shared" si="146"/>
        <v>1071</v>
      </c>
      <c r="P158" s="80">
        <f t="shared" si="146"/>
        <v>0</v>
      </c>
      <c r="Q158" s="183">
        <f t="shared" si="146"/>
        <v>1071</v>
      </c>
      <c r="R158" s="80"/>
      <c r="S158" s="81"/>
      <c r="T158" s="183"/>
      <c r="U158" s="80"/>
      <c r="V158" s="183"/>
      <c r="W158" s="82"/>
    </row>
    <row r="159" spans="12:23" ht="13.5" thickTop="1" x14ac:dyDescent="0.2">
      <c r="L159" s="59" t="s">
        <v>16</v>
      </c>
      <c r="M159" s="75">
        <f t="shared" ref="M159:N161" si="147">+M103+M131</f>
        <v>66</v>
      </c>
      <c r="N159" s="76">
        <f t="shared" si="147"/>
        <v>121</v>
      </c>
      <c r="O159" s="182">
        <f>M159+N159</f>
        <v>187</v>
      </c>
      <c r="P159" s="77">
        <f>+P103+P131</f>
        <v>0</v>
      </c>
      <c r="Q159" s="188">
        <f>O159+P159</f>
        <v>187</v>
      </c>
      <c r="R159" s="75"/>
      <c r="S159" s="76"/>
      <c r="T159" s="182"/>
      <c r="U159" s="77"/>
      <c r="V159" s="188"/>
      <c r="W159" s="78"/>
    </row>
    <row r="160" spans="12:23" x14ac:dyDescent="0.2">
      <c r="L160" s="59" t="s">
        <v>17</v>
      </c>
      <c r="M160" s="75">
        <f t="shared" si="147"/>
        <v>61</v>
      </c>
      <c r="N160" s="76">
        <f t="shared" si="147"/>
        <v>143</v>
      </c>
      <c r="O160" s="182">
        <f>M160+N160</f>
        <v>204</v>
      </c>
      <c r="P160" s="77">
        <f>+P104+P132</f>
        <v>0</v>
      </c>
      <c r="Q160" s="188">
        <f>O160+P160</f>
        <v>204</v>
      </c>
      <c r="R160" s="75"/>
      <c r="S160" s="76"/>
      <c r="T160" s="182"/>
      <c r="U160" s="77"/>
      <c r="V160" s="188"/>
      <c r="W160" s="78"/>
    </row>
    <row r="161" spans="1:23" ht="13.5" thickBot="1" x14ac:dyDescent="0.25">
      <c r="L161" s="59" t="s">
        <v>18</v>
      </c>
      <c r="M161" s="75">
        <f t="shared" si="147"/>
        <v>53</v>
      </c>
      <c r="N161" s="76">
        <f t="shared" si="147"/>
        <v>127</v>
      </c>
      <c r="O161" s="184">
        <f>M161+N161</f>
        <v>180</v>
      </c>
      <c r="P161" s="83">
        <f>+P105+P133</f>
        <v>0</v>
      </c>
      <c r="Q161" s="188">
        <f>O161+P161</f>
        <v>180</v>
      </c>
      <c r="R161" s="75"/>
      <c r="S161" s="76"/>
      <c r="T161" s="184"/>
      <c r="U161" s="83"/>
      <c r="V161" s="188"/>
      <c r="W161" s="78"/>
    </row>
    <row r="162" spans="1:23" ht="14.25" thickTop="1" thickBot="1" x14ac:dyDescent="0.25">
      <c r="A162" s="3" t="str">
        <f>IF(ISERROR(F162/G162)," ",IF(F162/G162&gt;0.5,IF(F162/G162&lt;1.5," ","NOT OK"),"NOT OK"))</f>
        <v xml:space="preserve"> </v>
      </c>
      <c r="L162" s="84" t="s">
        <v>19</v>
      </c>
      <c r="M162" s="85">
        <f t="shared" ref="M162:Q162" si="148">+M159+M160+M161</f>
        <v>180</v>
      </c>
      <c r="N162" s="85">
        <f t="shared" si="148"/>
        <v>391</v>
      </c>
      <c r="O162" s="185">
        <f t="shared" si="148"/>
        <v>571</v>
      </c>
      <c r="P162" s="86">
        <f t="shared" si="148"/>
        <v>0</v>
      </c>
      <c r="Q162" s="185">
        <f t="shared" si="148"/>
        <v>571</v>
      </c>
      <c r="R162" s="85"/>
      <c r="S162" s="85"/>
      <c r="T162" s="185"/>
      <c r="U162" s="86"/>
      <c r="V162" s="185"/>
      <c r="W162" s="87"/>
    </row>
    <row r="163" spans="1:23" ht="13.5" thickTop="1" x14ac:dyDescent="0.2">
      <c r="L163" s="59" t="s">
        <v>21</v>
      </c>
      <c r="M163" s="75">
        <f t="shared" ref="M163:N165" si="149">+M107+M135</f>
        <v>52</v>
      </c>
      <c r="N163" s="76">
        <f t="shared" si="149"/>
        <v>114</v>
      </c>
      <c r="O163" s="184">
        <f>M163+N163</f>
        <v>166</v>
      </c>
      <c r="P163" s="88">
        <f>+P107+P135</f>
        <v>0</v>
      </c>
      <c r="Q163" s="188">
        <f>O163+P163</f>
        <v>166</v>
      </c>
      <c r="R163" s="75"/>
      <c r="S163" s="76"/>
      <c r="T163" s="184"/>
      <c r="U163" s="88"/>
      <c r="V163" s="188"/>
      <c r="W163" s="78"/>
    </row>
    <row r="164" spans="1:23" x14ac:dyDescent="0.2">
      <c r="L164" s="59" t="s">
        <v>22</v>
      </c>
      <c r="M164" s="75">
        <f t="shared" si="149"/>
        <v>56</v>
      </c>
      <c r="N164" s="76">
        <f t="shared" si="149"/>
        <v>139</v>
      </c>
      <c r="O164" s="184">
        <f t="shared" ref="O164" si="150">M164+N164</f>
        <v>195</v>
      </c>
      <c r="P164" s="77">
        <f>+P108+P136</f>
        <v>0</v>
      </c>
      <c r="Q164" s="188">
        <f>O164+P164</f>
        <v>195</v>
      </c>
      <c r="R164" s="75"/>
      <c r="S164" s="76"/>
      <c r="T164" s="184"/>
      <c r="U164" s="77"/>
      <c r="V164" s="188"/>
      <c r="W164" s="78"/>
    </row>
    <row r="165" spans="1:23" ht="13.5" thickBot="1" x14ac:dyDescent="0.25">
      <c r="A165" s="327"/>
      <c r="K165" s="327"/>
      <c r="L165" s="59" t="s">
        <v>23</v>
      </c>
      <c r="M165" s="75">
        <f t="shared" si="149"/>
        <v>77</v>
      </c>
      <c r="N165" s="76">
        <f t="shared" si="149"/>
        <v>122</v>
      </c>
      <c r="O165" s="184">
        <f>M165+N165</f>
        <v>199</v>
      </c>
      <c r="P165" s="77">
        <f>+P109+P137</f>
        <v>0</v>
      </c>
      <c r="Q165" s="188">
        <f>O165+P165</f>
        <v>199</v>
      </c>
      <c r="R165" s="75"/>
      <c r="S165" s="76"/>
      <c r="T165" s="184"/>
      <c r="U165" s="77"/>
      <c r="V165" s="188"/>
      <c r="W165" s="78"/>
    </row>
    <row r="166" spans="1:23" ht="14.25" thickTop="1" thickBot="1" x14ac:dyDescent="0.25">
      <c r="L166" s="79" t="s">
        <v>40</v>
      </c>
      <c r="M166" s="80">
        <f t="shared" ref="M166" si="151">+M163+M164+M165</f>
        <v>185</v>
      </c>
      <c r="N166" s="81">
        <f t="shared" ref="N166:Q166" si="152">+N163+N164+N165</f>
        <v>375</v>
      </c>
      <c r="O166" s="183">
        <f t="shared" si="152"/>
        <v>560</v>
      </c>
      <c r="P166" s="80">
        <f t="shared" si="152"/>
        <v>0</v>
      </c>
      <c r="Q166" s="183">
        <f t="shared" si="152"/>
        <v>560</v>
      </c>
      <c r="R166" s="80"/>
      <c r="S166" s="81"/>
      <c r="T166" s="183"/>
      <c r="U166" s="80"/>
      <c r="V166" s="183"/>
      <c r="W166" s="82"/>
    </row>
    <row r="167" spans="1:23" ht="14.25" thickTop="1" thickBot="1" x14ac:dyDescent="0.25">
      <c r="L167" s="79" t="s">
        <v>62</v>
      </c>
      <c r="M167" s="80">
        <f t="shared" ref="M167" si="153">+M158+M162+M163+M164+M165</f>
        <v>600</v>
      </c>
      <c r="N167" s="81">
        <f t="shared" ref="N167:Q167" si="154">+N158+N162+N163+N164+N165</f>
        <v>1602</v>
      </c>
      <c r="O167" s="175">
        <f t="shared" si="154"/>
        <v>2202</v>
      </c>
      <c r="P167" s="80">
        <f t="shared" si="154"/>
        <v>0</v>
      </c>
      <c r="Q167" s="175">
        <f t="shared" si="154"/>
        <v>2202</v>
      </c>
      <c r="R167" s="80"/>
      <c r="S167" s="81"/>
      <c r="T167" s="175"/>
      <c r="U167" s="80"/>
      <c r="V167" s="175"/>
      <c r="W167" s="82"/>
    </row>
    <row r="168" spans="1:23" ht="14.25" thickTop="1" thickBot="1" x14ac:dyDescent="0.25">
      <c r="L168" s="79" t="s">
        <v>63</v>
      </c>
      <c r="M168" s="80">
        <f t="shared" ref="M168:Q168" si="155">+M152+M158+M162+M166</f>
        <v>819.36799999999994</v>
      </c>
      <c r="N168" s="81">
        <f t="shared" si="155"/>
        <v>2110.194</v>
      </c>
      <c r="O168" s="175">
        <f t="shared" si="155"/>
        <v>2929.5619999999999</v>
      </c>
      <c r="P168" s="80">
        <f t="shared" si="155"/>
        <v>0</v>
      </c>
      <c r="Q168" s="175">
        <f t="shared" si="155"/>
        <v>2929.5619999999999</v>
      </c>
      <c r="R168" s="80"/>
      <c r="S168" s="81"/>
      <c r="T168" s="175"/>
      <c r="U168" s="80"/>
      <c r="V168" s="175"/>
      <c r="W168" s="82"/>
    </row>
    <row r="169" spans="1:23" ht="14.25" thickTop="1" thickBot="1" x14ac:dyDescent="0.25">
      <c r="L169" s="89" t="s">
        <v>60</v>
      </c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1:23" ht="13.5" thickTop="1" x14ac:dyDescent="0.2">
      <c r="L170" s="555" t="s">
        <v>54</v>
      </c>
      <c r="M170" s="556"/>
      <c r="N170" s="556"/>
      <c r="O170" s="556"/>
      <c r="P170" s="556"/>
      <c r="Q170" s="556"/>
      <c r="R170" s="556"/>
      <c r="S170" s="556"/>
      <c r="T170" s="556"/>
      <c r="U170" s="556"/>
      <c r="V170" s="556"/>
      <c r="W170" s="557"/>
    </row>
    <row r="171" spans="1:23" ht="24.75" customHeight="1" thickBot="1" x14ac:dyDescent="0.25">
      <c r="L171" s="558" t="s">
        <v>51</v>
      </c>
      <c r="M171" s="559"/>
      <c r="N171" s="559"/>
      <c r="O171" s="559"/>
      <c r="P171" s="559"/>
      <c r="Q171" s="559"/>
      <c r="R171" s="559"/>
      <c r="S171" s="559"/>
      <c r="T171" s="559"/>
      <c r="U171" s="559"/>
      <c r="V171" s="559"/>
      <c r="W171" s="560"/>
    </row>
    <row r="172" spans="1:23" ht="14.25" thickTop="1" thickBot="1" x14ac:dyDescent="0.25">
      <c r="L172" s="211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3" t="s">
        <v>34</v>
      </c>
    </row>
    <row r="173" spans="1:23" ht="14.25" thickTop="1" thickBot="1" x14ac:dyDescent="0.25">
      <c r="L173" s="214"/>
      <c r="M173" s="215" t="s">
        <v>64</v>
      </c>
      <c r="N173" s="216"/>
      <c r="O173" s="253"/>
      <c r="P173" s="215"/>
      <c r="Q173" s="215"/>
      <c r="R173" s="215" t="s">
        <v>65</v>
      </c>
      <c r="S173" s="216"/>
      <c r="T173" s="253"/>
      <c r="U173" s="215"/>
      <c r="V173" s="215"/>
      <c r="W173" s="309" t="s">
        <v>2</v>
      </c>
    </row>
    <row r="174" spans="1:23" ht="13.5" thickTop="1" x14ac:dyDescent="0.2">
      <c r="L174" s="218" t="s">
        <v>3</v>
      </c>
      <c r="M174" s="219"/>
      <c r="N174" s="211"/>
      <c r="O174" s="220"/>
      <c r="P174" s="221"/>
      <c r="Q174" s="220"/>
      <c r="R174" s="219"/>
      <c r="S174" s="211"/>
      <c r="T174" s="220"/>
      <c r="U174" s="221"/>
      <c r="V174" s="220"/>
      <c r="W174" s="310" t="s">
        <v>4</v>
      </c>
    </row>
    <row r="175" spans="1:23" ht="13.5" thickBot="1" x14ac:dyDescent="0.25">
      <c r="L175" s="223"/>
      <c r="M175" s="224" t="s">
        <v>35</v>
      </c>
      <c r="N175" s="225" t="s">
        <v>36</v>
      </c>
      <c r="O175" s="226" t="s">
        <v>37</v>
      </c>
      <c r="P175" s="227" t="s">
        <v>32</v>
      </c>
      <c r="Q175" s="226" t="s">
        <v>7</v>
      </c>
      <c r="R175" s="224" t="s">
        <v>35</v>
      </c>
      <c r="S175" s="225" t="s">
        <v>36</v>
      </c>
      <c r="T175" s="226" t="s">
        <v>37</v>
      </c>
      <c r="U175" s="227" t="s">
        <v>32</v>
      </c>
      <c r="V175" s="226" t="s">
        <v>7</v>
      </c>
      <c r="W175" s="311"/>
    </row>
    <row r="176" spans="1:23" ht="5.25" customHeight="1" thickTop="1" x14ac:dyDescent="0.2">
      <c r="L176" s="218"/>
      <c r="M176" s="229"/>
      <c r="N176" s="230"/>
      <c r="O176" s="231"/>
      <c r="P176" s="232"/>
      <c r="Q176" s="231"/>
      <c r="R176" s="229"/>
      <c r="S176" s="230"/>
      <c r="T176" s="231"/>
      <c r="U176" s="232"/>
      <c r="V176" s="231"/>
      <c r="W176" s="233"/>
    </row>
    <row r="177" spans="1:23" x14ac:dyDescent="0.2">
      <c r="L177" s="218" t="s">
        <v>10</v>
      </c>
      <c r="M177" s="234">
        <v>0</v>
      </c>
      <c r="N177" s="235">
        <v>0</v>
      </c>
      <c r="O177" s="236">
        <f>M177+N177</f>
        <v>0</v>
      </c>
      <c r="P177" s="237">
        <v>0</v>
      </c>
      <c r="Q177" s="236">
        <f t="shared" ref="Q177" si="156">O177+P177</f>
        <v>0</v>
      </c>
      <c r="R177" s="234">
        <v>0</v>
      </c>
      <c r="S177" s="235">
        <v>0</v>
      </c>
      <c r="T177" s="236">
        <f>R177+S177</f>
        <v>0</v>
      </c>
      <c r="U177" s="237">
        <v>0</v>
      </c>
      <c r="V177" s="236">
        <f t="shared" ref="V177" si="157">T177+U177</f>
        <v>0</v>
      </c>
      <c r="W177" s="345">
        <f>IF(Q177=0,0,((V177/Q177)-1)*100)</f>
        <v>0</v>
      </c>
    </row>
    <row r="178" spans="1:23" x14ac:dyDescent="0.2">
      <c r="L178" s="218" t="s">
        <v>11</v>
      </c>
      <c r="M178" s="234">
        <v>1</v>
      </c>
      <c r="N178" s="235">
        <v>0</v>
      </c>
      <c r="O178" s="236">
        <f>M178+N178</f>
        <v>1</v>
      </c>
      <c r="P178" s="237">
        <v>0</v>
      </c>
      <c r="Q178" s="236">
        <f>O178+P178</f>
        <v>1</v>
      </c>
      <c r="R178" s="234">
        <v>0</v>
      </c>
      <c r="S178" s="235">
        <v>0</v>
      </c>
      <c r="T178" s="236">
        <f>R178+S178</f>
        <v>0</v>
      </c>
      <c r="U178" s="237">
        <v>0</v>
      </c>
      <c r="V178" s="236">
        <f>T178+U178</f>
        <v>0</v>
      </c>
      <c r="W178" s="238">
        <f>IF(Q178=0,0,((V178/Q178)-1)*100)</f>
        <v>-100</v>
      </c>
    </row>
    <row r="179" spans="1:23" ht="13.5" thickBot="1" x14ac:dyDescent="0.25">
      <c r="L179" s="223" t="s">
        <v>12</v>
      </c>
      <c r="M179" s="234">
        <v>0</v>
      </c>
      <c r="N179" s="235">
        <v>0</v>
      </c>
      <c r="O179" s="236">
        <f>M179+N179</f>
        <v>0</v>
      </c>
      <c r="P179" s="237">
        <v>0</v>
      </c>
      <c r="Q179" s="236">
        <f>O179+P179</f>
        <v>0</v>
      </c>
      <c r="R179" s="234">
        <v>0</v>
      </c>
      <c r="S179" s="235">
        <v>0</v>
      </c>
      <c r="T179" s="236">
        <f>R179+S179</f>
        <v>0</v>
      </c>
      <c r="U179" s="237">
        <v>0</v>
      </c>
      <c r="V179" s="236">
        <f>T179+U179</f>
        <v>0</v>
      </c>
      <c r="W179" s="345">
        <f>IF(Q179=0,0,((V179/Q179)-1)*100)</f>
        <v>0</v>
      </c>
    </row>
    <row r="180" spans="1:23" ht="14.25" thickTop="1" thickBot="1" x14ac:dyDescent="0.25">
      <c r="L180" s="239" t="s">
        <v>57</v>
      </c>
      <c r="M180" s="240">
        <f t="shared" ref="M180:Q180" si="158">+M177+M178+M179</f>
        <v>1</v>
      </c>
      <c r="N180" s="241">
        <f t="shared" si="158"/>
        <v>0</v>
      </c>
      <c r="O180" s="242">
        <f t="shared" si="158"/>
        <v>1</v>
      </c>
      <c r="P180" s="240">
        <f t="shared" si="158"/>
        <v>0</v>
      </c>
      <c r="Q180" s="242">
        <f t="shared" si="158"/>
        <v>1</v>
      </c>
      <c r="R180" s="240">
        <f t="shared" ref="R180:V180" si="159">+R177+R178+R179</f>
        <v>0</v>
      </c>
      <c r="S180" s="241">
        <f t="shared" si="159"/>
        <v>0</v>
      </c>
      <c r="T180" s="242">
        <f t="shared" si="159"/>
        <v>0</v>
      </c>
      <c r="U180" s="240">
        <f t="shared" si="159"/>
        <v>0</v>
      </c>
      <c r="V180" s="242">
        <f t="shared" si="159"/>
        <v>0</v>
      </c>
      <c r="W180" s="243">
        <f>IF(Q180=0,0,((V180/Q180)-1)*100)</f>
        <v>-100</v>
      </c>
    </row>
    <row r="181" spans="1:23" ht="13.5" thickTop="1" x14ac:dyDescent="0.2">
      <c r="L181" s="218" t="s">
        <v>13</v>
      </c>
      <c r="M181" s="234">
        <v>0</v>
      </c>
      <c r="N181" s="235">
        <v>0</v>
      </c>
      <c r="O181" s="236">
        <f>M181+N181</f>
        <v>0</v>
      </c>
      <c r="P181" s="237">
        <v>0</v>
      </c>
      <c r="Q181" s="236">
        <f>O181+P181</f>
        <v>0</v>
      </c>
      <c r="R181" s="234">
        <v>0</v>
      </c>
      <c r="S181" s="235">
        <v>0</v>
      </c>
      <c r="T181" s="236">
        <f>R181+S181</f>
        <v>0</v>
      </c>
      <c r="U181" s="237">
        <v>0</v>
      </c>
      <c r="V181" s="236">
        <f>T181+U181</f>
        <v>0</v>
      </c>
      <c r="W181" s="345">
        <f t="shared" ref="W181" si="160">IF(Q181=0,0,((V181/Q181)-1)*100)</f>
        <v>0</v>
      </c>
    </row>
    <row r="182" spans="1:23" ht="13.5" thickBot="1" x14ac:dyDescent="0.25">
      <c r="L182" s="218" t="s">
        <v>14</v>
      </c>
      <c r="M182" s="234">
        <v>0</v>
      </c>
      <c r="N182" s="235">
        <v>0</v>
      </c>
      <c r="O182" s="236">
        <f>M182+N182</f>
        <v>0</v>
      </c>
      <c r="P182" s="237">
        <v>0</v>
      </c>
      <c r="Q182" s="236">
        <f>O182+P182</f>
        <v>0</v>
      </c>
      <c r="R182" s="234">
        <v>0</v>
      </c>
      <c r="S182" s="235">
        <v>0</v>
      </c>
      <c r="T182" s="236">
        <f>R182+S182</f>
        <v>0</v>
      </c>
      <c r="U182" s="237">
        <v>0</v>
      </c>
      <c r="V182" s="236">
        <f>T182+U182</f>
        <v>0</v>
      </c>
      <c r="W182" s="345">
        <f>IF(Q182=0,0,((V182/Q182)-1)*100)</f>
        <v>0</v>
      </c>
    </row>
    <row r="183" spans="1:23" ht="14.25" thickTop="1" thickBot="1" x14ac:dyDescent="0.25">
      <c r="L183" s="239" t="s">
        <v>66</v>
      </c>
      <c r="M183" s="240">
        <f>+M181+M182</f>
        <v>0</v>
      </c>
      <c r="N183" s="241">
        <f t="shared" ref="N183:V183" si="161">+N181+N182</f>
        <v>0</v>
      </c>
      <c r="O183" s="242">
        <f t="shared" si="161"/>
        <v>0</v>
      </c>
      <c r="P183" s="240">
        <f t="shared" si="161"/>
        <v>0</v>
      </c>
      <c r="Q183" s="242">
        <f t="shared" si="161"/>
        <v>0</v>
      </c>
      <c r="R183" s="240">
        <f t="shared" si="161"/>
        <v>0</v>
      </c>
      <c r="S183" s="241">
        <f t="shared" si="161"/>
        <v>0</v>
      </c>
      <c r="T183" s="242">
        <f t="shared" si="161"/>
        <v>0</v>
      </c>
      <c r="U183" s="240">
        <f t="shared" si="161"/>
        <v>0</v>
      </c>
      <c r="V183" s="242">
        <f t="shared" si="161"/>
        <v>0</v>
      </c>
      <c r="W183" s="344">
        <f t="shared" ref="W183:W184" si="162">IF(Q183=0,0,((V183/Q183)-1)*100)</f>
        <v>0</v>
      </c>
    </row>
    <row r="184" spans="1:23" ht="14.25" thickTop="1" thickBot="1" x14ac:dyDescent="0.25">
      <c r="L184" s="239" t="s">
        <v>68</v>
      </c>
      <c r="M184" s="240">
        <f>+M180+M181+M182</f>
        <v>1</v>
      </c>
      <c r="N184" s="241">
        <f t="shared" ref="N184:V184" si="163">+N180+N181+N182</f>
        <v>0</v>
      </c>
      <c r="O184" s="242">
        <f t="shared" si="163"/>
        <v>1</v>
      </c>
      <c r="P184" s="240">
        <f t="shared" si="163"/>
        <v>0</v>
      </c>
      <c r="Q184" s="242">
        <f t="shared" si="163"/>
        <v>1</v>
      </c>
      <c r="R184" s="240">
        <f t="shared" si="163"/>
        <v>0</v>
      </c>
      <c r="S184" s="241">
        <f t="shared" si="163"/>
        <v>0</v>
      </c>
      <c r="T184" s="242">
        <f t="shared" si="163"/>
        <v>0</v>
      </c>
      <c r="U184" s="240">
        <f t="shared" si="163"/>
        <v>0</v>
      </c>
      <c r="V184" s="242">
        <f t="shared" si="163"/>
        <v>0</v>
      </c>
      <c r="W184" s="243">
        <f t="shared" si="162"/>
        <v>-100</v>
      </c>
    </row>
    <row r="185" spans="1:23" ht="14.25" thickTop="1" thickBot="1" x14ac:dyDescent="0.25">
      <c r="L185" s="218" t="s">
        <v>15</v>
      </c>
      <c r="M185" s="234">
        <v>0</v>
      </c>
      <c r="N185" s="235">
        <v>0</v>
      </c>
      <c r="O185" s="236">
        <f>M185+N185</f>
        <v>0</v>
      </c>
      <c r="P185" s="237">
        <v>0</v>
      </c>
      <c r="Q185" s="236">
        <f>O185+P185</f>
        <v>0</v>
      </c>
      <c r="R185" s="234"/>
      <c r="S185" s="235"/>
      <c r="T185" s="236"/>
      <c r="U185" s="237"/>
      <c r="V185" s="236"/>
      <c r="W185" s="238"/>
    </row>
    <row r="186" spans="1:23" ht="14.25" thickTop="1" thickBot="1" x14ac:dyDescent="0.25">
      <c r="L186" s="239" t="s">
        <v>61</v>
      </c>
      <c r="M186" s="240">
        <f t="shared" ref="M186:Q186" si="164">+M181+M182+M185</f>
        <v>0</v>
      </c>
      <c r="N186" s="241">
        <f t="shared" si="164"/>
        <v>0</v>
      </c>
      <c r="O186" s="242">
        <f t="shared" si="164"/>
        <v>0</v>
      </c>
      <c r="P186" s="240">
        <f t="shared" si="164"/>
        <v>0</v>
      </c>
      <c r="Q186" s="242">
        <f t="shared" si="164"/>
        <v>0</v>
      </c>
      <c r="R186" s="240"/>
      <c r="S186" s="241"/>
      <c r="T186" s="242"/>
      <c r="U186" s="240"/>
      <c r="V186" s="242"/>
      <c r="W186" s="243"/>
    </row>
    <row r="187" spans="1:23" ht="13.5" thickTop="1" x14ac:dyDescent="0.2">
      <c r="L187" s="218" t="s">
        <v>16</v>
      </c>
      <c r="M187" s="234">
        <v>0</v>
      </c>
      <c r="N187" s="235">
        <v>0</v>
      </c>
      <c r="O187" s="236">
        <f>SUM(M187:N187)</f>
        <v>0</v>
      </c>
      <c r="P187" s="237">
        <v>0</v>
      </c>
      <c r="Q187" s="236">
        <f t="shared" ref="Q187" si="165">O187+P187</f>
        <v>0</v>
      </c>
      <c r="R187" s="234"/>
      <c r="S187" s="235"/>
      <c r="T187" s="236"/>
      <c r="U187" s="237"/>
      <c r="V187" s="236"/>
      <c r="W187" s="238"/>
    </row>
    <row r="188" spans="1:23" x14ac:dyDescent="0.2">
      <c r="L188" s="218" t="s">
        <v>17</v>
      </c>
      <c r="M188" s="234">
        <v>0</v>
      </c>
      <c r="N188" s="235">
        <v>0</v>
      </c>
      <c r="O188" s="236">
        <f>SUM(M188:N188)</f>
        <v>0</v>
      </c>
      <c r="P188" s="237">
        <v>0</v>
      </c>
      <c r="Q188" s="236">
        <f>O188+P188</f>
        <v>0</v>
      </c>
      <c r="R188" s="234"/>
      <c r="S188" s="235"/>
      <c r="T188" s="236"/>
      <c r="U188" s="237"/>
      <c r="V188" s="236"/>
      <c r="W188" s="238"/>
    </row>
    <row r="189" spans="1:23" ht="13.5" thickBot="1" x14ac:dyDescent="0.25">
      <c r="L189" s="218" t="s">
        <v>18</v>
      </c>
      <c r="M189" s="234">
        <v>0</v>
      </c>
      <c r="N189" s="235">
        <v>0</v>
      </c>
      <c r="O189" s="244">
        <f>SUM(M189:N189)</f>
        <v>0</v>
      </c>
      <c r="P189" s="245">
        <v>0</v>
      </c>
      <c r="Q189" s="244">
        <f>O189+P189</f>
        <v>0</v>
      </c>
      <c r="R189" s="234"/>
      <c r="S189" s="235"/>
      <c r="T189" s="244"/>
      <c r="U189" s="245"/>
      <c r="V189" s="244"/>
      <c r="W189" s="238"/>
    </row>
    <row r="190" spans="1:23" ht="14.25" thickTop="1" thickBot="1" x14ac:dyDescent="0.25">
      <c r="L190" s="246" t="s">
        <v>19</v>
      </c>
      <c r="M190" s="247">
        <f t="shared" ref="M190:Q190" si="166">+M187+M188+M189</f>
        <v>0</v>
      </c>
      <c r="N190" s="247">
        <f t="shared" si="166"/>
        <v>0</v>
      </c>
      <c r="O190" s="248">
        <f t="shared" si="166"/>
        <v>0</v>
      </c>
      <c r="P190" s="249">
        <f t="shared" si="166"/>
        <v>0</v>
      </c>
      <c r="Q190" s="248">
        <f t="shared" si="166"/>
        <v>0</v>
      </c>
      <c r="R190" s="247"/>
      <c r="S190" s="247"/>
      <c r="T190" s="248"/>
      <c r="U190" s="249"/>
      <c r="V190" s="248"/>
      <c r="W190" s="250"/>
    </row>
    <row r="191" spans="1:23" ht="13.5" thickTop="1" x14ac:dyDescent="0.2">
      <c r="A191" s="327"/>
      <c r="K191" s="327"/>
      <c r="L191" s="218" t="s">
        <v>21</v>
      </c>
      <c r="M191" s="234">
        <v>0</v>
      </c>
      <c r="N191" s="235">
        <v>0</v>
      </c>
      <c r="O191" s="244">
        <f>SUM(M191:N191)</f>
        <v>0</v>
      </c>
      <c r="P191" s="251">
        <v>0</v>
      </c>
      <c r="Q191" s="244">
        <f>O191+P191</f>
        <v>0</v>
      </c>
      <c r="R191" s="234"/>
      <c r="S191" s="235"/>
      <c r="T191" s="244"/>
      <c r="U191" s="251"/>
      <c r="V191" s="244"/>
      <c r="W191" s="238"/>
    </row>
    <row r="192" spans="1:23" x14ac:dyDescent="0.2">
      <c r="A192" s="327"/>
      <c r="K192" s="327"/>
      <c r="L192" s="218" t="s">
        <v>22</v>
      </c>
      <c r="M192" s="234">
        <v>0</v>
      </c>
      <c r="N192" s="235">
        <v>0</v>
      </c>
      <c r="O192" s="244">
        <f>SUM(M192:N192)</f>
        <v>0</v>
      </c>
      <c r="P192" s="237">
        <v>0</v>
      </c>
      <c r="Q192" s="244">
        <f>O192+P192</f>
        <v>0</v>
      </c>
      <c r="R192" s="234"/>
      <c r="S192" s="235"/>
      <c r="T192" s="244"/>
      <c r="U192" s="237"/>
      <c r="V192" s="244"/>
      <c r="W192" s="238"/>
    </row>
    <row r="193" spans="1:23" ht="13.5" thickBot="1" x14ac:dyDescent="0.25">
      <c r="A193" s="327"/>
      <c r="K193" s="327"/>
      <c r="L193" s="218" t="s">
        <v>23</v>
      </c>
      <c r="M193" s="234">
        <v>0</v>
      </c>
      <c r="N193" s="235">
        <v>0</v>
      </c>
      <c r="O193" s="244">
        <f>SUM(M193:N193)</f>
        <v>0</v>
      </c>
      <c r="P193" s="237">
        <v>0</v>
      </c>
      <c r="Q193" s="244">
        <f>O193+P193</f>
        <v>0</v>
      </c>
      <c r="R193" s="234"/>
      <c r="S193" s="235"/>
      <c r="T193" s="244"/>
      <c r="U193" s="237"/>
      <c r="V193" s="244"/>
      <c r="W193" s="238"/>
    </row>
    <row r="194" spans="1:23" ht="14.25" thickTop="1" thickBot="1" x14ac:dyDescent="0.25">
      <c r="L194" s="239" t="s">
        <v>40</v>
      </c>
      <c r="M194" s="240">
        <f t="shared" ref="M194:Q194" si="167">+M191+M192+M193</f>
        <v>0</v>
      </c>
      <c r="N194" s="241">
        <f t="shared" si="167"/>
        <v>0</v>
      </c>
      <c r="O194" s="242">
        <f t="shared" si="167"/>
        <v>0</v>
      </c>
      <c r="P194" s="240">
        <f t="shared" si="167"/>
        <v>0</v>
      </c>
      <c r="Q194" s="242">
        <f t="shared" si="167"/>
        <v>0</v>
      </c>
      <c r="R194" s="240"/>
      <c r="S194" s="241"/>
      <c r="T194" s="242"/>
      <c r="U194" s="240"/>
      <c r="V194" s="242"/>
      <c r="W194" s="243"/>
    </row>
    <row r="195" spans="1:23" ht="14.25" thickTop="1" thickBot="1" x14ac:dyDescent="0.25">
      <c r="L195" s="239" t="s">
        <v>62</v>
      </c>
      <c r="M195" s="240">
        <f t="shared" ref="M195:Q195" si="168">+M186+M190+M191+M192+M193</f>
        <v>0</v>
      </c>
      <c r="N195" s="241">
        <f t="shared" si="168"/>
        <v>0</v>
      </c>
      <c r="O195" s="242">
        <f t="shared" si="168"/>
        <v>0</v>
      </c>
      <c r="P195" s="240">
        <f t="shared" si="168"/>
        <v>0</v>
      </c>
      <c r="Q195" s="242">
        <f t="shared" si="168"/>
        <v>0</v>
      </c>
      <c r="R195" s="240"/>
      <c r="S195" s="241"/>
      <c r="T195" s="242"/>
      <c r="U195" s="240"/>
      <c r="V195" s="242"/>
      <c r="W195" s="243"/>
    </row>
    <row r="196" spans="1:23" ht="14.25" thickTop="1" thickBot="1" x14ac:dyDescent="0.25">
      <c r="L196" s="239" t="s">
        <v>63</v>
      </c>
      <c r="M196" s="240">
        <f t="shared" ref="M196:Q196" si="169">+M180+M186+M190+M194</f>
        <v>1</v>
      </c>
      <c r="N196" s="241">
        <f t="shared" si="169"/>
        <v>0</v>
      </c>
      <c r="O196" s="242">
        <f t="shared" si="169"/>
        <v>1</v>
      </c>
      <c r="P196" s="240">
        <f t="shared" si="169"/>
        <v>0</v>
      </c>
      <c r="Q196" s="242">
        <f t="shared" si="169"/>
        <v>1</v>
      </c>
      <c r="R196" s="240"/>
      <c r="S196" s="241"/>
      <c r="T196" s="242"/>
      <c r="U196" s="240"/>
      <c r="V196" s="242"/>
      <c r="W196" s="243"/>
    </row>
    <row r="197" spans="1:23" ht="14.25" thickTop="1" thickBot="1" x14ac:dyDescent="0.25">
      <c r="L197" s="252" t="s">
        <v>60</v>
      </c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</row>
    <row r="198" spans="1:23" ht="13.5" thickTop="1" x14ac:dyDescent="0.2">
      <c r="L198" s="555" t="s">
        <v>55</v>
      </c>
      <c r="M198" s="556"/>
      <c r="N198" s="556"/>
      <c r="O198" s="556"/>
      <c r="P198" s="556"/>
      <c r="Q198" s="556"/>
      <c r="R198" s="556"/>
      <c r="S198" s="556"/>
      <c r="T198" s="556"/>
      <c r="U198" s="556"/>
      <c r="V198" s="556"/>
      <c r="W198" s="557"/>
    </row>
    <row r="199" spans="1:23" ht="13.5" thickBot="1" x14ac:dyDescent="0.25">
      <c r="L199" s="558" t="s">
        <v>52</v>
      </c>
      <c r="M199" s="559"/>
      <c r="N199" s="559"/>
      <c r="O199" s="559"/>
      <c r="P199" s="559"/>
      <c r="Q199" s="559"/>
      <c r="R199" s="559"/>
      <c r="S199" s="559"/>
      <c r="T199" s="559"/>
      <c r="U199" s="559"/>
      <c r="V199" s="559"/>
      <c r="W199" s="560"/>
    </row>
    <row r="200" spans="1:23" ht="14.25" thickTop="1" thickBot="1" x14ac:dyDescent="0.25">
      <c r="L200" s="211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13" t="s">
        <v>34</v>
      </c>
    </row>
    <row r="201" spans="1:23" ht="14.25" thickTop="1" thickBot="1" x14ac:dyDescent="0.25">
      <c r="L201" s="214"/>
      <c r="M201" s="215" t="s">
        <v>64</v>
      </c>
      <c r="N201" s="216"/>
      <c r="O201" s="253"/>
      <c r="P201" s="215"/>
      <c r="Q201" s="215"/>
      <c r="R201" s="215" t="s">
        <v>65</v>
      </c>
      <c r="S201" s="216"/>
      <c r="T201" s="253"/>
      <c r="U201" s="215"/>
      <c r="V201" s="215"/>
      <c r="W201" s="309" t="s">
        <v>2</v>
      </c>
    </row>
    <row r="202" spans="1:23" ht="12" customHeight="1" thickTop="1" x14ac:dyDescent="0.2">
      <c r="L202" s="218" t="s">
        <v>3</v>
      </c>
      <c r="M202" s="219"/>
      <c r="N202" s="211"/>
      <c r="O202" s="220"/>
      <c r="P202" s="221"/>
      <c r="Q202" s="220"/>
      <c r="R202" s="219"/>
      <c r="S202" s="211"/>
      <c r="T202" s="220"/>
      <c r="U202" s="221"/>
      <c r="V202" s="220"/>
      <c r="W202" s="310" t="s">
        <v>4</v>
      </c>
    </row>
    <row r="203" spans="1:23" s="284" customFormat="1" ht="12" customHeight="1" thickBot="1" x14ac:dyDescent="0.25">
      <c r="A203" s="3"/>
      <c r="I203" s="283"/>
      <c r="K203" s="3"/>
      <c r="L203" s="223"/>
      <c r="M203" s="224" t="s">
        <v>35</v>
      </c>
      <c r="N203" s="225" t="s">
        <v>36</v>
      </c>
      <c r="O203" s="226" t="s">
        <v>37</v>
      </c>
      <c r="P203" s="227" t="s">
        <v>32</v>
      </c>
      <c r="Q203" s="226" t="s">
        <v>7</v>
      </c>
      <c r="R203" s="224" t="s">
        <v>35</v>
      </c>
      <c r="S203" s="225" t="s">
        <v>36</v>
      </c>
      <c r="T203" s="226" t="s">
        <v>37</v>
      </c>
      <c r="U203" s="227" t="s">
        <v>32</v>
      </c>
      <c r="V203" s="226" t="s">
        <v>7</v>
      </c>
      <c r="W203" s="311"/>
    </row>
    <row r="204" spans="1:23" ht="6" customHeight="1" thickTop="1" x14ac:dyDescent="0.2">
      <c r="L204" s="218"/>
      <c r="M204" s="229"/>
      <c r="N204" s="230"/>
      <c r="O204" s="231"/>
      <c r="P204" s="232"/>
      <c r="Q204" s="231"/>
      <c r="R204" s="229"/>
      <c r="S204" s="230"/>
      <c r="T204" s="231"/>
      <c r="U204" s="232"/>
      <c r="V204" s="231"/>
      <c r="W204" s="233"/>
    </row>
    <row r="205" spans="1:23" x14ac:dyDescent="0.2">
      <c r="L205" s="218" t="s">
        <v>10</v>
      </c>
      <c r="M205" s="234">
        <v>2</v>
      </c>
      <c r="N205" s="235">
        <v>6</v>
      </c>
      <c r="O205" s="236">
        <f>M205+N205</f>
        <v>8</v>
      </c>
      <c r="P205" s="237">
        <v>0</v>
      </c>
      <c r="Q205" s="236">
        <f>O205+P205</f>
        <v>8</v>
      </c>
      <c r="R205" s="234">
        <v>0</v>
      </c>
      <c r="S205" s="235">
        <v>0</v>
      </c>
      <c r="T205" s="236">
        <f>R205+S205</f>
        <v>0</v>
      </c>
      <c r="U205" s="237">
        <v>0</v>
      </c>
      <c r="V205" s="236">
        <f>T205+U205</f>
        <v>0</v>
      </c>
      <c r="W205" s="238">
        <f>IF(Q205=0,0,((V205/Q205)-1)*100)</f>
        <v>-100</v>
      </c>
    </row>
    <row r="206" spans="1:23" x14ac:dyDescent="0.2">
      <c r="L206" s="285" t="s">
        <v>11</v>
      </c>
      <c r="M206" s="335">
        <v>0</v>
      </c>
      <c r="N206" s="336">
        <v>0</v>
      </c>
      <c r="O206" s="286">
        <f>M206+N206</f>
        <v>0</v>
      </c>
      <c r="P206" s="287">
        <v>0</v>
      </c>
      <c r="Q206" s="286">
        <f>O206+P206</f>
        <v>0</v>
      </c>
      <c r="R206" s="335">
        <v>0</v>
      </c>
      <c r="S206" s="336">
        <v>0</v>
      </c>
      <c r="T206" s="286">
        <f>R206+S206</f>
        <v>0</v>
      </c>
      <c r="U206" s="287">
        <v>0</v>
      </c>
      <c r="V206" s="286">
        <f>T206+U206</f>
        <v>0</v>
      </c>
      <c r="W206" s="288">
        <f>IF(Q206=0,0,((V206/Q206)-1)*100)</f>
        <v>0</v>
      </c>
    </row>
    <row r="207" spans="1:23" ht="13.5" thickBot="1" x14ac:dyDescent="0.25">
      <c r="L207" s="223" t="s">
        <v>12</v>
      </c>
      <c r="M207" s="306">
        <v>0</v>
      </c>
      <c r="N207" s="235">
        <v>0</v>
      </c>
      <c r="O207" s="236">
        <f>M207+N207</f>
        <v>0</v>
      </c>
      <c r="P207" s="237">
        <v>0</v>
      </c>
      <c r="Q207" s="236">
        <f t="shared" ref="Q207" si="170">O207+P207</f>
        <v>0</v>
      </c>
      <c r="R207" s="306">
        <v>0</v>
      </c>
      <c r="S207" s="235">
        <v>0</v>
      </c>
      <c r="T207" s="236">
        <f>R207+S207</f>
        <v>0</v>
      </c>
      <c r="U207" s="237">
        <v>0</v>
      </c>
      <c r="V207" s="236">
        <f t="shared" ref="V207" si="171">T207+U207</f>
        <v>0</v>
      </c>
      <c r="W207" s="307">
        <f>IF(Q207=0,0,((V207/Q207)-1)*100)</f>
        <v>0</v>
      </c>
    </row>
    <row r="208" spans="1:23" ht="14.25" thickTop="1" thickBot="1" x14ac:dyDescent="0.25">
      <c r="L208" s="239" t="s">
        <v>38</v>
      </c>
      <c r="M208" s="240">
        <f t="shared" ref="M208:Q208" si="172">+M205+M206+M207</f>
        <v>2</v>
      </c>
      <c r="N208" s="241">
        <f t="shared" si="172"/>
        <v>6</v>
      </c>
      <c r="O208" s="242">
        <f t="shared" si="172"/>
        <v>8</v>
      </c>
      <c r="P208" s="240">
        <f t="shared" si="172"/>
        <v>0</v>
      </c>
      <c r="Q208" s="242">
        <f t="shared" si="172"/>
        <v>8</v>
      </c>
      <c r="R208" s="240">
        <f t="shared" ref="R208:V208" si="173">+R205+R206+R207</f>
        <v>0</v>
      </c>
      <c r="S208" s="241">
        <f t="shared" si="173"/>
        <v>0</v>
      </c>
      <c r="T208" s="242">
        <f t="shared" si="173"/>
        <v>0</v>
      </c>
      <c r="U208" s="240">
        <f t="shared" si="173"/>
        <v>0</v>
      </c>
      <c r="V208" s="242">
        <f t="shared" si="173"/>
        <v>0</v>
      </c>
      <c r="W208" s="243">
        <f>IF(Q208=0,0,((V208/Q208)-1)*100)</f>
        <v>-100</v>
      </c>
    </row>
    <row r="209" spans="1:23" ht="13.5" thickTop="1" x14ac:dyDescent="0.2">
      <c r="L209" s="218" t="s">
        <v>13</v>
      </c>
      <c r="M209" s="234">
        <v>0</v>
      </c>
      <c r="N209" s="235">
        <v>0</v>
      </c>
      <c r="O209" s="236">
        <f>M209+N209</f>
        <v>0</v>
      </c>
      <c r="P209" s="237">
        <v>0</v>
      </c>
      <c r="Q209" s="236">
        <f>O209+P209</f>
        <v>0</v>
      </c>
      <c r="R209" s="234">
        <v>0</v>
      </c>
      <c r="S209" s="235">
        <v>0</v>
      </c>
      <c r="T209" s="236">
        <f>R209+S209</f>
        <v>0</v>
      </c>
      <c r="U209" s="237">
        <v>0</v>
      </c>
      <c r="V209" s="236">
        <f>T209+U209</f>
        <v>0</v>
      </c>
      <c r="W209" s="238">
        <f t="shared" ref="W209" si="174">IF(Q209=0,0,((V209/Q209)-1)*100)</f>
        <v>0</v>
      </c>
    </row>
    <row r="210" spans="1:23" ht="13.5" thickBot="1" x14ac:dyDescent="0.25">
      <c r="L210" s="218" t="s">
        <v>14</v>
      </c>
      <c r="M210" s="234">
        <v>0</v>
      </c>
      <c r="N210" s="235">
        <v>0</v>
      </c>
      <c r="O210" s="236">
        <f>M210+N210</f>
        <v>0</v>
      </c>
      <c r="P210" s="237">
        <v>0</v>
      </c>
      <c r="Q210" s="236">
        <f>O210+P210</f>
        <v>0</v>
      </c>
      <c r="R210" s="234">
        <v>0</v>
      </c>
      <c r="S210" s="235">
        <v>0</v>
      </c>
      <c r="T210" s="236">
        <f>R210+S210</f>
        <v>0</v>
      </c>
      <c r="U210" s="237">
        <v>0</v>
      </c>
      <c r="V210" s="236">
        <f>T210+U210</f>
        <v>0</v>
      </c>
      <c r="W210" s="238">
        <f>IF(Q210=0,0,((V210/Q210)-1)*100)</f>
        <v>0</v>
      </c>
    </row>
    <row r="211" spans="1:23" ht="14.25" thickTop="1" thickBot="1" x14ac:dyDescent="0.25">
      <c r="L211" s="239" t="s">
        <v>66</v>
      </c>
      <c r="M211" s="240">
        <f>+M209+M210</f>
        <v>0</v>
      </c>
      <c r="N211" s="241">
        <f t="shared" ref="N211:V211" si="175">+N209+N210</f>
        <v>0</v>
      </c>
      <c r="O211" s="242">
        <f t="shared" si="175"/>
        <v>0</v>
      </c>
      <c r="P211" s="240">
        <f t="shared" si="175"/>
        <v>0</v>
      </c>
      <c r="Q211" s="242">
        <f t="shared" si="175"/>
        <v>0</v>
      </c>
      <c r="R211" s="240">
        <f t="shared" si="175"/>
        <v>0</v>
      </c>
      <c r="S211" s="241">
        <f t="shared" si="175"/>
        <v>0</v>
      </c>
      <c r="T211" s="242">
        <f t="shared" si="175"/>
        <v>0</v>
      </c>
      <c r="U211" s="240">
        <f t="shared" si="175"/>
        <v>0</v>
      </c>
      <c r="V211" s="242">
        <f t="shared" si="175"/>
        <v>0</v>
      </c>
      <c r="W211" s="243">
        <f t="shared" ref="W211:W212" si="176">IF(Q211=0,0,((V211/Q211)-1)*100)</f>
        <v>0</v>
      </c>
    </row>
    <row r="212" spans="1:23" ht="14.25" thickTop="1" thickBot="1" x14ac:dyDescent="0.25">
      <c r="L212" s="239" t="s">
        <v>68</v>
      </c>
      <c r="M212" s="240">
        <f>+M208+M209+M210</f>
        <v>2</v>
      </c>
      <c r="N212" s="241">
        <f t="shared" ref="N212:V212" si="177">+N208+N209+N210</f>
        <v>6</v>
      </c>
      <c r="O212" s="242">
        <f t="shared" si="177"/>
        <v>8</v>
      </c>
      <c r="P212" s="240">
        <f t="shared" si="177"/>
        <v>0</v>
      </c>
      <c r="Q212" s="242">
        <f t="shared" si="177"/>
        <v>8</v>
      </c>
      <c r="R212" s="240">
        <f t="shared" si="177"/>
        <v>0</v>
      </c>
      <c r="S212" s="241">
        <f t="shared" si="177"/>
        <v>0</v>
      </c>
      <c r="T212" s="242">
        <f t="shared" si="177"/>
        <v>0</v>
      </c>
      <c r="U212" s="240">
        <f t="shared" si="177"/>
        <v>0</v>
      </c>
      <c r="V212" s="242">
        <f t="shared" si="177"/>
        <v>0</v>
      </c>
      <c r="W212" s="243">
        <f t="shared" si="176"/>
        <v>-100</v>
      </c>
    </row>
    <row r="213" spans="1:23" ht="14.25" thickTop="1" thickBot="1" x14ac:dyDescent="0.25">
      <c r="L213" s="218" t="s">
        <v>15</v>
      </c>
      <c r="M213" s="234">
        <v>0</v>
      </c>
      <c r="N213" s="235">
        <v>0</v>
      </c>
      <c r="O213" s="236">
        <f>M213+N213</f>
        <v>0</v>
      </c>
      <c r="P213" s="237">
        <v>0</v>
      </c>
      <c r="Q213" s="236">
        <f>O213+P213</f>
        <v>0</v>
      </c>
      <c r="R213" s="234"/>
      <c r="S213" s="235"/>
      <c r="T213" s="236"/>
      <c r="U213" s="237"/>
      <c r="V213" s="236"/>
      <c r="W213" s="238"/>
    </row>
    <row r="214" spans="1:23" ht="14.25" thickTop="1" thickBot="1" x14ac:dyDescent="0.25">
      <c r="L214" s="239" t="s">
        <v>61</v>
      </c>
      <c r="M214" s="240">
        <f t="shared" ref="M214:Q214" si="178">+M209+M210+M213</f>
        <v>0</v>
      </c>
      <c r="N214" s="241">
        <f t="shared" si="178"/>
        <v>0</v>
      </c>
      <c r="O214" s="242">
        <f t="shared" si="178"/>
        <v>0</v>
      </c>
      <c r="P214" s="240">
        <f t="shared" si="178"/>
        <v>0</v>
      </c>
      <c r="Q214" s="242">
        <f t="shared" si="178"/>
        <v>0</v>
      </c>
      <c r="R214" s="240"/>
      <c r="S214" s="241"/>
      <c r="T214" s="242"/>
      <c r="U214" s="240"/>
      <c r="V214" s="242"/>
      <c r="W214" s="243"/>
    </row>
    <row r="215" spans="1:23" ht="13.5" thickTop="1" x14ac:dyDescent="0.2">
      <c r="L215" s="218" t="s">
        <v>16</v>
      </c>
      <c r="M215" s="234">
        <v>0</v>
      </c>
      <c r="N215" s="235">
        <v>0</v>
      </c>
      <c r="O215" s="236">
        <f>SUM(M215:N215)</f>
        <v>0</v>
      </c>
      <c r="P215" s="237">
        <v>0</v>
      </c>
      <c r="Q215" s="236">
        <f>O215+P215</f>
        <v>0</v>
      </c>
      <c r="R215" s="234"/>
      <c r="S215" s="235"/>
      <c r="T215" s="236"/>
      <c r="U215" s="237"/>
      <c r="V215" s="236"/>
      <c r="W215" s="238"/>
    </row>
    <row r="216" spans="1:23" x14ac:dyDescent="0.2">
      <c r="L216" s="218" t="s">
        <v>17</v>
      </c>
      <c r="M216" s="234">
        <v>0</v>
      </c>
      <c r="N216" s="235">
        <v>0</v>
      </c>
      <c r="O216" s="236">
        <f>SUM(M216:N216)</f>
        <v>0</v>
      </c>
      <c r="P216" s="237">
        <v>0</v>
      </c>
      <c r="Q216" s="236">
        <f>O216+P216</f>
        <v>0</v>
      </c>
      <c r="R216" s="234"/>
      <c r="S216" s="235"/>
      <c r="T216" s="236"/>
      <c r="U216" s="237"/>
      <c r="V216" s="236"/>
      <c r="W216" s="238"/>
    </row>
    <row r="217" spans="1:23" ht="13.5" thickBot="1" x14ac:dyDescent="0.25">
      <c r="L217" s="218" t="s">
        <v>18</v>
      </c>
      <c r="M217" s="234">
        <v>0</v>
      </c>
      <c r="N217" s="235">
        <v>0</v>
      </c>
      <c r="O217" s="244">
        <f>SUM(M217:N217)</f>
        <v>0</v>
      </c>
      <c r="P217" s="245">
        <v>0</v>
      </c>
      <c r="Q217" s="244">
        <f>O217+P217</f>
        <v>0</v>
      </c>
      <c r="R217" s="234"/>
      <c r="S217" s="235"/>
      <c r="T217" s="244"/>
      <c r="U217" s="245"/>
      <c r="V217" s="244"/>
      <c r="W217" s="238"/>
    </row>
    <row r="218" spans="1:23" ht="14.25" thickTop="1" thickBot="1" x14ac:dyDescent="0.25">
      <c r="L218" s="246" t="s">
        <v>19</v>
      </c>
      <c r="M218" s="247">
        <f t="shared" ref="M218:Q218" si="179">+M215+M216+M217</f>
        <v>0</v>
      </c>
      <c r="N218" s="247">
        <f t="shared" si="179"/>
        <v>0</v>
      </c>
      <c r="O218" s="248">
        <f t="shared" si="179"/>
        <v>0</v>
      </c>
      <c r="P218" s="249">
        <f t="shared" si="179"/>
        <v>0</v>
      </c>
      <c r="Q218" s="248">
        <f t="shared" si="179"/>
        <v>0</v>
      </c>
      <c r="R218" s="247"/>
      <c r="S218" s="247"/>
      <c r="T218" s="248"/>
      <c r="U218" s="249"/>
      <c r="V218" s="248"/>
      <c r="W218" s="250"/>
    </row>
    <row r="219" spans="1:23" ht="13.5" thickTop="1" x14ac:dyDescent="0.2">
      <c r="A219" s="327"/>
      <c r="K219" s="327"/>
      <c r="L219" s="218" t="s">
        <v>21</v>
      </c>
      <c r="M219" s="234">
        <v>0</v>
      </c>
      <c r="N219" s="235">
        <v>0</v>
      </c>
      <c r="O219" s="244">
        <f>SUM(M219:N219)</f>
        <v>0</v>
      </c>
      <c r="P219" s="251">
        <v>0</v>
      </c>
      <c r="Q219" s="244">
        <f>O219+P219</f>
        <v>0</v>
      </c>
      <c r="R219" s="234"/>
      <c r="S219" s="235"/>
      <c r="T219" s="244"/>
      <c r="U219" s="251"/>
      <c r="V219" s="244"/>
      <c r="W219" s="238"/>
    </row>
    <row r="220" spans="1:23" x14ac:dyDescent="0.2">
      <c r="A220" s="327"/>
      <c r="K220" s="327"/>
      <c r="L220" s="218" t="s">
        <v>22</v>
      </c>
      <c r="M220" s="234">
        <v>0</v>
      </c>
      <c r="N220" s="235">
        <v>0</v>
      </c>
      <c r="O220" s="244">
        <f>SUM(M220:N220)</f>
        <v>0</v>
      </c>
      <c r="P220" s="237">
        <v>0</v>
      </c>
      <c r="Q220" s="244">
        <f>O220+P220</f>
        <v>0</v>
      </c>
      <c r="R220" s="234"/>
      <c r="S220" s="235"/>
      <c r="T220" s="244"/>
      <c r="U220" s="237"/>
      <c r="V220" s="244"/>
      <c r="W220" s="238"/>
    </row>
    <row r="221" spans="1:23" ht="13.5" thickBot="1" x14ac:dyDescent="0.25">
      <c r="A221" s="327"/>
      <c r="K221" s="327"/>
      <c r="L221" s="218" t="s">
        <v>23</v>
      </c>
      <c r="M221" s="234">
        <v>0</v>
      </c>
      <c r="N221" s="235">
        <v>0</v>
      </c>
      <c r="O221" s="244">
        <f>SUM(M221:N221)</f>
        <v>0</v>
      </c>
      <c r="P221" s="237">
        <v>0</v>
      </c>
      <c r="Q221" s="244">
        <f>O221+P221</f>
        <v>0</v>
      </c>
      <c r="R221" s="234"/>
      <c r="S221" s="235"/>
      <c r="T221" s="244"/>
      <c r="U221" s="237"/>
      <c r="V221" s="244"/>
      <c r="W221" s="238"/>
    </row>
    <row r="222" spans="1:23" ht="14.25" thickTop="1" thickBot="1" x14ac:dyDescent="0.25">
      <c r="L222" s="239" t="s">
        <v>40</v>
      </c>
      <c r="M222" s="240">
        <f t="shared" ref="M222:Q222" si="180">+M219+M220+M221</f>
        <v>0</v>
      </c>
      <c r="N222" s="241">
        <f t="shared" si="180"/>
        <v>0</v>
      </c>
      <c r="O222" s="242">
        <f t="shared" si="180"/>
        <v>0</v>
      </c>
      <c r="P222" s="240">
        <f t="shared" si="180"/>
        <v>0</v>
      </c>
      <c r="Q222" s="242">
        <f t="shared" si="180"/>
        <v>0</v>
      </c>
      <c r="R222" s="240"/>
      <c r="S222" s="241"/>
      <c r="T222" s="242"/>
      <c r="U222" s="240"/>
      <c r="V222" s="242"/>
      <c r="W222" s="243"/>
    </row>
    <row r="223" spans="1:23" ht="14.25" thickTop="1" thickBot="1" x14ac:dyDescent="0.25">
      <c r="L223" s="239" t="s">
        <v>62</v>
      </c>
      <c r="M223" s="240">
        <f t="shared" ref="M223:Q223" si="181">+M214+M218+M219+M220+M221</f>
        <v>0</v>
      </c>
      <c r="N223" s="241">
        <f t="shared" si="181"/>
        <v>0</v>
      </c>
      <c r="O223" s="242">
        <f t="shared" si="181"/>
        <v>0</v>
      </c>
      <c r="P223" s="240">
        <f t="shared" si="181"/>
        <v>0</v>
      </c>
      <c r="Q223" s="242">
        <f t="shared" si="181"/>
        <v>0</v>
      </c>
      <c r="R223" s="240"/>
      <c r="S223" s="241"/>
      <c r="T223" s="242"/>
      <c r="U223" s="240"/>
      <c r="V223" s="242"/>
      <c r="W223" s="243"/>
    </row>
    <row r="224" spans="1:23" ht="14.25" thickTop="1" thickBot="1" x14ac:dyDescent="0.25">
      <c r="L224" s="239" t="s">
        <v>63</v>
      </c>
      <c r="M224" s="240">
        <f t="shared" ref="M224:Q224" si="182">+M208+M214+M218+M222</f>
        <v>2</v>
      </c>
      <c r="N224" s="241">
        <f t="shared" si="182"/>
        <v>6</v>
      </c>
      <c r="O224" s="242">
        <f t="shared" si="182"/>
        <v>8</v>
      </c>
      <c r="P224" s="240">
        <f t="shared" si="182"/>
        <v>0</v>
      </c>
      <c r="Q224" s="242">
        <f t="shared" si="182"/>
        <v>8</v>
      </c>
      <c r="R224" s="240"/>
      <c r="S224" s="241"/>
      <c r="T224" s="242"/>
      <c r="U224" s="240"/>
      <c r="V224" s="242"/>
      <c r="W224" s="243"/>
    </row>
    <row r="225" spans="12:23" ht="14.25" thickTop="1" thickBot="1" x14ac:dyDescent="0.25">
      <c r="L225" s="252" t="s">
        <v>60</v>
      </c>
      <c r="M225" s="212"/>
      <c r="N225" s="212"/>
      <c r="O225" s="212"/>
      <c r="P225" s="212"/>
      <c r="Q225" s="212"/>
      <c r="R225" s="212"/>
      <c r="S225" s="212"/>
      <c r="T225" s="212"/>
      <c r="U225" s="212"/>
      <c r="V225" s="212"/>
      <c r="W225" s="212"/>
    </row>
    <row r="226" spans="12:23" ht="13.5" thickTop="1" x14ac:dyDescent="0.2">
      <c r="L226" s="522" t="s">
        <v>56</v>
      </c>
      <c r="M226" s="523"/>
      <c r="N226" s="523"/>
      <c r="O226" s="523"/>
      <c r="P226" s="523"/>
      <c r="Q226" s="523"/>
      <c r="R226" s="523"/>
      <c r="S226" s="523"/>
      <c r="T226" s="523"/>
      <c r="U226" s="523"/>
      <c r="V226" s="523"/>
      <c r="W226" s="524"/>
    </row>
    <row r="227" spans="12:23" ht="13.5" thickBot="1" x14ac:dyDescent="0.25">
      <c r="L227" s="525" t="s">
        <v>53</v>
      </c>
      <c r="M227" s="526"/>
      <c r="N227" s="526"/>
      <c r="O227" s="526"/>
      <c r="P227" s="526"/>
      <c r="Q227" s="526"/>
      <c r="R227" s="526"/>
      <c r="S227" s="526"/>
      <c r="T227" s="526"/>
      <c r="U227" s="526"/>
      <c r="V227" s="526"/>
      <c r="W227" s="527"/>
    </row>
    <row r="228" spans="12:23" ht="14.25" thickTop="1" thickBot="1" x14ac:dyDescent="0.25">
      <c r="L228" s="211"/>
      <c r="M228" s="212"/>
      <c r="N228" s="212"/>
      <c r="O228" s="212"/>
      <c r="P228" s="212"/>
      <c r="Q228" s="212"/>
      <c r="R228" s="212"/>
      <c r="S228" s="212"/>
      <c r="T228" s="212"/>
      <c r="U228" s="212"/>
      <c r="V228" s="212"/>
      <c r="W228" s="213" t="s">
        <v>34</v>
      </c>
    </row>
    <row r="229" spans="12:23" ht="14.25" thickTop="1" thickBot="1" x14ac:dyDescent="0.25">
      <c r="L229" s="214"/>
      <c r="M229" s="215" t="s">
        <v>64</v>
      </c>
      <c r="N229" s="216"/>
      <c r="O229" s="253"/>
      <c r="P229" s="215"/>
      <c r="Q229" s="215"/>
      <c r="R229" s="215" t="s">
        <v>65</v>
      </c>
      <c r="S229" s="216"/>
      <c r="T229" s="253"/>
      <c r="U229" s="215"/>
      <c r="V229" s="215"/>
      <c r="W229" s="309" t="s">
        <v>2</v>
      </c>
    </row>
    <row r="230" spans="12:23" ht="13.5" thickTop="1" x14ac:dyDescent="0.2">
      <c r="L230" s="218" t="s">
        <v>3</v>
      </c>
      <c r="M230" s="219"/>
      <c r="N230" s="211"/>
      <c r="O230" s="220"/>
      <c r="P230" s="221"/>
      <c r="Q230" s="308"/>
      <c r="R230" s="219"/>
      <c r="S230" s="211"/>
      <c r="T230" s="220"/>
      <c r="U230" s="221"/>
      <c r="V230" s="308"/>
      <c r="W230" s="310" t="s">
        <v>4</v>
      </c>
    </row>
    <row r="231" spans="12:23" ht="13.5" thickBot="1" x14ac:dyDescent="0.25">
      <c r="L231" s="223"/>
      <c r="M231" s="224" t="s">
        <v>35</v>
      </c>
      <c r="N231" s="225" t="s">
        <v>36</v>
      </c>
      <c r="O231" s="226" t="s">
        <v>37</v>
      </c>
      <c r="P231" s="227" t="s">
        <v>32</v>
      </c>
      <c r="Q231" s="304" t="s">
        <v>7</v>
      </c>
      <c r="R231" s="224" t="s">
        <v>35</v>
      </c>
      <c r="S231" s="225" t="s">
        <v>36</v>
      </c>
      <c r="T231" s="226" t="s">
        <v>37</v>
      </c>
      <c r="U231" s="227" t="s">
        <v>32</v>
      </c>
      <c r="V231" s="304" t="s">
        <v>7</v>
      </c>
      <c r="W231" s="311"/>
    </row>
    <row r="232" spans="12:23" ht="4.5" customHeight="1" thickTop="1" x14ac:dyDescent="0.2">
      <c r="L232" s="218"/>
      <c r="M232" s="229"/>
      <c r="N232" s="230"/>
      <c r="O232" s="231"/>
      <c r="P232" s="232"/>
      <c r="Q232" s="264"/>
      <c r="R232" s="229"/>
      <c r="S232" s="230"/>
      <c r="T232" s="231"/>
      <c r="U232" s="232"/>
      <c r="V232" s="264"/>
      <c r="W232" s="233"/>
    </row>
    <row r="233" spans="12:23" x14ac:dyDescent="0.2">
      <c r="L233" s="218" t="s">
        <v>10</v>
      </c>
      <c r="M233" s="234">
        <f t="shared" ref="M233:N235" si="183">+M177+M205</f>
        <v>2</v>
      </c>
      <c r="N233" s="235">
        <f t="shared" si="183"/>
        <v>6</v>
      </c>
      <c r="O233" s="236">
        <f>M233+N233</f>
        <v>8</v>
      </c>
      <c r="P233" s="237">
        <f>+P177+P205</f>
        <v>0</v>
      </c>
      <c r="Q233" s="265">
        <f>O233+P233</f>
        <v>8</v>
      </c>
      <c r="R233" s="234">
        <f t="shared" ref="R233:S235" si="184">+R177+R205</f>
        <v>0</v>
      </c>
      <c r="S233" s="235">
        <f t="shared" si="184"/>
        <v>0</v>
      </c>
      <c r="T233" s="236">
        <f>R233+S233</f>
        <v>0</v>
      </c>
      <c r="U233" s="237">
        <f>+U177+U205</f>
        <v>0</v>
      </c>
      <c r="V233" s="265">
        <f>T233+U233</f>
        <v>0</v>
      </c>
      <c r="W233" s="238">
        <f>IF(Q233=0,0,((V233/Q233)-1)*100)</f>
        <v>-100</v>
      </c>
    </row>
    <row r="234" spans="12:23" x14ac:dyDescent="0.2">
      <c r="L234" s="218" t="s">
        <v>11</v>
      </c>
      <c r="M234" s="234">
        <f t="shared" si="183"/>
        <v>1</v>
      </c>
      <c r="N234" s="235">
        <f t="shared" si="183"/>
        <v>0</v>
      </c>
      <c r="O234" s="236">
        <f t="shared" ref="O234:O235" si="185">M234+N234</f>
        <v>1</v>
      </c>
      <c r="P234" s="237">
        <f>+P178+P206</f>
        <v>0</v>
      </c>
      <c r="Q234" s="265">
        <f>O234+P234</f>
        <v>1</v>
      </c>
      <c r="R234" s="234">
        <f t="shared" si="184"/>
        <v>0</v>
      </c>
      <c r="S234" s="235">
        <f t="shared" si="184"/>
        <v>0</v>
      </c>
      <c r="T234" s="236">
        <f t="shared" ref="T234:T235" si="186">R234+S234</f>
        <v>0</v>
      </c>
      <c r="U234" s="237">
        <f>+U178+U206</f>
        <v>0</v>
      </c>
      <c r="V234" s="265">
        <f>T234+U234</f>
        <v>0</v>
      </c>
      <c r="W234" s="238">
        <f>IF(Q234=0,0,((V234/Q234)-1)*100)</f>
        <v>-100</v>
      </c>
    </row>
    <row r="235" spans="12:23" ht="13.5" thickBot="1" x14ac:dyDescent="0.25">
      <c r="L235" s="223" t="s">
        <v>12</v>
      </c>
      <c r="M235" s="234">
        <f t="shared" si="183"/>
        <v>0</v>
      </c>
      <c r="N235" s="235">
        <f t="shared" si="183"/>
        <v>0</v>
      </c>
      <c r="O235" s="236">
        <f t="shared" si="185"/>
        <v>0</v>
      </c>
      <c r="P235" s="237">
        <f>+P179+P207</f>
        <v>0</v>
      </c>
      <c r="Q235" s="265">
        <f>O235+P235</f>
        <v>0</v>
      </c>
      <c r="R235" s="234">
        <f t="shared" si="184"/>
        <v>0</v>
      </c>
      <c r="S235" s="235">
        <f t="shared" si="184"/>
        <v>0</v>
      </c>
      <c r="T235" s="236">
        <f t="shared" si="186"/>
        <v>0</v>
      </c>
      <c r="U235" s="237">
        <f>+U179+U207</f>
        <v>0</v>
      </c>
      <c r="V235" s="265">
        <f>T235+U235</f>
        <v>0</v>
      </c>
      <c r="W235" s="238">
        <f>IF(Q235=0,0,((V235/Q235)-1)*100)</f>
        <v>0</v>
      </c>
    </row>
    <row r="236" spans="12:23" ht="14.25" thickTop="1" thickBot="1" x14ac:dyDescent="0.25">
      <c r="L236" s="239" t="s">
        <v>38</v>
      </c>
      <c r="M236" s="240">
        <f t="shared" ref="M236:Q236" si="187">+M233+M234+M235</f>
        <v>3</v>
      </c>
      <c r="N236" s="241">
        <f t="shared" si="187"/>
        <v>6</v>
      </c>
      <c r="O236" s="242">
        <f t="shared" si="187"/>
        <v>9</v>
      </c>
      <c r="P236" s="240">
        <f t="shared" si="187"/>
        <v>0</v>
      </c>
      <c r="Q236" s="242">
        <f t="shared" si="187"/>
        <v>9</v>
      </c>
      <c r="R236" s="240">
        <f t="shared" ref="R236:V236" si="188">+R233+R234+R235</f>
        <v>0</v>
      </c>
      <c r="S236" s="241">
        <f t="shared" si="188"/>
        <v>0</v>
      </c>
      <c r="T236" s="242">
        <f t="shared" si="188"/>
        <v>0</v>
      </c>
      <c r="U236" s="240">
        <f t="shared" si="188"/>
        <v>0</v>
      </c>
      <c r="V236" s="242">
        <f t="shared" si="188"/>
        <v>0</v>
      </c>
      <c r="W236" s="243">
        <f t="shared" ref="W236" si="189">IF(Q236=0,0,((V236/Q236)-1)*100)</f>
        <v>-100</v>
      </c>
    </row>
    <row r="237" spans="12:23" ht="13.5" thickTop="1" x14ac:dyDescent="0.2">
      <c r="L237" s="218" t="s">
        <v>13</v>
      </c>
      <c r="M237" s="234">
        <f>+M181+M209</f>
        <v>0</v>
      </c>
      <c r="N237" s="235">
        <f>+N181+N209</f>
        <v>0</v>
      </c>
      <c r="O237" s="236">
        <f t="shared" ref="O237:O241" si="190">M237+N237</f>
        <v>0</v>
      </c>
      <c r="P237" s="258">
        <f>+P181+P209</f>
        <v>0</v>
      </c>
      <c r="Q237" s="341">
        <f>O237+P237</f>
        <v>0</v>
      </c>
      <c r="R237" s="234">
        <f>+R181+R209</f>
        <v>0</v>
      </c>
      <c r="S237" s="235">
        <f>+S181+S209</f>
        <v>0</v>
      </c>
      <c r="T237" s="236">
        <f t="shared" ref="T237" si="191">R237+S237</f>
        <v>0</v>
      </c>
      <c r="U237" s="258">
        <f>+U181+U209</f>
        <v>0</v>
      </c>
      <c r="V237" s="341">
        <f>T237+U237</f>
        <v>0</v>
      </c>
      <c r="W237" s="238">
        <f t="shared" ref="W237" si="192">IF(Q237=0,0,((V237/Q237)-1)*100)</f>
        <v>0</v>
      </c>
    </row>
    <row r="238" spans="12:23" ht="13.5" thickBot="1" x14ac:dyDescent="0.25">
      <c r="L238" s="218" t="s">
        <v>14</v>
      </c>
      <c r="M238" s="234">
        <f>+M182+M210</f>
        <v>0</v>
      </c>
      <c r="N238" s="235">
        <f>+N182+N210</f>
        <v>0</v>
      </c>
      <c r="O238" s="244">
        <f>M238+N238</f>
        <v>0</v>
      </c>
      <c r="P238" s="258">
        <f>+P182+P210</f>
        <v>0</v>
      </c>
      <c r="Q238" s="236">
        <f>O238+P238</f>
        <v>0</v>
      </c>
      <c r="R238" s="234">
        <f>+R182+R210</f>
        <v>0</v>
      </c>
      <c r="S238" s="235">
        <f>+S182+S210</f>
        <v>0</v>
      </c>
      <c r="T238" s="244">
        <f t="shared" ref="T238" si="193">R238+S238</f>
        <v>0</v>
      </c>
      <c r="U238" s="258">
        <f>+U182+U210</f>
        <v>0</v>
      </c>
      <c r="V238" s="236">
        <f>T238+U238</f>
        <v>0</v>
      </c>
      <c r="W238" s="238">
        <f>IF(Q238=0,0,((V238/Q238)-1)*100)</f>
        <v>0</v>
      </c>
    </row>
    <row r="239" spans="12:23" ht="14.25" thickTop="1" thickBot="1" x14ac:dyDescent="0.25">
      <c r="L239" s="239" t="s">
        <v>66</v>
      </c>
      <c r="M239" s="240">
        <f>+M237+M238</f>
        <v>0</v>
      </c>
      <c r="N239" s="241">
        <f t="shared" ref="N239:V239" si="194">+N237+N238</f>
        <v>0</v>
      </c>
      <c r="O239" s="242">
        <f t="shared" si="194"/>
        <v>0</v>
      </c>
      <c r="P239" s="240">
        <f t="shared" si="194"/>
        <v>0</v>
      </c>
      <c r="Q239" s="242">
        <f t="shared" si="194"/>
        <v>0</v>
      </c>
      <c r="R239" s="240">
        <f t="shared" si="194"/>
        <v>0</v>
      </c>
      <c r="S239" s="241">
        <f t="shared" si="194"/>
        <v>0</v>
      </c>
      <c r="T239" s="242">
        <f t="shared" si="194"/>
        <v>0</v>
      </c>
      <c r="U239" s="240">
        <f t="shared" si="194"/>
        <v>0</v>
      </c>
      <c r="V239" s="242">
        <f t="shared" si="194"/>
        <v>0</v>
      </c>
      <c r="W239" s="243">
        <f t="shared" ref="W239:W240" si="195">IF(Q239=0,0,((V239/Q239)-1)*100)</f>
        <v>0</v>
      </c>
    </row>
    <row r="240" spans="12:23" ht="14.25" thickTop="1" thickBot="1" x14ac:dyDescent="0.25">
      <c r="L240" s="239" t="s">
        <v>68</v>
      </c>
      <c r="M240" s="240">
        <f>+M236+M237+M238</f>
        <v>3</v>
      </c>
      <c r="N240" s="241">
        <f t="shared" ref="N240:V240" si="196">+N236+N237+N238</f>
        <v>6</v>
      </c>
      <c r="O240" s="242">
        <f t="shared" si="196"/>
        <v>9</v>
      </c>
      <c r="P240" s="240">
        <f t="shared" si="196"/>
        <v>0</v>
      </c>
      <c r="Q240" s="242">
        <f t="shared" si="196"/>
        <v>9</v>
      </c>
      <c r="R240" s="240">
        <f t="shared" si="196"/>
        <v>0</v>
      </c>
      <c r="S240" s="241">
        <f t="shared" si="196"/>
        <v>0</v>
      </c>
      <c r="T240" s="242">
        <f t="shared" si="196"/>
        <v>0</v>
      </c>
      <c r="U240" s="240">
        <f t="shared" si="196"/>
        <v>0</v>
      </c>
      <c r="V240" s="242">
        <f t="shared" si="196"/>
        <v>0</v>
      </c>
      <c r="W240" s="243">
        <f t="shared" si="195"/>
        <v>-100</v>
      </c>
    </row>
    <row r="241" spans="1:23" ht="14.25" thickTop="1" thickBot="1" x14ac:dyDescent="0.25">
      <c r="L241" s="218" t="s">
        <v>15</v>
      </c>
      <c r="M241" s="306">
        <f>+M185+M213</f>
        <v>0</v>
      </c>
      <c r="N241" s="348">
        <f>+N185+N213</f>
        <v>0</v>
      </c>
      <c r="O241" s="266">
        <f t="shared" si="190"/>
        <v>0</v>
      </c>
      <c r="P241" s="245">
        <f>+P185+P213</f>
        <v>0</v>
      </c>
      <c r="Q241" s="349">
        <f>+Q234+Q235+Q237</f>
        <v>1</v>
      </c>
      <c r="R241" s="306"/>
      <c r="S241" s="348"/>
      <c r="T241" s="266"/>
      <c r="U241" s="245"/>
      <c r="V241" s="349"/>
      <c r="W241" s="238"/>
    </row>
    <row r="242" spans="1:23" ht="14.25" thickTop="1" thickBot="1" x14ac:dyDescent="0.25">
      <c r="L242" s="239" t="s">
        <v>61</v>
      </c>
      <c r="M242" s="240">
        <f t="shared" ref="M242:Q242" si="197">+M237+M238+M241</f>
        <v>0</v>
      </c>
      <c r="N242" s="241">
        <f t="shared" si="197"/>
        <v>0</v>
      </c>
      <c r="O242" s="242">
        <f t="shared" si="197"/>
        <v>0</v>
      </c>
      <c r="P242" s="240">
        <f t="shared" si="197"/>
        <v>0</v>
      </c>
      <c r="Q242" s="242">
        <f t="shared" si="197"/>
        <v>1</v>
      </c>
      <c r="R242" s="240"/>
      <c r="S242" s="241"/>
      <c r="T242" s="242"/>
      <c r="U242" s="240"/>
      <c r="V242" s="242"/>
      <c r="W242" s="243"/>
    </row>
    <row r="243" spans="1:23" ht="13.5" thickTop="1" x14ac:dyDescent="0.2">
      <c r="L243" s="218" t="s">
        <v>16</v>
      </c>
      <c r="M243" s="234">
        <f t="shared" ref="M243:N245" si="198">+M187+M215</f>
        <v>0</v>
      </c>
      <c r="N243" s="235">
        <f t="shared" si="198"/>
        <v>0</v>
      </c>
      <c r="O243" s="236">
        <f t="shared" ref="O243" si="199">M243+N243</f>
        <v>0</v>
      </c>
      <c r="P243" s="237">
        <f>+P187+P215</f>
        <v>0</v>
      </c>
      <c r="Q243" s="265">
        <f>O243+P243</f>
        <v>0</v>
      </c>
      <c r="R243" s="234"/>
      <c r="S243" s="235"/>
      <c r="T243" s="236"/>
      <c r="U243" s="237"/>
      <c r="V243" s="265"/>
      <c r="W243" s="238"/>
    </row>
    <row r="244" spans="1:23" x14ac:dyDescent="0.2">
      <c r="L244" s="218" t="s">
        <v>17</v>
      </c>
      <c r="M244" s="234">
        <f t="shared" si="198"/>
        <v>0</v>
      </c>
      <c r="N244" s="235">
        <f t="shared" si="198"/>
        <v>0</v>
      </c>
      <c r="O244" s="236">
        <f>M244+N244</f>
        <v>0</v>
      </c>
      <c r="P244" s="237">
        <f>+P188+P216</f>
        <v>0</v>
      </c>
      <c r="Q244" s="265">
        <f>O244+P244</f>
        <v>0</v>
      </c>
      <c r="R244" s="234"/>
      <c r="S244" s="235"/>
      <c r="T244" s="236"/>
      <c r="U244" s="237"/>
      <c r="V244" s="265"/>
      <c r="W244" s="238"/>
    </row>
    <row r="245" spans="1:23" ht="13.5" thickBot="1" x14ac:dyDescent="0.25">
      <c r="L245" s="218" t="s">
        <v>18</v>
      </c>
      <c r="M245" s="234">
        <f t="shared" si="198"/>
        <v>0</v>
      </c>
      <c r="N245" s="235">
        <f t="shared" si="198"/>
        <v>0</v>
      </c>
      <c r="O245" s="244">
        <f>M245+N245</f>
        <v>0</v>
      </c>
      <c r="P245" s="245">
        <f>+P189+P217</f>
        <v>0</v>
      </c>
      <c r="Q245" s="265">
        <f>O245+P245</f>
        <v>0</v>
      </c>
      <c r="R245" s="234"/>
      <c r="S245" s="235"/>
      <c r="T245" s="244"/>
      <c r="U245" s="245"/>
      <c r="V245" s="265"/>
      <c r="W245" s="238"/>
    </row>
    <row r="246" spans="1:23" ht="14.25" thickTop="1" thickBot="1" x14ac:dyDescent="0.25">
      <c r="L246" s="246" t="s">
        <v>19</v>
      </c>
      <c r="M246" s="247">
        <f t="shared" ref="M246:Q246" si="200">+M243+M244+M245</f>
        <v>0</v>
      </c>
      <c r="N246" s="247">
        <f t="shared" si="200"/>
        <v>0</v>
      </c>
      <c r="O246" s="248">
        <f t="shared" si="200"/>
        <v>0</v>
      </c>
      <c r="P246" s="249">
        <f t="shared" si="200"/>
        <v>0</v>
      </c>
      <c r="Q246" s="248">
        <f t="shared" si="200"/>
        <v>0</v>
      </c>
      <c r="R246" s="247"/>
      <c r="S246" s="247"/>
      <c r="T246" s="248"/>
      <c r="U246" s="249"/>
      <c r="V246" s="248"/>
      <c r="W246" s="250"/>
    </row>
    <row r="247" spans="1:23" ht="13.5" thickTop="1" x14ac:dyDescent="0.2">
      <c r="A247" s="327"/>
      <c r="K247" s="327"/>
      <c r="L247" s="218" t="s">
        <v>21</v>
      </c>
      <c r="M247" s="234">
        <f t="shared" ref="M247:N249" si="201">+M191+M219</f>
        <v>0</v>
      </c>
      <c r="N247" s="235">
        <f t="shared" si="201"/>
        <v>0</v>
      </c>
      <c r="O247" s="244">
        <f>M247+N247</f>
        <v>0</v>
      </c>
      <c r="P247" s="251">
        <f>+P191+P219</f>
        <v>0</v>
      </c>
      <c r="Q247" s="265">
        <f>O247+P247</f>
        <v>0</v>
      </c>
      <c r="R247" s="234"/>
      <c r="S247" s="235"/>
      <c r="T247" s="244"/>
      <c r="U247" s="251"/>
      <c r="V247" s="265"/>
      <c r="W247" s="238"/>
    </row>
    <row r="248" spans="1:23" x14ac:dyDescent="0.2">
      <c r="A248" s="327"/>
      <c r="K248" s="327"/>
      <c r="L248" s="218" t="s">
        <v>22</v>
      </c>
      <c r="M248" s="234">
        <f t="shared" si="201"/>
        <v>0</v>
      </c>
      <c r="N248" s="235">
        <f t="shared" si="201"/>
        <v>0</v>
      </c>
      <c r="O248" s="244">
        <f t="shared" ref="O248:O249" si="202">M248+N248</f>
        <v>0</v>
      </c>
      <c r="P248" s="237">
        <f>+P192+P220</f>
        <v>0</v>
      </c>
      <c r="Q248" s="265">
        <f>O248+P248</f>
        <v>0</v>
      </c>
      <c r="R248" s="234"/>
      <c r="S248" s="235"/>
      <c r="T248" s="244"/>
      <c r="U248" s="237"/>
      <c r="V248" s="265"/>
      <c r="W248" s="238"/>
    </row>
    <row r="249" spans="1:23" ht="13.5" thickBot="1" x14ac:dyDescent="0.25">
      <c r="A249" s="327"/>
      <c r="K249" s="327"/>
      <c r="L249" s="218" t="s">
        <v>23</v>
      </c>
      <c r="M249" s="234">
        <f t="shared" si="201"/>
        <v>0</v>
      </c>
      <c r="N249" s="235">
        <f t="shared" si="201"/>
        <v>0</v>
      </c>
      <c r="O249" s="244">
        <f t="shared" si="202"/>
        <v>0</v>
      </c>
      <c r="P249" s="237">
        <f>+P193+P221</f>
        <v>0</v>
      </c>
      <c r="Q249" s="265">
        <f>O249+P249</f>
        <v>0</v>
      </c>
      <c r="R249" s="234"/>
      <c r="S249" s="235"/>
      <c r="T249" s="244"/>
      <c r="U249" s="237"/>
      <c r="V249" s="265"/>
      <c r="W249" s="238"/>
    </row>
    <row r="250" spans="1:23" ht="14.25" thickTop="1" thickBot="1" x14ac:dyDescent="0.25">
      <c r="L250" s="239" t="s">
        <v>40</v>
      </c>
      <c r="M250" s="240">
        <f t="shared" ref="M250:Q250" si="203">+M247+M248+M249</f>
        <v>0</v>
      </c>
      <c r="N250" s="241">
        <f t="shared" si="203"/>
        <v>0</v>
      </c>
      <c r="O250" s="242">
        <f t="shared" si="203"/>
        <v>0</v>
      </c>
      <c r="P250" s="240">
        <f t="shared" si="203"/>
        <v>0</v>
      </c>
      <c r="Q250" s="242">
        <f t="shared" si="203"/>
        <v>0</v>
      </c>
      <c r="R250" s="240"/>
      <c r="S250" s="241"/>
      <c r="T250" s="242"/>
      <c r="U250" s="240"/>
      <c r="V250" s="242"/>
      <c r="W250" s="243"/>
    </row>
    <row r="251" spans="1:23" ht="14.25" thickTop="1" thickBot="1" x14ac:dyDescent="0.25">
      <c r="L251" s="239" t="s">
        <v>62</v>
      </c>
      <c r="M251" s="240">
        <f t="shared" ref="M251:Q251" si="204">+M242+M246+M247+M248+M249</f>
        <v>0</v>
      </c>
      <c r="N251" s="241">
        <f t="shared" si="204"/>
        <v>0</v>
      </c>
      <c r="O251" s="242">
        <f t="shared" si="204"/>
        <v>0</v>
      </c>
      <c r="P251" s="240">
        <f t="shared" si="204"/>
        <v>0</v>
      </c>
      <c r="Q251" s="242">
        <f t="shared" si="204"/>
        <v>1</v>
      </c>
      <c r="R251" s="240"/>
      <c r="S251" s="241"/>
      <c r="T251" s="242"/>
      <c r="U251" s="240"/>
      <c r="V251" s="242"/>
      <c r="W251" s="243"/>
    </row>
    <row r="252" spans="1:23" ht="14.25" thickTop="1" thickBot="1" x14ac:dyDescent="0.25">
      <c r="L252" s="239" t="s">
        <v>63</v>
      </c>
      <c r="M252" s="240">
        <f t="shared" ref="M252:Q252" si="205">+M236+M242+M246+M250</f>
        <v>3</v>
      </c>
      <c r="N252" s="241">
        <f t="shared" si="205"/>
        <v>6</v>
      </c>
      <c r="O252" s="242">
        <f t="shared" si="205"/>
        <v>9</v>
      </c>
      <c r="P252" s="240">
        <f t="shared" si="205"/>
        <v>0</v>
      </c>
      <c r="Q252" s="242">
        <f t="shared" si="205"/>
        <v>10</v>
      </c>
      <c r="R252" s="240"/>
      <c r="S252" s="241"/>
      <c r="T252" s="242"/>
      <c r="U252" s="240"/>
      <c r="V252" s="242"/>
      <c r="W252" s="243"/>
    </row>
    <row r="253" spans="1:23" ht="13.5" thickTop="1" x14ac:dyDescent="0.2">
      <c r="L253" s="252" t="s">
        <v>60</v>
      </c>
      <c r="M253" s="212"/>
      <c r="N253" s="212"/>
      <c r="O253" s="212"/>
      <c r="P253" s="212"/>
      <c r="Q253" s="212"/>
      <c r="R253" s="212"/>
      <c r="S253" s="212"/>
      <c r="T253" s="212"/>
      <c r="U253" s="212"/>
      <c r="V253" s="212"/>
      <c r="W253" s="212"/>
    </row>
  </sheetData>
  <sheetProtection algorithmName="SHA-512" hashValue="O5BLQciw6C/0OTmDEuSBC5bSU/fYHMe5X5yJIGa/1TlVZc9XVc3sAOk4lKezoSEaX79IQG0FM1ZXWXwAdCIyRQ==" saltValue="o7vF3Vp/Od+D2wOKgDcNeg==" spinCount="100000" sheet="1" objects="1" scenarios="1"/>
  <mergeCells count="42">
    <mergeCell ref="B30:I30"/>
    <mergeCell ref="B31:I31"/>
    <mergeCell ref="C33:E33"/>
    <mergeCell ref="F33:H33"/>
    <mergeCell ref="L30:W30"/>
    <mergeCell ref="L31:W31"/>
    <mergeCell ref="M33:Q33"/>
    <mergeCell ref="R33:V33"/>
    <mergeCell ref="B2:I2"/>
    <mergeCell ref="B3:I3"/>
    <mergeCell ref="C5:E5"/>
    <mergeCell ref="F5:H5"/>
    <mergeCell ref="L2:W2"/>
    <mergeCell ref="L3:W3"/>
    <mergeCell ref="M5:Q5"/>
    <mergeCell ref="R5:V5"/>
    <mergeCell ref="B58:I58"/>
    <mergeCell ref="B59:I59"/>
    <mergeCell ref="C61:E61"/>
    <mergeCell ref="F61:H61"/>
    <mergeCell ref="L58:W58"/>
    <mergeCell ref="L59:W59"/>
    <mergeCell ref="M61:Q61"/>
    <mergeCell ref="R61:V61"/>
    <mergeCell ref="L86:W86"/>
    <mergeCell ref="L87:W87"/>
    <mergeCell ref="L114:W114"/>
    <mergeCell ref="L115:W115"/>
    <mergeCell ref="L142:W142"/>
    <mergeCell ref="M89:Q89"/>
    <mergeCell ref="R89:V89"/>
    <mergeCell ref="M117:Q117"/>
    <mergeCell ref="R117:V117"/>
    <mergeCell ref="L143:W143"/>
    <mergeCell ref="L226:W226"/>
    <mergeCell ref="L227:W227"/>
    <mergeCell ref="L170:W170"/>
    <mergeCell ref="L171:W171"/>
    <mergeCell ref="L198:W198"/>
    <mergeCell ref="L199:W199"/>
    <mergeCell ref="M145:Q145"/>
    <mergeCell ref="R145:V145"/>
  </mergeCells>
  <conditionalFormatting sqref="A57:A60 K57:K60 K141:K144 A141:A144 K225:K228 A225:A228 K253:K1048576 A253:A1048576 K47:K49 A47:A49 K75:K77 A75:A77 K131:K133 A131:A133 K158:K161 A158:A161 K215:K217 A215:A217 K243:K245 A243:A245 A51:A53 K51:K53 A79:A81 K79:K81 K135:K137 A135:A137 K163:K165 A163:A165 K219:K221 A219:A221 K247:K249 A247:A249 K19:K32 A19:A32 A103:A116 K103:K116 K187:K200 A187:A200 K1:K14 A1:A14 A34:A42 K34:K42 A62:A70 K62:K70 A85:A98 K85:K98 K118:K126 A118:A126 A146:A154 K146:K154 K169:K182 A169:A182 A202:A210 K202:K210 K230:K238 A230:A238">
    <cfRule type="containsText" dxfId="399" priority="341" operator="containsText" text="NOT OK">
      <formula>NOT(ISERROR(SEARCH("NOT OK",A1)))</formula>
    </cfRule>
  </conditionalFormatting>
  <conditionalFormatting sqref="K54:K56 A54:A56">
    <cfRule type="containsText" dxfId="398" priority="236" operator="containsText" text="NOT OK">
      <formula>NOT(ISERROR(SEARCH("NOT OK",A54)))</formula>
    </cfRule>
  </conditionalFormatting>
  <conditionalFormatting sqref="K54:K56 A54:A56">
    <cfRule type="containsText" dxfId="397" priority="234" operator="containsText" text="NOT OK">
      <formula>NOT(ISERROR(SEARCH("NOT OK",A54)))</formula>
    </cfRule>
  </conditionalFormatting>
  <conditionalFormatting sqref="K82:K84 A82:A84">
    <cfRule type="containsText" dxfId="396" priority="233" operator="containsText" text="NOT OK">
      <formula>NOT(ISERROR(SEARCH("NOT OK",A82)))</formula>
    </cfRule>
  </conditionalFormatting>
  <conditionalFormatting sqref="K82:K84 A82:A84">
    <cfRule type="containsText" dxfId="395" priority="231" operator="containsText" text="NOT OK">
      <formula>NOT(ISERROR(SEARCH("NOT OK",A82)))</formula>
    </cfRule>
  </conditionalFormatting>
  <conditionalFormatting sqref="A138:A140 K138:K140">
    <cfRule type="containsText" dxfId="394" priority="230" operator="containsText" text="NOT OK">
      <formula>NOT(ISERROR(SEARCH("NOT OK",A138)))</formula>
    </cfRule>
  </conditionalFormatting>
  <conditionalFormatting sqref="A138:A140 K138:K140">
    <cfRule type="containsText" dxfId="393" priority="228" operator="containsText" text="NOT OK">
      <formula>NOT(ISERROR(SEARCH("NOT OK",A138)))</formula>
    </cfRule>
  </conditionalFormatting>
  <conditionalFormatting sqref="A166:A168 K166:K168">
    <cfRule type="containsText" dxfId="392" priority="227" operator="containsText" text="NOT OK">
      <formula>NOT(ISERROR(SEARCH("NOT OK",A166)))</formula>
    </cfRule>
  </conditionalFormatting>
  <conditionalFormatting sqref="A166:A168 K166:K168">
    <cfRule type="containsText" dxfId="391" priority="225" operator="containsText" text="NOT OK">
      <formula>NOT(ISERROR(SEARCH("NOT OK",A166)))</formula>
    </cfRule>
  </conditionalFormatting>
  <conditionalFormatting sqref="K222:K224 A222:A224">
    <cfRule type="containsText" dxfId="390" priority="224" operator="containsText" text="NOT OK">
      <formula>NOT(ISERROR(SEARCH("NOT OK",A222)))</formula>
    </cfRule>
  </conditionalFormatting>
  <conditionalFormatting sqref="K222:K224 A222:A224">
    <cfRule type="containsText" dxfId="389" priority="222" operator="containsText" text="NOT OK">
      <formula>NOT(ISERROR(SEARCH("NOT OK",A222)))</formula>
    </cfRule>
  </conditionalFormatting>
  <conditionalFormatting sqref="K250:K252 A250:A252">
    <cfRule type="containsText" dxfId="388" priority="221" operator="containsText" text="NOT OK">
      <formula>NOT(ISERROR(SEARCH("NOT OK",A250)))</formula>
    </cfRule>
  </conditionalFormatting>
  <conditionalFormatting sqref="K250:K252 A250:A252">
    <cfRule type="containsText" dxfId="387" priority="219" operator="containsText" text="NOT OK">
      <formula>NOT(ISERROR(SEARCH("NOT OK",A250)))</formula>
    </cfRule>
  </conditionalFormatting>
  <conditionalFormatting sqref="A33 K33">
    <cfRule type="containsText" dxfId="386" priority="177" operator="containsText" text="NOT OK">
      <formula>NOT(ISERROR(SEARCH("NOT OK",A33)))</formula>
    </cfRule>
  </conditionalFormatting>
  <conditionalFormatting sqref="A61 K61">
    <cfRule type="containsText" dxfId="385" priority="176" operator="containsText" text="NOT OK">
      <formula>NOT(ISERROR(SEARCH("NOT OK",A61)))</formula>
    </cfRule>
  </conditionalFormatting>
  <conditionalFormatting sqref="A201 K201">
    <cfRule type="containsText" dxfId="384" priority="173" operator="containsText" text="NOT OK">
      <formula>NOT(ISERROR(SEARCH("NOT OK",A201)))</formula>
    </cfRule>
  </conditionalFormatting>
  <conditionalFormatting sqref="K117 A117">
    <cfRule type="containsText" dxfId="383" priority="175" operator="containsText" text="NOT OK">
      <formula>NOT(ISERROR(SEARCH("NOT OK",A117)))</formula>
    </cfRule>
  </conditionalFormatting>
  <conditionalFormatting sqref="K145 A145">
    <cfRule type="containsText" dxfId="382" priority="174" operator="containsText" text="NOT OK">
      <formula>NOT(ISERROR(SEARCH("NOT OK",A145)))</formula>
    </cfRule>
  </conditionalFormatting>
  <conditionalFormatting sqref="A229 K229">
    <cfRule type="containsText" dxfId="381" priority="172" operator="containsText" text="NOT OK">
      <formula>NOT(ISERROR(SEARCH("NOT OK",A229)))</formula>
    </cfRule>
  </conditionalFormatting>
  <conditionalFormatting sqref="A17:A18 K17:K18">
    <cfRule type="containsText" dxfId="380" priority="171" operator="containsText" text="NOT OK">
      <formula>NOT(ISERROR(SEARCH("NOT OK",A17)))</formula>
    </cfRule>
  </conditionalFormatting>
  <conditionalFormatting sqref="K45 A45">
    <cfRule type="containsText" dxfId="379" priority="170" operator="containsText" text="NOT OK">
      <formula>NOT(ISERROR(SEARCH("NOT OK",A45)))</formula>
    </cfRule>
  </conditionalFormatting>
  <conditionalFormatting sqref="K73 A73">
    <cfRule type="containsText" dxfId="378" priority="168" operator="containsText" text="NOT OK">
      <formula>NOT(ISERROR(SEARCH("NOT OK",A73)))</formula>
    </cfRule>
  </conditionalFormatting>
  <conditionalFormatting sqref="K101:K108 A101:A108">
    <cfRule type="containsText" dxfId="377" priority="166" operator="containsText" text="NOT OK">
      <formula>NOT(ISERROR(SEARCH("NOT OK",A101)))</formula>
    </cfRule>
  </conditionalFormatting>
  <conditionalFormatting sqref="A129 K129">
    <cfRule type="containsText" dxfId="376" priority="165" operator="containsText" text="NOT OK">
      <formula>NOT(ISERROR(SEARCH("NOT OK",A129)))</formula>
    </cfRule>
  </conditionalFormatting>
  <conditionalFormatting sqref="K157 A157">
    <cfRule type="containsText" dxfId="375" priority="163" operator="containsText" text="NOT OK">
      <formula>NOT(ISERROR(SEARCH("NOT OK",A157)))</formula>
    </cfRule>
  </conditionalFormatting>
  <conditionalFormatting sqref="A185:A192 K185:K192">
    <cfRule type="containsText" dxfId="374" priority="161" operator="containsText" text="NOT OK">
      <formula>NOT(ISERROR(SEARCH("NOT OK",A185)))</formula>
    </cfRule>
  </conditionalFormatting>
  <conditionalFormatting sqref="K213 A213">
    <cfRule type="containsText" dxfId="373" priority="160" operator="containsText" text="NOT OK">
      <formula>NOT(ISERROR(SEARCH("NOT OK",A213)))</formula>
    </cfRule>
  </conditionalFormatting>
  <conditionalFormatting sqref="K241 A241">
    <cfRule type="containsText" dxfId="372" priority="158" operator="containsText" text="NOT OK">
      <formula>NOT(ISERROR(SEARCH("NOT OK",A241)))</formula>
    </cfRule>
  </conditionalFormatting>
  <conditionalFormatting sqref="A241 K241">
    <cfRule type="containsText" dxfId="371" priority="156" operator="containsText" text="NOT OK">
      <formula>NOT(ISERROR(SEARCH("NOT OK",A241)))</formula>
    </cfRule>
  </conditionalFormatting>
  <conditionalFormatting sqref="A46:A49 K46:K49">
    <cfRule type="containsText" dxfId="370" priority="154" operator="containsText" text="NOT OK">
      <formula>NOT(ISERROR(SEARCH("NOT OK",A46)))</formula>
    </cfRule>
  </conditionalFormatting>
  <conditionalFormatting sqref="A74:A77 K74:K77">
    <cfRule type="containsText" dxfId="369" priority="152" operator="containsText" text="NOT OK">
      <formula>NOT(ISERROR(SEARCH("NOT OK",A74)))</formula>
    </cfRule>
  </conditionalFormatting>
  <conditionalFormatting sqref="K130:K133 A130:A133">
    <cfRule type="containsText" dxfId="368" priority="144" operator="containsText" text="NOT OK">
      <formula>NOT(ISERROR(SEARCH("NOT OK",A130)))</formula>
    </cfRule>
  </conditionalFormatting>
  <conditionalFormatting sqref="A214:A217 K214:K217">
    <cfRule type="containsText" dxfId="367" priority="140" operator="containsText" text="NOT OK">
      <formula>NOT(ISERROR(SEARCH("NOT OK",A214)))</formula>
    </cfRule>
  </conditionalFormatting>
  <conditionalFormatting sqref="A242:A245 K242:K245">
    <cfRule type="containsText" dxfId="366" priority="138" operator="containsText" text="NOT OK">
      <formula>NOT(ISERROR(SEARCH("NOT OK",A242)))</formula>
    </cfRule>
  </conditionalFormatting>
  <conditionalFormatting sqref="K27 A27">
    <cfRule type="containsText" dxfId="365" priority="132" operator="containsText" text="NOT OK">
      <formula>NOT(ISERROR(SEARCH("NOT OK",A27)))</formula>
    </cfRule>
  </conditionalFormatting>
  <conditionalFormatting sqref="A28 K28">
    <cfRule type="containsText" dxfId="364" priority="131" operator="containsText" text="NOT OK">
      <formula>NOT(ISERROR(SEARCH("NOT OK",A28)))</formula>
    </cfRule>
  </conditionalFormatting>
  <conditionalFormatting sqref="K112 A112">
    <cfRule type="containsText" dxfId="363" priority="126" operator="containsText" text="NOT OK">
      <formula>NOT(ISERROR(SEARCH("NOT OK",A112)))</formula>
    </cfRule>
  </conditionalFormatting>
  <conditionalFormatting sqref="K111 A111">
    <cfRule type="containsText" dxfId="362" priority="125" operator="containsText" text="NOT OK">
      <formula>NOT(ISERROR(SEARCH("NOT OK",A111)))</formula>
    </cfRule>
  </conditionalFormatting>
  <conditionalFormatting sqref="A196 K196">
    <cfRule type="containsText" dxfId="361" priority="120" operator="containsText" text="NOT OK">
      <formula>NOT(ISERROR(SEARCH("NOT OK",A196)))</formula>
    </cfRule>
  </conditionalFormatting>
  <conditionalFormatting sqref="K195 A195">
    <cfRule type="containsText" dxfId="360" priority="119" operator="containsText" text="NOT OK">
      <formula>NOT(ISERROR(SEARCH("NOT OK",A195)))</formula>
    </cfRule>
  </conditionalFormatting>
  <conditionalFormatting sqref="A50:A52 K50:K52">
    <cfRule type="containsText" dxfId="359" priority="90" operator="containsText" text="NOT OK">
      <formula>NOT(ISERROR(SEARCH("NOT OK",A50)))</formula>
    </cfRule>
  </conditionalFormatting>
  <conditionalFormatting sqref="A78:A80 K78:K80">
    <cfRule type="containsText" dxfId="358" priority="87" operator="containsText" text="NOT OK">
      <formula>NOT(ISERROR(SEARCH("NOT OK",A78)))</formula>
    </cfRule>
  </conditionalFormatting>
  <conditionalFormatting sqref="K134:K136 A134:A136">
    <cfRule type="containsText" dxfId="357" priority="84" operator="containsText" text="NOT OK">
      <formula>NOT(ISERROR(SEARCH("NOT OK",A134)))</formula>
    </cfRule>
  </conditionalFormatting>
  <conditionalFormatting sqref="K134:K136 A134:A136">
    <cfRule type="containsText" dxfId="356" priority="83" operator="containsText" text="NOT OK">
      <formula>NOT(ISERROR(SEARCH("NOT OK",A134)))</formula>
    </cfRule>
  </conditionalFormatting>
  <conditionalFormatting sqref="K162:K164 A162:A164">
    <cfRule type="containsText" dxfId="355" priority="80" operator="containsText" text="NOT OK">
      <formula>NOT(ISERROR(SEARCH("NOT OK",A162)))</formula>
    </cfRule>
  </conditionalFormatting>
  <conditionalFormatting sqref="K162:K164 A162:A164">
    <cfRule type="containsText" dxfId="354" priority="79" operator="containsText" text="NOT OK">
      <formula>NOT(ISERROR(SEARCH("NOT OK",A162)))</formula>
    </cfRule>
  </conditionalFormatting>
  <conditionalFormatting sqref="A218:A220 K218:K220">
    <cfRule type="containsText" dxfId="353" priority="76" operator="containsText" text="NOT OK">
      <formula>NOT(ISERROR(SEARCH("NOT OK",A218)))</formula>
    </cfRule>
  </conditionalFormatting>
  <conditionalFormatting sqref="A218:A220 K218:K220">
    <cfRule type="containsText" dxfId="352" priority="75" operator="containsText" text="NOT OK">
      <formula>NOT(ISERROR(SEARCH("NOT OK",A218)))</formula>
    </cfRule>
  </conditionalFormatting>
  <conditionalFormatting sqref="A246:A248 K246:K248">
    <cfRule type="containsText" dxfId="351" priority="72" operator="containsText" text="NOT OK">
      <formula>NOT(ISERROR(SEARCH("NOT OK",A246)))</formula>
    </cfRule>
  </conditionalFormatting>
  <conditionalFormatting sqref="A246:A248 K246:K248">
    <cfRule type="containsText" dxfId="350" priority="71" operator="containsText" text="NOT OK">
      <formula>NOT(ISERROR(SEARCH("NOT OK",A246)))</formula>
    </cfRule>
  </conditionalFormatting>
  <conditionalFormatting sqref="K55 A55">
    <cfRule type="containsText" dxfId="349" priority="56" operator="containsText" text="NOT OK">
      <formula>NOT(ISERROR(SEARCH("NOT OK",A55)))</formula>
    </cfRule>
  </conditionalFormatting>
  <conditionalFormatting sqref="A56 K56">
    <cfRule type="containsText" dxfId="348" priority="55" operator="containsText" text="NOT OK">
      <formula>NOT(ISERROR(SEARCH("NOT OK",A56)))</formula>
    </cfRule>
  </conditionalFormatting>
  <conditionalFormatting sqref="K83 A83">
    <cfRule type="containsText" dxfId="347" priority="54" operator="containsText" text="NOT OK">
      <formula>NOT(ISERROR(SEARCH("NOT OK",A83)))</formula>
    </cfRule>
  </conditionalFormatting>
  <conditionalFormatting sqref="A84 K84">
    <cfRule type="containsText" dxfId="346" priority="53" operator="containsText" text="NOT OK">
      <formula>NOT(ISERROR(SEARCH("NOT OK",A84)))</formula>
    </cfRule>
  </conditionalFormatting>
  <conditionalFormatting sqref="K140 A140">
    <cfRule type="containsText" dxfId="345" priority="52" operator="containsText" text="NOT OK">
      <formula>NOT(ISERROR(SEARCH("NOT OK",A140)))</formula>
    </cfRule>
  </conditionalFormatting>
  <conditionalFormatting sqref="K139 A139">
    <cfRule type="containsText" dxfId="344" priority="51" operator="containsText" text="NOT OK">
      <formula>NOT(ISERROR(SEARCH("NOT OK",A139)))</formula>
    </cfRule>
  </conditionalFormatting>
  <conditionalFormatting sqref="K168 A168">
    <cfRule type="containsText" dxfId="343" priority="50" operator="containsText" text="NOT OK">
      <formula>NOT(ISERROR(SEARCH("NOT OK",A168)))</formula>
    </cfRule>
  </conditionalFormatting>
  <conditionalFormatting sqref="K167 A167">
    <cfRule type="containsText" dxfId="342" priority="49" operator="containsText" text="NOT OK">
      <formula>NOT(ISERROR(SEARCH("NOT OK",A167)))</formula>
    </cfRule>
  </conditionalFormatting>
  <conditionalFormatting sqref="A224 K224">
    <cfRule type="containsText" dxfId="341" priority="48" operator="containsText" text="NOT OK">
      <formula>NOT(ISERROR(SEARCH("NOT OK",A224)))</formula>
    </cfRule>
  </conditionalFormatting>
  <conditionalFormatting sqref="K223 A223">
    <cfRule type="containsText" dxfId="340" priority="47" operator="containsText" text="NOT OK">
      <formula>NOT(ISERROR(SEARCH("NOT OK",A223)))</formula>
    </cfRule>
  </conditionalFormatting>
  <conditionalFormatting sqref="A252 K252">
    <cfRule type="containsText" dxfId="339" priority="46" operator="containsText" text="NOT OK">
      <formula>NOT(ISERROR(SEARCH("NOT OK",A252)))</formula>
    </cfRule>
  </conditionalFormatting>
  <conditionalFormatting sqref="K251 A251">
    <cfRule type="containsText" dxfId="338" priority="45" operator="containsText" text="NOT OK">
      <formula>NOT(ISERROR(SEARCH("NOT OK",A251)))</formula>
    </cfRule>
  </conditionalFormatting>
  <conditionalFormatting sqref="K15 A15">
    <cfRule type="containsText" dxfId="337" priority="33" operator="containsText" text="NOT OK">
      <formula>NOT(ISERROR(SEARCH("NOT OK",A15)))</formula>
    </cfRule>
  </conditionalFormatting>
  <conditionalFormatting sqref="A16 K16">
    <cfRule type="containsText" dxfId="336" priority="34" operator="containsText" text="NOT OK">
      <formula>NOT(ISERROR(SEARCH("NOT OK",A16)))</formula>
    </cfRule>
  </conditionalFormatting>
  <conditionalFormatting sqref="K43 A43">
    <cfRule type="containsText" dxfId="335" priority="30" operator="containsText" text="NOT OK">
      <formula>NOT(ISERROR(SEARCH("NOT OK",A43)))</formula>
    </cfRule>
  </conditionalFormatting>
  <conditionalFormatting sqref="A44 K44">
    <cfRule type="containsText" dxfId="334" priority="31" operator="containsText" text="NOT OK">
      <formula>NOT(ISERROR(SEARCH("NOT OK",A44)))</formula>
    </cfRule>
  </conditionalFormatting>
  <conditionalFormatting sqref="K71 A71">
    <cfRule type="containsText" dxfId="333" priority="27" operator="containsText" text="NOT OK">
      <formula>NOT(ISERROR(SEARCH("NOT OK",A71)))</formula>
    </cfRule>
  </conditionalFormatting>
  <conditionalFormatting sqref="A72 K72">
    <cfRule type="containsText" dxfId="332" priority="28" operator="containsText" text="NOT OK">
      <formula>NOT(ISERROR(SEARCH("NOT OK",A72)))</formula>
    </cfRule>
  </conditionalFormatting>
  <conditionalFormatting sqref="A99 K99">
    <cfRule type="containsText" dxfId="331" priority="17" operator="containsText" text="NOT OK">
      <formula>NOT(ISERROR(SEARCH("NOT OK",A99)))</formula>
    </cfRule>
  </conditionalFormatting>
  <conditionalFormatting sqref="K100 A100">
    <cfRule type="containsText" dxfId="330" priority="18" operator="containsText" text="NOT OK">
      <formula>NOT(ISERROR(SEARCH("NOT OK",A100)))</formula>
    </cfRule>
  </conditionalFormatting>
  <conditionalFormatting sqref="K128 A128">
    <cfRule type="containsText" dxfId="329" priority="16" operator="containsText" text="NOT OK">
      <formula>NOT(ISERROR(SEARCH("NOT OK",A128)))</formula>
    </cfRule>
  </conditionalFormatting>
  <conditionalFormatting sqref="A127 K127">
    <cfRule type="containsText" dxfId="328" priority="15" operator="containsText" text="NOT OK">
      <formula>NOT(ISERROR(SEARCH("NOT OK",A127)))</formula>
    </cfRule>
  </conditionalFormatting>
  <conditionalFormatting sqref="A155 K155">
    <cfRule type="containsText" dxfId="327" priority="12" operator="containsText" text="NOT OK">
      <formula>NOT(ISERROR(SEARCH("NOT OK",A155)))</formula>
    </cfRule>
  </conditionalFormatting>
  <conditionalFormatting sqref="K156 A156">
    <cfRule type="containsText" dxfId="326" priority="13" operator="containsText" text="NOT OK">
      <formula>NOT(ISERROR(SEARCH("NOT OK",A156)))</formula>
    </cfRule>
  </conditionalFormatting>
  <conditionalFormatting sqref="K183 A183">
    <cfRule type="containsText" dxfId="325" priority="9" operator="containsText" text="NOT OK">
      <formula>NOT(ISERROR(SEARCH("NOT OK",A183)))</formula>
    </cfRule>
  </conditionalFormatting>
  <conditionalFormatting sqref="A184 K184">
    <cfRule type="containsText" dxfId="324" priority="10" operator="containsText" text="NOT OK">
      <formula>NOT(ISERROR(SEARCH("NOT OK",A184)))</formula>
    </cfRule>
  </conditionalFormatting>
  <conditionalFormatting sqref="K211 A211">
    <cfRule type="containsText" dxfId="323" priority="3" operator="containsText" text="NOT OK">
      <formula>NOT(ISERROR(SEARCH("NOT OK",A211)))</formula>
    </cfRule>
  </conditionalFormatting>
  <conditionalFormatting sqref="A212 K212">
    <cfRule type="containsText" dxfId="322" priority="4" operator="containsText" text="NOT OK">
      <formula>NOT(ISERROR(SEARCH("NOT OK",A212)))</formula>
    </cfRule>
  </conditionalFormatting>
  <conditionalFormatting sqref="K239 A239">
    <cfRule type="containsText" dxfId="321" priority="1" operator="containsText" text="NOT OK">
      <formula>NOT(ISERROR(SEARCH("NOT OK",A239)))</formula>
    </cfRule>
  </conditionalFormatting>
  <conditionalFormatting sqref="A240 K240">
    <cfRule type="containsText" dxfId="320" priority="2" operator="containsText" text="NOT OK">
      <formula>NOT(ISERROR(SEARCH("NOT OK",A240)))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Chiang Mai International Airport</oddHeader>
  </headerFooter>
  <rowBreaks count="2" manualBreakCount="2">
    <brk id="85" min="11" max="22" man="1"/>
    <brk id="169" min="1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>
    <pageSetUpPr fitToPage="1"/>
  </sheetPr>
  <dimension ref="B1:Z235"/>
  <sheetViews>
    <sheetView workbookViewId="0">
      <selection activeCell="F15" sqref="F15"/>
    </sheetView>
  </sheetViews>
  <sheetFormatPr defaultColWidth="7" defaultRowHeight="12.75" x14ac:dyDescent="0.2"/>
  <cols>
    <col min="1" max="1" width="7" style="1" customWidth="1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1" width="7" style="1" customWidth="1"/>
    <col min="12" max="12" width="13" style="1" customWidth="1"/>
    <col min="13" max="13" width="11.28515625" style="1" customWidth="1"/>
    <col min="14" max="14" width="11.7109375" style="1" customWidth="1"/>
    <col min="15" max="15" width="14.140625" style="1" bestFit="1" customWidth="1"/>
    <col min="16" max="17" width="11" style="1" customWidth="1"/>
    <col min="18" max="18" width="11.7109375" style="1" customWidth="1"/>
    <col min="19" max="19" width="11.5703125" style="1" customWidth="1"/>
    <col min="20" max="20" width="14.140625" style="1" bestFit="1" customWidth="1"/>
    <col min="21" max="22" width="11" style="1" customWidth="1"/>
    <col min="23" max="23" width="12.140625" style="2" bestFit="1" customWidth="1"/>
    <col min="24" max="24" width="7.28515625" style="1" bestFit="1" customWidth="1"/>
    <col min="25" max="16384" width="7" style="1"/>
  </cols>
  <sheetData>
    <row r="1" spans="2:25" ht="13.5" thickBot="1" x14ac:dyDescent="0.25"/>
    <row r="2" spans="2:25" ht="13.5" thickTop="1" x14ac:dyDescent="0.2">
      <c r="B2" s="537" t="s">
        <v>0</v>
      </c>
      <c r="C2" s="538"/>
      <c r="D2" s="538"/>
      <c r="E2" s="538"/>
      <c r="F2" s="538"/>
      <c r="G2" s="538"/>
      <c r="H2" s="538"/>
      <c r="I2" s="539"/>
      <c r="J2" s="3"/>
      <c r="K2" s="3"/>
      <c r="L2" s="540" t="s">
        <v>1</v>
      </c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2"/>
    </row>
    <row r="3" spans="2:25" ht="13.5" thickBot="1" x14ac:dyDescent="0.25">
      <c r="B3" s="543" t="s">
        <v>46</v>
      </c>
      <c r="C3" s="544"/>
      <c r="D3" s="544"/>
      <c r="E3" s="544"/>
      <c r="F3" s="544"/>
      <c r="G3" s="544"/>
      <c r="H3" s="544"/>
      <c r="I3" s="545"/>
      <c r="J3" s="3"/>
      <c r="K3" s="3"/>
      <c r="L3" s="546" t="s">
        <v>48</v>
      </c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8"/>
    </row>
    <row r="4" spans="2:25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K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2:25" ht="14.25" thickTop="1" thickBot="1" x14ac:dyDescent="0.25">
      <c r="B5" s="104"/>
      <c r="C5" s="563" t="s">
        <v>58</v>
      </c>
      <c r="D5" s="564"/>
      <c r="E5" s="565"/>
      <c r="F5" s="549" t="s">
        <v>59</v>
      </c>
      <c r="G5" s="550"/>
      <c r="H5" s="551"/>
      <c r="I5" s="105" t="s">
        <v>2</v>
      </c>
      <c r="J5" s="3"/>
      <c r="K5" s="3"/>
      <c r="L5" s="11"/>
      <c r="M5" s="552" t="s">
        <v>58</v>
      </c>
      <c r="N5" s="553"/>
      <c r="O5" s="553"/>
      <c r="P5" s="553"/>
      <c r="Q5" s="554"/>
      <c r="R5" s="552" t="s">
        <v>59</v>
      </c>
      <c r="S5" s="553"/>
      <c r="T5" s="553"/>
      <c r="U5" s="553"/>
      <c r="V5" s="554"/>
      <c r="W5" s="12" t="s">
        <v>2</v>
      </c>
    </row>
    <row r="6" spans="2:25" ht="13.5" thickTop="1" x14ac:dyDescent="0.2">
      <c r="B6" s="106" t="s">
        <v>3</v>
      </c>
      <c r="C6" s="107"/>
      <c r="D6" s="108"/>
      <c r="E6" s="109"/>
      <c r="F6" s="107"/>
      <c r="G6" s="108"/>
      <c r="H6" s="109"/>
      <c r="I6" s="110" t="s">
        <v>4</v>
      </c>
      <c r="J6" s="3"/>
      <c r="K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2:25" ht="13.5" thickBot="1" x14ac:dyDescent="0.25">
      <c r="B7" s="111"/>
      <c r="C7" s="112" t="s">
        <v>5</v>
      </c>
      <c r="D7" s="113" t="s">
        <v>6</v>
      </c>
      <c r="E7" s="114" t="s">
        <v>7</v>
      </c>
      <c r="F7" s="112" t="s">
        <v>5</v>
      </c>
      <c r="G7" s="113" t="s">
        <v>6</v>
      </c>
      <c r="H7" s="114" t="s">
        <v>7</v>
      </c>
      <c r="I7" s="115"/>
      <c r="J7" s="3"/>
      <c r="K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2:25" ht="6" customHeight="1" thickTop="1" x14ac:dyDescent="0.2">
      <c r="B8" s="106"/>
      <c r="C8" s="116"/>
      <c r="D8" s="117"/>
      <c r="E8" s="118"/>
      <c r="F8" s="116"/>
      <c r="G8" s="117"/>
      <c r="H8" s="157"/>
      <c r="I8" s="119"/>
      <c r="J8" s="3"/>
      <c r="K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2:25" x14ac:dyDescent="0.2">
      <c r="B9" s="106" t="s">
        <v>10</v>
      </c>
      <c r="C9" s="120">
        <v>77</v>
      </c>
      <c r="D9" s="122">
        <v>76</v>
      </c>
      <c r="E9" s="152">
        <f>SUM(C9:D9)</f>
        <v>153</v>
      </c>
      <c r="F9" s="120">
        <v>126</v>
      </c>
      <c r="G9" s="122">
        <v>126</v>
      </c>
      <c r="H9" s="158">
        <f>SUM(F9:G9)</f>
        <v>252</v>
      </c>
      <c r="I9" s="123">
        <f>IF(E9=0,0,((H9/E9)-1)*100)</f>
        <v>64.705882352941174</v>
      </c>
      <c r="J9" s="3"/>
      <c r="K9" s="6"/>
      <c r="L9" s="13" t="s">
        <v>10</v>
      </c>
      <c r="M9" s="39">
        <v>10312</v>
      </c>
      <c r="N9" s="37">
        <v>10376</v>
      </c>
      <c r="O9" s="169">
        <f>SUM(M9:N9)</f>
        <v>20688</v>
      </c>
      <c r="P9" s="140">
        <v>0</v>
      </c>
      <c r="Q9" s="169">
        <f t="shared" ref="Q9:Q11" si="0">O9+P9</f>
        <v>20688</v>
      </c>
      <c r="R9" s="39">
        <v>13252</v>
      </c>
      <c r="S9" s="37">
        <v>12730</v>
      </c>
      <c r="T9" s="169">
        <f>SUM(R9:S9)</f>
        <v>25982</v>
      </c>
      <c r="U9" s="140">
        <v>0</v>
      </c>
      <c r="V9" s="169">
        <f>T9+U9</f>
        <v>25982</v>
      </c>
      <c r="W9" s="40">
        <f>IF(Q9=0,0,((V9/Q9)-1)*100)</f>
        <v>25.589713843774177</v>
      </c>
    </row>
    <row r="10" spans="2:25" x14ac:dyDescent="0.2">
      <c r="B10" s="106" t="s">
        <v>11</v>
      </c>
      <c r="C10" s="120">
        <v>75</v>
      </c>
      <c r="D10" s="122">
        <v>75</v>
      </c>
      <c r="E10" s="152">
        <f>SUM(C10:D10)</f>
        <v>150</v>
      </c>
      <c r="F10" s="120">
        <v>138</v>
      </c>
      <c r="G10" s="122">
        <v>138</v>
      </c>
      <c r="H10" s="158">
        <f>SUM(F10:G10)</f>
        <v>276</v>
      </c>
      <c r="I10" s="123">
        <f>IF(E10=0,0,((H10/E10)-1)*100)</f>
        <v>84.000000000000014</v>
      </c>
      <c r="J10" s="3"/>
      <c r="K10" s="6"/>
      <c r="L10" s="13" t="s">
        <v>11</v>
      </c>
      <c r="M10" s="39">
        <v>11409</v>
      </c>
      <c r="N10" s="37">
        <v>10264</v>
      </c>
      <c r="O10" s="169">
        <f t="shared" ref="O10:O11" si="1">SUM(M10:N10)</f>
        <v>21673</v>
      </c>
      <c r="P10" s="140">
        <v>0</v>
      </c>
      <c r="Q10" s="169">
        <f t="shared" si="0"/>
        <v>21673</v>
      </c>
      <c r="R10" s="39">
        <v>20059</v>
      </c>
      <c r="S10" s="37">
        <v>18151</v>
      </c>
      <c r="T10" s="169">
        <f t="shared" ref="T10:T11" si="2">SUM(R10:S10)</f>
        <v>38210</v>
      </c>
      <c r="U10" s="140">
        <v>0</v>
      </c>
      <c r="V10" s="169">
        <f>T10+U10</f>
        <v>38210</v>
      </c>
      <c r="W10" s="40">
        <f>IF(Q10=0,0,((V10/Q10)-1)*100)</f>
        <v>76.30231163198448</v>
      </c>
    </row>
    <row r="11" spans="2:25" ht="13.5" thickBot="1" x14ac:dyDescent="0.25">
      <c r="B11" s="111" t="s">
        <v>12</v>
      </c>
      <c r="C11" s="124">
        <v>75</v>
      </c>
      <c r="D11" s="125">
        <v>75</v>
      </c>
      <c r="E11" s="152">
        <f>SUM(C11:D11)</f>
        <v>150</v>
      </c>
      <c r="F11" s="124">
        <v>138</v>
      </c>
      <c r="G11" s="125">
        <v>138</v>
      </c>
      <c r="H11" s="158">
        <f>SUM(F11:G11)</f>
        <v>276</v>
      </c>
      <c r="I11" s="123">
        <f>IF(E11=0,0,((H11/E11)-1)*100)</f>
        <v>84.000000000000014</v>
      </c>
      <c r="J11" s="3"/>
      <c r="K11" s="6"/>
      <c r="L11" s="22" t="s">
        <v>12</v>
      </c>
      <c r="M11" s="39">
        <v>11238</v>
      </c>
      <c r="N11" s="37">
        <v>11031</v>
      </c>
      <c r="O11" s="169">
        <f t="shared" si="1"/>
        <v>22269</v>
      </c>
      <c r="P11" s="38">
        <v>0</v>
      </c>
      <c r="Q11" s="267">
        <f t="shared" si="0"/>
        <v>22269</v>
      </c>
      <c r="R11" s="39">
        <v>19459</v>
      </c>
      <c r="S11" s="37">
        <v>18866</v>
      </c>
      <c r="T11" s="169">
        <f t="shared" si="2"/>
        <v>38325</v>
      </c>
      <c r="U11" s="38">
        <v>0</v>
      </c>
      <c r="V11" s="267">
        <f>T11+U11</f>
        <v>38325</v>
      </c>
      <c r="W11" s="40">
        <f>IF(Q11=0,0,((V11/Q11)-1)*100)</f>
        <v>72.100229017917286</v>
      </c>
    </row>
    <row r="12" spans="2:25" ht="14.25" thickTop="1" thickBot="1" x14ac:dyDescent="0.25">
      <c r="B12" s="126" t="s">
        <v>57</v>
      </c>
      <c r="C12" s="127">
        <f>+C9+C10+C11</f>
        <v>227</v>
      </c>
      <c r="D12" s="129">
        <f t="shared" ref="D12:H12" si="3">+D9+D10+D11</f>
        <v>226</v>
      </c>
      <c r="E12" s="153">
        <f t="shared" si="3"/>
        <v>453</v>
      </c>
      <c r="F12" s="127">
        <f t="shared" si="3"/>
        <v>402</v>
      </c>
      <c r="G12" s="129">
        <f t="shared" si="3"/>
        <v>402</v>
      </c>
      <c r="H12" s="162">
        <f t="shared" si="3"/>
        <v>804</v>
      </c>
      <c r="I12" s="130">
        <f>IF(E12=0,0,((H12/E12)-1)*100)</f>
        <v>77.483443708609272</v>
      </c>
      <c r="J12" s="3"/>
      <c r="K12" s="3"/>
      <c r="L12" s="41" t="s">
        <v>57</v>
      </c>
      <c r="M12" s="45">
        <f>+M9+M10+M11</f>
        <v>32959</v>
      </c>
      <c r="N12" s="43">
        <f t="shared" ref="N12:V12" si="4">+N9+N10+N11</f>
        <v>31671</v>
      </c>
      <c r="O12" s="170">
        <f t="shared" si="4"/>
        <v>64630</v>
      </c>
      <c r="P12" s="43">
        <f t="shared" si="4"/>
        <v>0</v>
      </c>
      <c r="Q12" s="170">
        <f t="shared" si="4"/>
        <v>64630</v>
      </c>
      <c r="R12" s="45">
        <f t="shared" si="4"/>
        <v>52770</v>
      </c>
      <c r="S12" s="43">
        <f t="shared" si="4"/>
        <v>49747</v>
      </c>
      <c r="T12" s="170">
        <f t="shared" si="4"/>
        <v>102517</v>
      </c>
      <c r="U12" s="43">
        <f t="shared" si="4"/>
        <v>0</v>
      </c>
      <c r="V12" s="170">
        <f t="shared" si="4"/>
        <v>102517</v>
      </c>
      <c r="W12" s="46">
        <f>IF(Q12=0,0,((V12/Q12)-1)*100)</f>
        <v>58.621383258548661</v>
      </c>
    </row>
    <row r="13" spans="2:25" ht="13.5" thickTop="1" x14ac:dyDescent="0.2">
      <c r="B13" s="106" t="s">
        <v>13</v>
      </c>
      <c r="C13" s="120">
        <v>76</v>
      </c>
      <c r="D13" s="122">
        <v>76</v>
      </c>
      <c r="E13" s="152">
        <f t="shared" ref="E13:E23" si="5">SUM(C13:D13)</f>
        <v>152</v>
      </c>
      <c r="F13" s="120">
        <v>198</v>
      </c>
      <c r="G13" s="122">
        <v>198</v>
      </c>
      <c r="H13" s="158">
        <f>SUM(F13:G13)</f>
        <v>396</v>
      </c>
      <c r="I13" s="123">
        <f t="shared" ref="I13:I24" si="6">IF(E13=0,0,((H13/E13)-1)*100)</f>
        <v>160.52631578947367</v>
      </c>
      <c r="J13" s="3"/>
      <c r="K13" s="3"/>
      <c r="L13" s="13" t="s">
        <v>13</v>
      </c>
      <c r="M13" s="39">
        <v>11012</v>
      </c>
      <c r="N13" s="37">
        <v>10614</v>
      </c>
      <c r="O13" s="169">
        <f>SUM(M13:N13)</f>
        <v>21626</v>
      </c>
      <c r="P13" s="140">
        <v>0</v>
      </c>
      <c r="Q13" s="169">
        <f t="shared" ref="Q13:Q14" si="7">O13+P13</f>
        <v>21626</v>
      </c>
      <c r="R13" s="39">
        <v>26211</v>
      </c>
      <c r="S13" s="37">
        <v>23852</v>
      </c>
      <c r="T13" s="169">
        <f>SUM(R13:S13)</f>
        <v>50063</v>
      </c>
      <c r="U13" s="140">
        <v>0</v>
      </c>
      <c r="V13" s="169">
        <f>T13+U13</f>
        <v>50063</v>
      </c>
      <c r="W13" s="40">
        <f t="shared" ref="W13:W24" si="8">IF(Q13=0,0,((V13/Q13)-1)*100)</f>
        <v>131.49449736428372</v>
      </c>
    </row>
    <row r="14" spans="2:25" x14ac:dyDescent="0.2">
      <c r="B14" s="106" t="s">
        <v>14</v>
      </c>
      <c r="C14" s="120">
        <v>75</v>
      </c>
      <c r="D14" s="122">
        <v>75</v>
      </c>
      <c r="E14" s="152">
        <f t="shared" si="5"/>
        <v>150</v>
      </c>
      <c r="F14" s="120">
        <v>186</v>
      </c>
      <c r="G14" s="122">
        <v>187</v>
      </c>
      <c r="H14" s="158">
        <f>SUM(F14:G14)</f>
        <v>373</v>
      </c>
      <c r="I14" s="123">
        <f t="shared" si="6"/>
        <v>148.66666666666669</v>
      </c>
      <c r="J14" s="3"/>
      <c r="K14" s="3"/>
      <c r="L14" s="13" t="s">
        <v>14</v>
      </c>
      <c r="M14" s="39">
        <v>12113</v>
      </c>
      <c r="N14" s="37">
        <v>11200</v>
      </c>
      <c r="O14" s="169">
        <f t="shared" ref="O14" si="9">SUM(M14:N14)</f>
        <v>23313</v>
      </c>
      <c r="P14" s="140">
        <v>0</v>
      </c>
      <c r="Q14" s="169">
        <f t="shared" si="7"/>
        <v>23313</v>
      </c>
      <c r="R14" s="39">
        <v>24525</v>
      </c>
      <c r="S14" s="37">
        <v>26270</v>
      </c>
      <c r="T14" s="169">
        <f t="shared" ref="T14" si="10">SUM(R14:S14)</f>
        <v>50795</v>
      </c>
      <c r="U14" s="140">
        <v>0</v>
      </c>
      <c r="V14" s="169">
        <f>T14+U14</f>
        <v>50795</v>
      </c>
      <c r="W14" s="40">
        <f t="shared" si="8"/>
        <v>117.88272637584178</v>
      </c>
    </row>
    <row r="15" spans="2:25" ht="13.5" thickBot="1" x14ac:dyDescent="0.25">
      <c r="B15" s="106" t="s">
        <v>15</v>
      </c>
      <c r="C15" s="120">
        <v>118</v>
      </c>
      <c r="D15" s="122">
        <v>118</v>
      </c>
      <c r="E15" s="152">
        <f>SUM(C15:D15)</f>
        <v>236</v>
      </c>
      <c r="F15" s="120">
        <v>206</v>
      </c>
      <c r="G15" s="122">
        <v>206</v>
      </c>
      <c r="H15" s="158">
        <f>SUM(F15:G15)</f>
        <v>412</v>
      </c>
      <c r="I15" s="123">
        <f>IF(E15=0,0,((H15/E15)-1)*100)</f>
        <v>74.576271186440678</v>
      </c>
      <c r="J15" s="7"/>
      <c r="K15" s="3"/>
      <c r="L15" s="13" t="s">
        <v>15</v>
      </c>
      <c r="M15" s="39">
        <v>12897</v>
      </c>
      <c r="N15" s="37">
        <v>12411</v>
      </c>
      <c r="O15" s="169">
        <f>SUM(M15:N15)</f>
        <v>25308</v>
      </c>
      <c r="P15" s="140">
        <v>0</v>
      </c>
      <c r="Q15" s="169">
        <f>O15+P15</f>
        <v>25308</v>
      </c>
      <c r="R15" s="39">
        <v>26182</v>
      </c>
      <c r="S15" s="37">
        <v>26598</v>
      </c>
      <c r="T15" s="169">
        <f>SUM(R15:S15)</f>
        <v>52780</v>
      </c>
      <c r="U15" s="140">
        <v>0</v>
      </c>
      <c r="V15" s="169">
        <f>T15+U15</f>
        <v>52780</v>
      </c>
      <c r="W15" s="40">
        <f>IF(Q15=0,0,((V15/Q15)-1)*100)</f>
        <v>108.55065591907697</v>
      </c>
    </row>
    <row r="16" spans="2:25" ht="14.25" thickTop="1" thickBot="1" x14ac:dyDescent="0.25">
      <c r="B16" s="126" t="s">
        <v>61</v>
      </c>
      <c r="C16" s="127">
        <f>+C13+C14+C15</f>
        <v>269</v>
      </c>
      <c r="D16" s="129">
        <f t="shared" ref="D16:H16" si="11">+D13+D14+D15</f>
        <v>269</v>
      </c>
      <c r="E16" s="153">
        <f t="shared" si="11"/>
        <v>538</v>
      </c>
      <c r="F16" s="127">
        <f t="shared" si="11"/>
        <v>590</v>
      </c>
      <c r="G16" s="129">
        <f t="shared" si="11"/>
        <v>591</v>
      </c>
      <c r="H16" s="159">
        <f t="shared" si="11"/>
        <v>1181</v>
      </c>
      <c r="I16" s="131">
        <f t="shared" ref="I16" si="12">IF(E16=0,0,((H16/E16)-1)*100)</f>
        <v>119.51672862453533</v>
      </c>
      <c r="J16" s="7"/>
      <c r="K16" s="7"/>
      <c r="L16" s="41" t="s">
        <v>61</v>
      </c>
      <c r="M16" s="45">
        <f>+M13+M14+M15</f>
        <v>36022</v>
      </c>
      <c r="N16" s="43">
        <f t="shared" ref="N16:V16" si="13">+N13+N14+N15</f>
        <v>34225</v>
      </c>
      <c r="O16" s="170">
        <f t="shared" si="13"/>
        <v>70247</v>
      </c>
      <c r="P16" s="43">
        <f t="shared" si="13"/>
        <v>0</v>
      </c>
      <c r="Q16" s="170">
        <f t="shared" si="13"/>
        <v>70247</v>
      </c>
      <c r="R16" s="45">
        <f t="shared" si="13"/>
        <v>76918</v>
      </c>
      <c r="S16" s="43">
        <f t="shared" si="13"/>
        <v>76720</v>
      </c>
      <c r="T16" s="170">
        <f t="shared" si="13"/>
        <v>153638</v>
      </c>
      <c r="U16" s="43">
        <f t="shared" si="13"/>
        <v>0</v>
      </c>
      <c r="V16" s="170">
        <f t="shared" si="13"/>
        <v>153638</v>
      </c>
      <c r="W16" s="46">
        <f t="shared" ref="W16" si="14">IF(Q16=0,0,((V16/Q16)-1)*100)</f>
        <v>118.71111933605705</v>
      </c>
      <c r="X16" s="280"/>
      <c r="Y16" s="280"/>
    </row>
    <row r="17" spans="2:25" ht="13.5" thickTop="1" x14ac:dyDescent="0.2">
      <c r="B17" s="106" t="s">
        <v>16</v>
      </c>
      <c r="C17" s="120">
        <v>114</v>
      </c>
      <c r="D17" s="122">
        <v>114</v>
      </c>
      <c r="E17" s="152">
        <f t="shared" si="5"/>
        <v>228</v>
      </c>
      <c r="F17" s="120">
        <v>193</v>
      </c>
      <c r="G17" s="122">
        <v>193</v>
      </c>
      <c r="H17" s="158">
        <f t="shared" ref="H17:H23" si="15">SUM(F17:G17)</f>
        <v>386</v>
      </c>
      <c r="I17" s="123">
        <f t="shared" si="6"/>
        <v>69.298245614035082</v>
      </c>
      <c r="J17" s="7"/>
      <c r="K17" s="3"/>
      <c r="L17" s="13" t="s">
        <v>16</v>
      </c>
      <c r="M17" s="39">
        <v>12812</v>
      </c>
      <c r="N17" s="37">
        <v>12225</v>
      </c>
      <c r="O17" s="169">
        <f t="shared" ref="O17:O19" si="16">SUM(M17:N17)</f>
        <v>25037</v>
      </c>
      <c r="P17" s="140">
        <v>0</v>
      </c>
      <c r="Q17" s="169">
        <f>O17+P17</f>
        <v>25037</v>
      </c>
      <c r="R17" s="39">
        <v>24411</v>
      </c>
      <c r="S17" s="37">
        <v>24850</v>
      </c>
      <c r="T17" s="169">
        <f t="shared" ref="T17:T19" si="17">SUM(R17:S17)</f>
        <v>49261</v>
      </c>
      <c r="U17" s="140">
        <v>0</v>
      </c>
      <c r="V17" s="169">
        <f>T17+U17</f>
        <v>49261</v>
      </c>
      <c r="W17" s="40">
        <f t="shared" si="8"/>
        <v>96.75280584734594</v>
      </c>
    </row>
    <row r="18" spans="2:25" x14ac:dyDescent="0.2">
      <c r="B18" s="106" t="s">
        <v>17</v>
      </c>
      <c r="C18" s="120">
        <v>121</v>
      </c>
      <c r="D18" s="122">
        <v>121</v>
      </c>
      <c r="E18" s="152">
        <f>SUM(C18:D18)</f>
        <v>242</v>
      </c>
      <c r="F18" s="120">
        <v>198</v>
      </c>
      <c r="G18" s="122">
        <v>198</v>
      </c>
      <c r="H18" s="158">
        <f>SUM(F18:G18)</f>
        <v>396</v>
      </c>
      <c r="I18" s="123">
        <f>IF(E18=0,0,((H18/E18)-1)*100)</f>
        <v>63.636363636363647</v>
      </c>
      <c r="K18" s="3"/>
      <c r="L18" s="13" t="s">
        <v>17</v>
      </c>
      <c r="M18" s="39">
        <v>12984</v>
      </c>
      <c r="N18" s="37">
        <v>12467</v>
      </c>
      <c r="O18" s="169">
        <f>SUM(M18:N18)</f>
        <v>25451</v>
      </c>
      <c r="P18" s="140">
        <v>0</v>
      </c>
      <c r="Q18" s="169">
        <f>O18+P18</f>
        <v>25451</v>
      </c>
      <c r="R18" s="39">
        <v>24120</v>
      </c>
      <c r="S18" s="37">
        <v>23014</v>
      </c>
      <c r="T18" s="169">
        <f>SUM(R18:S18)</f>
        <v>47134</v>
      </c>
      <c r="U18" s="140">
        <v>0</v>
      </c>
      <c r="V18" s="169">
        <f>T18+U18</f>
        <v>47134</v>
      </c>
      <c r="W18" s="40">
        <f>IF(Q18=0,0,((V18/Q18)-1)*100)</f>
        <v>85.195080743389269</v>
      </c>
    </row>
    <row r="19" spans="2:25" ht="13.5" thickBot="1" x14ac:dyDescent="0.25">
      <c r="B19" s="106" t="s">
        <v>18</v>
      </c>
      <c r="C19" s="120">
        <v>118</v>
      </c>
      <c r="D19" s="122">
        <v>118</v>
      </c>
      <c r="E19" s="152">
        <f t="shared" si="5"/>
        <v>236</v>
      </c>
      <c r="F19" s="120">
        <v>186</v>
      </c>
      <c r="G19" s="122">
        <v>186</v>
      </c>
      <c r="H19" s="158">
        <f t="shared" si="15"/>
        <v>372</v>
      </c>
      <c r="I19" s="123">
        <f t="shared" si="6"/>
        <v>57.627118644067799</v>
      </c>
      <c r="J19" s="8"/>
      <c r="K19" s="3"/>
      <c r="L19" s="13" t="s">
        <v>18</v>
      </c>
      <c r="M19" s="39">
        <v>13469</v>
      </c>
      <c r="N19" s="37">
        <v>13028</v>
      </c>
      <c r="O19" s="169">
        <f t="shared" si="16"/>
        <v>26497</v>
      </c>
      <c r="P19" s="140">
        <v>0</v>
      </c>
      <c r="Q19" s="169">
        <f t="shared" ref="Q19" si="18">O19+P19</f>
        <v>26497</v>
      </c>
      <c r="R19" s="39">
        <v>22564</v>
      </c>
      <c r="S19" s="37">
        <v>21569</v>
      </c>
      <c r="T19" s="169">
        <f t="shared" si="17"/>
        <v>44133</v>
      </c>
      <c r="U19" s="140">
        <v>0</v>
      </c>
      <c r="V19" s="169">
        <f>T19+U19</f>
        <v>44133</v>
      </c>
      <c r="W19" s="40">
        <f t="shared" si="8"/>
        <v>66.558478318300189</v>
      </c>
    </row>
    <row r="20" spans="2:25" ht="15.75" customHeight="1" thickTop="1" thickBot="1" x14ac:dyDescent="0.25">
      <c r="B20" s="133" t="s">
        <v>19</v>
      </c>
      <c r="C20" s="127">
        <f>+C17+C18+C19</f>
        <v>353</v>
      </c>
      <c r="D20" s="135">
        <f t="shared" ref="D20:H20" si="19">+D17+D18+D19</f>
        <v>353</v>
      </c>
      <c r="E20" s="154">
        <f t="shared" si="19"/>
        <v>706</v>
      </c>
      <c r="F20" s="127">
        <f t="shared" si="19"/>
        <v>577</v>
      </c>
      <c r="G20" s="135">
        <f t="shared" si="19"/>
        <v>577</v>
      </c>
      <c r="H20" s="160">
        <f t="shared" si="19"/>
        <v>1154</v>
      </c>
      <c r="I20" s="130">
        <f t="shared" si="6"/>
        <v>63.456090651558085</v>
      </c>
      <c r="J20" s="9"/>
      <c r="K20" s="10"/>
      <c r="L20" s="47" t="s">
        <v>19</v>
      </c>
      <c r="M20" s="48">
        <f>+M17+M18+M19</f>
        <v>39265</v>
      </c>
      <c r="N20" s="49">
        <f t="shared" ref="N20:V20" si="20">+N17+N18+N19</f>
        <v>37720</v>
      </c>
      <c r="O20" s="171">
        <f t="shared" si="20"/>
        <v>76985</v>
      </c>
      <c r="P20" s="49">
        <f t="shared" si="20"/>
        <v>0</v>
      </c>
      <c r="Q20" s="171">
        <f t="shared" si="20"/>
        <v>76985</v>
      </c>
      <c r="R20" s="48">
        <f t="shared" si="20"/>
        <v>71095</v>
      </c>
      <c r="S20" s="49">
        <f t="shared" si="20"/>
        <v>69433</v>
      </c>
      <c r="T20" s="171">
        <f t="shared" si="20"/>
        <v>140528</v>
      </c>
      <c r="U20" s="49">
        <f t="shared" si="20"/>
        <v>0</v>
      </c>
      <c r="V20" s="171">
        <f t="shared" si="20"/>
        <v>140528</v>
      </c>
      <c r="W20" s="50">
        <f t="shared" si="8"/>
        <v>82.539455738130798</v>
      </c>
    </row>
    <row r="21" spans="2:25" ht="13.5" thickTop="1" x14ac:dyDescent="0.2">
      <c r="B21" s="106" t="s">
        <v>20</v>
      </c>
      <c r="C21" s="120">
        <v>127</v>
      </c>
      <c r="D21" s="122">
        <v>127</v>
      </c>
      <c r="E21" s="155">
        <f t="shared" si="5"/>
        <v>254</v>
      </c>
      <c r="F21" s="120">
        <v>197</v>
      </c>
      <c r="G21" s="122">
        <v>197</v>
      </c>
      <c r="H21" s="161">
        <f t="shared" si="15"/>
        <v>394</v>
      </c>
      <c r="I21" s="123">
        <f t="shared" si="6"/>
        <v>55.11811023622046</v>
      </c>
      <c r="J21" s="3"/>
      <c r="K21" s="3"/>
      <c r="L21" s="13" t="s">
        <v>21</v>
      </c>
      <c r="M21" s="39">
        <v>14067</v>
      </c>
      <c r="N21" s="37">
        <v>12971</v>
      </c>
      <c r="O21" s="169">
        <f t="shared" ref="O21:O23" si="21">SUM(M21:N21)</f>
        <v>27038</v>
      </c>
      <c r="P21" s="140">
        <v>0</v>
      </c>
      <c r="Q21" s="169">
        <f t="shared" ref="Q21:Q23" si="22">O21+P21</f>
        <v>27038</v>
      </c>
      <c r="R21" s="39">
        <v>27795</v>
      </c>
      <c r="S21" s="37">
        <v>25070</v>
      </c>
      <c r="T21" s="169">
        <f t="shared" ref="T21:T23" si="23">SUM(R21:S21)</f>
        <v>52865</v>
      </c>
      <c r="U21" s="140">
        <v>0</v>
      </c>
      <c r="V21" s="169">
        <f>T21+U21</f>
        <v>52865</v>
      </c>
      <c r="W21" s="40">
        <f t="shared" si="8"/>
        <v>95.521118425919084</v>
      </c>
    </row>
    <row r="22" spans="2:25" x14ac:dyDescent="0.2">
      <c r="B22" s="106" t="s">
        <v>22</v>
      </c>
      <c r="C22" s="120">
        <v>142</v>
      </c>
      <c r="D22" s="122">
        <v>142</v>
      </c>
      <c r="E22" s="152">
        <f t="shared" si="5"/>
        <v>284</v>
      </c>
      <c r="F22" s="120">
        <v>197</v>
      </c>
      <c r="G22" s="122">
        <v>197</v>
      </c>
      <c r="H22" s="152">
        <f t="shared" si="15"/>
        <v>394</v>
      </c>
      <c r="I22" s="123">
        <f t="shared" si="6"/>
        <v>38.732394366197177</v>
      </c>
      <c r="J22" s="3"/>
      <c r="K22" s="3"/>
      <c r="L22" s="13" t="s">
        <v>22</v>
      </c>
      <c r="M22" s="39">
        <v>15559</v>
      </c>
      <c r="N22" s="37">
        <v>15682</v>
      </c>
      <c r="O22" s="169">
        <f t="shared" si="21"/>
        <v>31241</v>
      </c>
      <c r="P22" s="140">
        <v>0</v>
      </c>
      <c r="Q22" s="169">
        <f t="shared" si="22"/>
        <v>31241</v>
      </c>
      <c r="R22" s="39">
        <v>27658</v>
      </c>
      <c r="S22" s="37">
        <v>27603</v>
      </c>
      <c r="T22" s="169">
        <f t="shared" si="23"/>
        <v>55261</v>
      </c>
      <c r="U22" s="140">
        <v>1</v>
      </c>
      <c r="V22" s="169">
        <f>T22+U22</f>
        <v>55262</v>
      </c>
      <c r="W22" s="40">
        <f t="shared" si="8"/>
        <v>76.889344131109752</v>
      </c>
    </row>
    <row r="23" spans="2:25" ht="13.5" thickBot="1" x14ac:dyDescent="0.25">
      <c r="B23" s="106" t="s">
        <v>23</v>
      </c>
      <c r="C23" s="120">
        <v>119</v>
      </c>
      <c r="D23" s="136">
        <v>119</v>
      </c>
      <c r="E23" s="156">
        <f t="shared" si="5"/>
        <v>238</v>
      </c>
      <c r="F23" s="120">
        <v>184</v>
      </c>
      <c r="G23" s="136">
        <v>185</v>
      </c>
      <c r="H23" s="156">
        <f t="shared" si="15"/>
        <v>369</v>
      </c>
      <c r="I23" s="137">
        <f t="shared" si="6"/>
        <v>55.042016806722692</v>
      </c>
      <c r="J23" s="3"/>
      <c r="K23" s="3"/>
      <c r="L23" s="13" t="s">
        <v>23</v>
      </c>
      <c r="M23" s="39">
        <v>12831</v>
      </c>
      <c r="N23" s="37">
        <v>12106</v>
      </c>
      <c r="O23" s="169">
        <f t="shared" si="21"/>
        <v>24937</v>
      </c>
      <c r="P23" s="140">
        <v>0</v>
      </c>
      <c r="Q23" s="169">
        <f t="shared" si="22"/>
        <v>24937</v>
      </c>
      <c r="R23" s="39">
        <v>24836</v>
      </c>
      <c r="S23" s="37">
        <v>22936</v>
      </c>
      <c r="T23" s="169">
        <f t="shared" si="23"/>
        <v>47772</v>
      </c>
      <c r="U23" s="140">
        <v>0</v>
      </c>
      <c r="V23" s="169">
        <f>T23+U23</f>
        <v>47772</v>
      </c>
      <c r="W23" s="40">
        <f t="shared" si="8"/>
        <v>91.570758310943575</v>
      </c>
    </row>
    <row r="24" spans="2:25" ht="14.25" thickTop="1" thickBot="1" x14ac:dyDescent="0.25">
      <c r="B24" s="126" t="s">
        <v>24</v>
      </c>
      <c r="C24" s="127">
        <f>+C21+C22+C23</f>
        <v>388</v>
      </c>
      <c r="D24" s="129">
        <f t="shared" ref="D24:H24" si="24">+D21+D22+D23</f>
        <v>388</v>
      </c>
      <c r="E24" s="153">
        <f t="shared" si="24"/>
        <v>776</v>
      </c>
      <c r="F24" s="127">
        <f t="shared" si="24"/>
        <v>578</v>
      </c>
      <c r="G24" s="129">
        <f t="shared" si="24"/>
        <v>579</v>
      </c>
      <c r="H24" s="162">
        <f t="shared" si="24"/>
        <v>1157</v>
      </c>
      <c r="I24" s="130">
        <f t="shared" si="6"/>
        <v>49.097938144329902</v>
      </c>
      <c r="J24" s="3"/>
      <c r="K24" s="3"/>
      <c r="L24" s="41" t="s">
        <v>24</v>
      </c>
      <c r="M24" s="45">
        <f>+M21+M22+M23</f>
        <v>42457</v>
      </c>
      <c r="N24" s="43">
        <f t="shared" ref="N24:V24" si="25">+N21+N22+N23</f>
        <v>40759</v>
      </c>
      <c r="O24" s="170">
        <f t="shared" si="25"/>
        <v>83216</v>
      </c>
      <c r="P24" s="43">
        <f t="shared" si="25"/>
        <v>0</v>
      </c>
      <c r="Q24" s="170">
        <f t="shared" si="25"/>
        <v>83216</v>
      </c>
      <c r="R24" s="45">
        <f t="shared" si="25"/>
        <v>80289</v>
      </c>
      <c r="S24" s="43">
        <f t="shared" si="25"/>
        <v>75609</v>
      </c>
      <c r="T24" s="170">
        <f t="shared" si="25"/>
        <v>155898</v>
      </c>
      <c r="U24" s="43">
        <f t="shared" si="25"/>
        <v>1</v>
      </c>
      <c r="V24" s="170">
        <f t="shared" si="25"/>
        <v>155899</v>
      </c>
      <c r="W24" s="46">
        <f t="shared" si="8"/>
        <v>87.34257835031724</v>
      </c>
    </row>
    <row r="25" spans="2:25" ht="14.25" thickTop="1" thickBot="1" x14ac:dyDescent="0.25">
      <c r="B25" s="126" t="s">
        <v>62</v>
      </c>
      <c r="C25" s="127">
        <f>+C16+C20+C24</f>
        <v>1010</v>
      </c>
      <c r="D25" s="129">
        <f t="shared" ref="D25:H25" si="26">+D16+D20+D24</f>
        <v>1010</v>
      </c>
      <c r="E25" s="153">
        <f t="shared" si="26"/>
        <v>2020</v>
      </c>
      <c r="F25" s="127">
        <f t="shared" si="26"/>
        <v>1745</v>
      </c>
      <c r="G25" s="129">
        <f t="shared" si="26"/>
        <v>1747</v>
      </c>
      <c r="H25" s="159">
        <f t="shared" si="26"/>
        <v>3492</v>
      </c>
      <c r="I25" s="131">
        <f>IF(E25=0,0,((H25/E25)-1)*100)</f>
        <v>72.871287128712865</v>
      </c>
      <c r="J25" s="7"/>
      <c r="K25" s="3"/>
      <c r="L25" s="41" t="s">
        <v>62</v>
      </c>
      <c r="M25" s="45">
        <f t="shared" ref="M25:V25" si="27">+M16+M20+M24</f>
        <v>117744</v>
      </c>
      <c r="N25" s="43">
        <f t="shared" si="27"/>
        <v>112704</v>
      </c>
      <c r="O25" s="170">
        <f t="shared" si="27"/>
        <v>230448</v>
      </c>
      <c r="P25" s="44">
        <f t="shared" si="27"/>
        <v>0</v>
      </c>
      <c r="Q25" s="173">
        <f t="shared" si="27"/>
        <v>230448</v>
      </c>
      <c r="R25" s="45">
        <f t="shared" si="27"/>
        <v>228302</v>
      </c>
      <c r="S25" s="43">
        <f t="shared" si="27"/>
        <v>221762</v>
      </c>
      <c r="T25" s="170">
        <f t="shared" si="27"/>
        <v>450064</v>
      </c>
      <c r="U25" s="44">
        <f t="shared" si="27"/>
        <v>1</v>
      </c>
      <c r="V25" s="173">
        <f t="shared" si="27"/>
        <v>450065</v>
      </c>
      <c r="W25" s="46">
        <f>IF(Q25=0,0,((V25/Q25)-1)*100)</f>
        <v>95.300024300492964</v>
      </c>
      <c r="X25" s="280"/>
      <c r="Y25" s="280"/>
    </row>
    <row r="26" spans="2:25" ht="14.25" thickTop="1" thickBot="1" x14ac:dyDescent="0.25">
      <c r="B26" s="126" t="s">
        <v>7</v>
      </c>
      <c r="C26" s="127">
        <f>+C25+C12</f>
        <v>1237</v>
      </c>
      <c r="D26" s="129">
        <f t="shared" ref="D26:H26" si="28">+D25+D12</f>
        <v>1236</v>
      </c>
      <c r="E26" s="153">
        <f t="shared" si="28"/>
        <v>2473</v>
      </c>
      <c r="F26" s="127">
        <f t="shared" si="28"/>
        <v>2147</v>
      </c>
      <c r="G26" s="129">
        <f t="shared" si="28"/>
        <v>2149</v>
      </c>
      <c r="H26" s="159">
        <f t="shared" si="28"/>
        <v>4296</v>
      </c>
      <c r="I26" s="131">
        <f t="shared" ref="I26" si="29">IF(E26=0,0,((H26/E26)-1)*100)</f>
        <v>73.716134249898914</v>
      </c>
      <c r="J26" s="7"/>
      <c r="K26" s="7"/>
      <c r="L26" s="41" t="s">
        <v>7</v>
      </c>
      <c r="M26" s="45">
        <f>+M25+M12</f>
        <v>150703</v>
      </c>
      <c r="N26" s="43">
        <f t="shared" ref="N26:V26" si="30">+N25+N12</f>
        <v>144375</v>
      </c>
      <c r="O26" s="170">
        <f t="shared" si="30"/>
        <v>295078</v>
      </c>
      <c r="P26" s="43">
        <f t="shared" si="30"/>
        <v>0</v>
      </c>
      <c r="Q26" s="170">
        <f t="shared" si="30"/>
        <v>295078</v>
      </c>
      <c r="R26" s="45">
        <f t="shared" si="30"/>
        <v>281072</v>
      </c>
      <c r="S26" s="43">
        <f t="shared" si="30"/>
        <v>271509</v>
      </c>
      <c r="T26" s="170">
        <f t="shared" si="30"/>
        <v>552581</v>
      </c>
      <c r="U26" s="43">
        <f t="shared" si="30"/>
        <v>1</v>
      </c>
      <c r="V26" s="170">
        <f t="shared" si="30"/>
        <v>552582</v>
      </c>
      <c r="W26" s="46">
        <f t="shared" ref="W26" si="31">IF(Q26=0,0,((V26/Q26)-1)*100)</f>
        <v>87.266417692948977</v>
      </c>
      <c r="X26" s="280"/>
      <c r="Y26" s="280"/>
    </row>
    <row r="27" spans="2:25" ht="14.25" thickTop="1" thickBot="1" x14ac:dyDescent="0.25">
      <c r="B27" s="138" t="s">
        <v>60</v>
      </c>
      <c r="C27" s="102"/>
      <c r="D27" s="102"/>
      <c r="E27" s="102"/>
      <c r="F27" s="102"/>
      <c r="G27" s="102"/>
      <c r="H27" s="102"/>
      <c r="I27" s="103"/>
      <c r="J27" s="3"/>
      <c r="K27" s="3"/>
      <c r="L27" s="53" t="s">
        <v>60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2"/>
    </row>
    <row r="28" spans="2:25" ht="13.5" thickTop="1" x14ac:dyDescent="0.2">
      <c r="B28" s="537" t="s">
        <v>25</v>
      </c>
      <c r="C28" s="538"/>
      <c r="D28" s="538"/>
      <c r="E28" s="538"/>
      <c r="F28" s="538"/>
      <c r="G28" s="538"/>
      <c r="H28" s="538"/>
      <c r="I28" s="539"/>
      <c r="J28" s="3"/>
      <c r="K28" s="3"/>
      <c r="L28" s="540" t="s">
        <v>26</v>
      </c>
      <c r="M28" s="541"/>
      <c r="N28" s="541"/>
      <c r="O28" s="541"/>
      <c r="P28" s="541"/>
      <c r="Q28" s="541"/>
      <c r="R28" s="541"/>
      <c r="S28" s="541"/>
      <c r="T28" s="541"/>
      <c r="U28" s="541"/>
      <c r="V28" s="541"/>
      <c r="W28" s="542"/>
    </row>
    <row r="29" spans="2:25" ht="13.5" thickBot="1" x14ac:dyDescent="0.25">
      <c r="B29" s="543" t="s">
        <v>47</v>
      </c>
      <c r="C29" s="544"/>
      <c r="D29" s="544"/>
      <c r="E29" s="544"/>
      <c r="F29" s="544"/>
      <c r="G29" s="544"/>
      <c r="H29" s="544"/>
      <c r="I29" s="545"/>
      <c r="J29" s="3"/>
      <c r="K29" s="3"/>
      <c r="L29" s="546" t="s">
        <v>49</v>
      </c>
      <c r="M29" s="547"/>
      <c r="N29" s="547"/>
      <c r="O29" s="547"/>
      <c r="P29" s="547"/>
      <c r="Q29" s="547"/>
      <c r="R29" s="547"/>
      <c r="S29" s="547"/>
      <c r="T29" s="547"/>
      <c r="U29" s="547"/>
      <c r="V29" s="547"/>
      <c r="W29" s="548"/>
    </row>
    <row r="30" spans="2:25" ht="14.25" thickTop="1" thickBot="1" x14ac:dyDescent="0.25">
      <c r="B30" s="101"/>
      <c r="C30" s="102"/>
      <c r="D30" s="102"/>
      <c r="E30" s="102"/>
      <c r="F30" s="102"/>
      <c r="G30" s="102"/>
      <c r="H30" s="102"/>
      <c r="I30" s="103"/>
      <c r="J30" s="3"/>
      <c r="K30" s="3"/>
      <c r="L30" s="15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/>
    </row>
    <row r="31" spans="2:25" ht="14.25" thickTop="1" thickBot="1" x14ac:dyDescent="0.25">
      <c r="B31" s="104"/>
      <c r="C31" s="563" t="s">
        <v>58</v>
      </c>
      <c r="D31" s="564"/>
      <c r="E31" s="565"/>
      <c r="F31" s="549" t="s">
        <v>59</v>
      </c>
      <c r="G31" s="550"/>
      <c r="H31" s="551"/>
      <c r="I31" s="105" t="s">
        <v>2</v>
      </c>
      <c r="J31" s="3"/>
      <c r="K31" s="3"/>
      <c r="L31" s="11"/>
      <c r="M31" s="552" t="s">
        <v>58</v>
      </c>
      <c r="N31" s="553"/>
      <c r="O31" s="553"/>
      <c r="P31" s="553"/>
      <c r="Q31" s="554"/>
      <c r="R31" s="552" t="s">
        <v>59</v>
      </c>
      <c r="S31" s="553"/>
      <c r="T31" s="553"/>
      <c r="U31" s="553"/>
      <c r="V31" s="554"/>
      <c r="W31" s="12" t="s">
        <v>2</v>
      </c>
    </row>
    <row r="32" spans="2:25" ht="13.5" thickTop="1" x14ac:dyDescent="0.2">
      <c r="B32" s="106" t="s">
        <v>3</v>
      </c>
      <c r="C32" s="107"/>
      <c r="D32" s="108"/>
      <c r="E32" s="109"/>
      <c r="F32" s="107"/>
      <c r="G32" s="108"/>
      <c r="H32" s="109"/>
      <c r="I32" s="110" t="s">
        <v>4</v>
      </c>
      <c r="J32" s="3"/>
      <c r="K32" s="3"/>
      <c r="L32" s="13" t="s">
        <v>3</v>
      </c>
      <c r="M32" s="14"/>
      <c r="N32" s="15"/>
      <c r="O32" s="16"/>
      <c r="P32" s="17"/>
      <c r="Q32" s="18"/>
      <c r="R32" s="19"/>
      <c r="S32" s="15"/>
      <c r="T32" s="16"/>
      <c r="U32" s="17"/>
      <c r="V32" s="20"/>
      <c r="W32" s="21" t="s">
        <v>4</v>
      </c>
    </row>
    <row r="33" spans="2:25" ht="13.5" thickBot="1" x14ac:dyDescent="0.25">
      <c r="B33" s="111"/>
      <c r="C33" s="112" t="s">
        <v>5</v>
      </c>
      <c r="D33" s="113" t="s">
        <v>6</v>
      </c>
      <c r="E33" s="114" t="s">
        <v>7</v>
      </c>
      <c r="F33" s="112" t="s">
        <v>5</v>
      </c>
      <c r="G33" s="113" t="s">
        <v>6</v>
      </c>
      <c r="H33" s="114" t="s">
        <v>7</v>
      </c>
      <c r="I33" s="115"/>
      <c r="J33" s="3"/>
      <c r="K33" s="3"/>
      <c r="L33" s="22"/>
      <c r="M33" s="23" t="s">
        <v>8</v>
      </c>
      <c r="N33" s="24" t="s">
        <v>9</v>
      </c>
      <c r="O33" s="25" t="s">
        <v>31</v>
      </c>
      <c r="P33" s="26" t="s">
        <v>32</v>
      </c>
      <c r="Q33" s="25" t="s">
        <v>7</v>
      </c>
      <c r="R33" s="27" t="s">
        <v>8</v>
      </c>
      <c r="S33" s="24" t="s">
        <v>9</v>
      </c>
      <c r="T33" s="25" t="s">
        <v>31</v>
      </c>
      <c r="U33" s="26" t="s">
        <v>32</v>
      </c>
      <c r="V33" s="25" t="s">
        <v>7</v>
      </c>
      <c r="W33" s="28"/>
    </row>
    <row r="34" spans="2:25" ht="5.25" customHeight="1" thickTop="1" x14ac:dyDescent="0.2">
      <c r="B34" s="106"/>
      <c r="C34" s="116"/>
      <c r="D34" s="117"/>
      <c r="E34" s="118"/>
      <c r="F34" s="116"/>
      <c r="G34" s="117"/>
      <c r="H34" s="118"/>
      <c r="I34" s="119"/>
      <c r="J34" s="3"/>
      <c r="K34" s="3"/>
      <c r="L34" s="13"/>
      <c r="M34" s="29"/>
      <c r="N34" s="30"/>
      <c r="O34" s="31"/>
      <c r="P34" s="32"/>
      <c r="Q34" s="31"/>
      <c r="R34" s="33"/>
      <c r="S34" s="30"/>
      <c r="T34" s="31"/>
      <c r="U34" s="32"/>
      <c r="V34" s="34"/>
      <c r="W34" s="35"/>
    </row>
    <row r="35" spans="2:25" x14ac:dyDescent="0.2">
      <c r="B35" s="106" t="s">
        <v>10</v>
      </c>
      <c r="C35" s="120">
        <v>574</v>
      </c>
      <c r="D35" s="122">
        <v>573</v>
      </c>
      <c r="E35" s="152">
        <f>SUM(C35:D35)</f>
        <v>1147</v>
      </c>
      <c r="F35" s="120">
        <v>708</v>
      </c>
      <c r="G35" s="122">
        <v>708</v>
      </c>
      <c r="H35" s="158">
        <f t="shared" ref="H35:H37" si="32">SUM(F35:G35)</f>
        <v>1416</v>
      </c>
      <c r="I35" s="123">
        <f t="shared" ref="I35:I37" si="33">IF(E35=0,0,((H35/E35)-1)*100)</f>
        <v>23.452484742807322</v>
      </c>
      <c r="J35" s="3"/>
      <c r="K35" s="6"/>
      <c r="L35" s="13" t="s">
        <v>10</v>
      </c>
      <c r="M35" s="39">
        <v>80272</v>
      </c>
      <c r="N35" s="37">
        <v>81927</v>
      </c>
      <c r="O35" s="169">
        <f>SUM(M35:N35)</f>
        <v>162199</v>
      </c>
      <c r="P35" s="38">
        <v>0</v>
      </c>
      <c r="Q35" s="169">
        <f t="shared" ref="Q35:Q37" si="34">O35+P35</f>
        <v>162199</v>
      </c>
      <c r="R35" s="39">
        <v>106113</v>
      </c>
      <c r="S35" s="37">
        <v>106063</v>
      </c>
      <c r="T35" s="169">
        <f>SUM(R35:S35)</f>
        <v>212176</v>
      </c>
      <c r="U35" s="140">
        <v>0</v>
      </c>
      <c r="V35" s="169">
        <f>T35+U35</f>
        <v>212176</v>
      </c>
      <c r="W35" s="40">
        <f t="shared" ref="W35:W37" si="35">IF(Q35=0,0,((V35/Q35)-1)*100)</f>
        <v>30.812150506476609</v>
      </c>
    </row>
    <row r="36" spans="2:25" x14ac:dyDescent="0.2">
      <c r="B36" s="106" t="s">
        <v>11</v>
      </c>
      <c r="C36" s="120">
        <v>574</v>
      </c>
      <c r="D36" s="122">
        <v>575</v>
      </c>
      <c r="E36" s="152">
        <f t="shared" ref="E36:E37" si="36">SUM(C36:D36)</f>
        <v>1149</v>
      </c>
      <c r="F36" s="120">
        <v>672</v>
      </c>
      <c r="G36" s="122">
        <v>672</v>
      </c>
      <c r="H36" s="158">
        <f t="shared" si="32"/>
        <v>1344</v>
      </c>
      <c r="I36" s="123">
        <f t="shared" si="33"/>
        <v>16.971279373368155</v>
      </c>
      <c r="J36" s="3"/>
      <c r="K36" s="6"/>
      <c r="L36" s="13" t="s">
        <v>11</v>
      </c>
      <c r="M36" s="39">
        <v>84082</v>
      </c>
      <c r="N36" s="37">
        <v>84120</v>
      </c>
      <c r="O36" s="169">
        <f t="shared" ref="O36:O37" si="37">SUM(M36:N36)</f>
        <v>168202</v>
      </c>
      <c r="P36" s="38">
        <v>0</v>
      </c>
      <c r="Q36" s="169">
        <f t="shared" si="34"/>
        <v>168202</v>
      </c>
      <c r="R36" s="39">
        <v>110311</v>
      </c>
      <c r="S36" s="37">
        <v>109278</v>
      </c>
      <c r="T36" s="169">
        <f t="shared" ref="T36:T37" si="38">SUM(R36:S36)</f>
        <v>219589</v>
      </c>
      <c r="U36" s="140">
        <v>0</v>
      </c>
      <c r="V36" s="169">
        <f>T36+U36</f>
        <v>219589</v>
      </c>
      <c r="W36" s="40">
        <f t="shared" si="35"/>
        <v>30.550766340471579</v>
      </c>
    </row>
    <row r="37" spans="2:25" ht="13.5" thickBot="1" x14ac:dyDescent="0.25">
      <c r="B37" s="111" t="s">
        <v>12</v>
      </c>
      <c r="C37" s="124">
        <v>683</v>
      </c>
      <c r="D37" s="125">
        <v>712</v>
      </c>
      <c r="E37" s="152">
        <f t="shared" si="36"/>
        <v>1395</v>
      </c>
      <c r="F37" s="124">
        <v>903</v>
      </c>
      <c r="G37" s="125">
        <v>901</v>
      </c>
      <c r="H37" s="158">
        <f t="shared" si="32"/>
        <v>1804</v>
      </c>
      <c r="I37" s="123">
        <f t="shared" si="33"/>
        <v>29.318996415770606</v>
      </c>
      <c r="J37" s="3"/>
      <c r="K37" s="6"/>
      <c r="L37" s="22" t="s">
        <v>12</v>
      </c>
      <c r="M37" s="39">
        <v>107751</v>
      </c>
      <c r="N37" s="37">
        <v>105957</v>
      </c>
      <c r="O37" s="169">
        <f t="shared" si="37"/>
        <v>213708</v>
      </c>
      <c r="P37" s="38">
        <v>0</v>
      </c>
      <c r="Q37" s="172">
        <f t="shared" si="34"/>
        <v>213708</v>
      </c>
      <c r="R37" s="39">
        <v>138828</v>
      </c>
      <c r="S37" s="37">
        <v>134948</v>
      </c>
      <c r="T37" s="169">
        <f t="shared" si="38"/>
        <v>273776</v>
      </c>
      <c r="U37" s="38">
        <v>0</v>
      </c>
      <c r="V37" s="172">
        <f>T37+U37</f>
        <v>273776</v>
      </c>
      <c r="W37" s="40">
        <f t="shared" si="35"/>
        <v>28.107511183484</v>
      </c>
    </row>
    <row r="38" spans="2:25" ht="14.25" thickTop="1" thickBot="1" x14ac:dyDescent="0.25">
      <c r="B38" s="126" t="s">
        <v>57</v>
      </c>
      <c r="C38" s="127">
        <f>+C35+C36+C37</f>
        <v>1831</v>
      </c>
      <c r="D38" s="128">
        <f t="shared" ref="D38:H38" si="39">+D35+D36+D37</f>
        <v>1860</v>
      </c>
      <c r="E38" s="153">
        <f t="shared" si="39"/>
        <v>3691</v>
      </c>
      <c r="F38" s="127">
        <f t="shared" si="39"/>
        <v>2283</v>
      </c>
      <c r="G38" s="129">
        <f t="shared" si="39"/>
        <v>2281</v>
      </c>
      <c r="H38" s="162">
        <f t="shared" si="39"/>
        <v>4564</v>
      </c>
      <c r="I38" s="130">
        <f>IF(E38=0,0,((H38/E38)-1)*100)</f>
        <v>23.652126794906536</v>
      </c>
      <c r="J38" s="3"/>
      <c r="K38" s="3"/>
      <c r="L38" s="41" t="s">
        <v>57</v>
      </c>
      <c r="M38" s="42">
        <f>+M35+M36+M37</f>
        <v>272105</v>
      </c>
      <c r="N38" s="43">
        <f t="shared" ref="N38:V38" si="40">+N35+N36+N37</f>
        <v>272004</v>
      </c>
      <c r="O38" s="170">
        <f t="shared" si="40"/>
        <v>544109</v>
      </c>
      <c r="P38" s="44">
        <f t="shared" si="40"/>
        <v>0</v>
      </c>
      <c r="Q38" s="170">
        <f t="shared" si="40"/>
        <v>544109</v>
      </c>
      <c r="R38" s="45">
        <f t="shared" si="40"/>
        <v>355252</v>
      </c>
      <c r="S38" s="43">
        <f t="shared" si="40"/>
        <v>350289</v>
      </c>
      <c r="T38" s="170">
        <f t="shared" si="40"/>
        <v>705541</v>
      </c>
      <c r="U38" s="43">
        <f t="shared" si="40"/>
        <v>0</v>
      </c>
      <c r="V38" s="170">
        <f t="shared" si="40"/>
        <v>705541</v>
      </c>
      <c r="W38" s="46">
        <f>IF(Q38=0,0,((V38/Q38)-1)*100)</f>
        <v>29.669055281202851</v>
      </c>
    </row>
    <row r="39" spans="2:25" ht="13.5" thickTop="1" x14ac:dyDescent="0.2">
      <c r="B39" s="106" t="s">
        <v>13</v>
      </c>
      <c r="C39" s="120">
        <v>775</v>
      </c>
      <c r="D39" s="122">
        <v>775</v>
      </c>
      <c r="E39" s="152">
        <f t="shared" ref="E39:E40" si="41">SUM(C39:D39)</f>
        <v>1550</v>
      </c>
      <c r="F39" s="120">
        <v>928</v>
      </c>
      <c r="G39" s="122">
        <v>928</v>
      </c>
      <c r="H39" s="158">
        <f t="shared" ref="H39:H40" si="42">SUM(F39:G39)</f>
        <v>1856</v>
      </c>
      <c r="I39" s="123">
        <f t="shared" ref="I39:I50" si="43">IF(E39=0,0,((H39/E39)-1)*100)</f>
        <v>19.741935483870975</v>
      </c>
      <c r="L39" s="13" t="s">
        <v>13</v>
      </c>
      <c r="M39" s="39">
        <v>106563</v>
      </c>
      <c r="N39" s="37">
        <v>116690</v>
      </c>
      <c r="O39" s="169">
        <f t="shared" ref="O39:O40" si="44">SUM(M39:N39)</f>
        <v>223253</v>
      </c>
      <c r="P39" s="38">
        <v>0</v>
      </c>
      <c r="Q39" s="172">
        <f t="shared" ref="Q39:Q40" si="45">O39+P39</f>
        <v>223253</v>
      </c>
      <c r="R39" s="39">
        <v>135070</v>
      </c>
      <c r="S39" s="37">
        <v>137498</v>
      </c>
      <c r="T39" s="169">
        <f t="shared" ref="T39:T40" si="46">SUM(R39:S39)</f>
        <v>272568</v>
      </c>
      <c r="U39" s="38">
        <v>0</v>
      </c>
      <c r="V39" s="172">
        <f>T39+U39</f>
        <v>272568</v>
      </c>
      <c r="W39" s="40">
        <f t="shared" ref="W39:W50" si="47">IF(Q39=0,0,((V39/Q39)-1)*100)</f>
        <v>22.089288833744682</v>
      </c>
    </row>
    <row r="40" spans="2:25" x14ac:dyDescent="0.2">
      <c r="B40" s="106" t="s">
        <v>14</v>
      </c>
      <c r="C40" s="120">
        <v>658</v>
      </c>
      <c r="D40" s="122">
        <v>658</v>
      </c>
      <c r="E40" s="152">
        <f t="shared" si="41"/>
        <v>1316</v>
      </c>
      <c r="F40" s="120">
        <v>812</v>
      </c>
      <c r="G40" s="122">
        <v>812</v>
      </c>
      <c r="H40" s="158">
        <f t="shared" si="42"/>
        <v>1624</v>
      </c>
      <c r="I40" s="123">
        <f t="shared" si="43"/>
        <v>23.404255319148938</v>
      </c>
      <c r="J40" s="3"/>
      <c r="K40" s="3"/>
      <c r="L40" s="13" t="s">
        <v>14</v>
      </c>
      <c r="M40" s="39">
        <v>98040</v>
      </c>
      <c r="N40" s="37">
        <v>104731</v>
      </c>
      <c r="O40" s="169">
        <f t="shared" si="44"/>
        <v>202771</v>
      </c>
      <c r="P40" s="38">
        <v>0</v>
      </c>
      <c r="Q40" s="172">
        <f t="shared" si="45"/>
        <v>202771</v>
      </c>
      <c r="R40" s="39">
        <v>116432</v>
      </c>
      <c r="S40" s="37">
        <v>123722</v>
      </c>
      <c r="T40" s="169">
        <f t="shared" si="46"/>
        <v>240154</v>
      </c>
      <c r="U40" s="38">
        <v>0</v>
      </c>
      <c r="V40" s="172">
        <f>T40+U40</f>
        <v>240154</v>
      </c>
      <c r="W40" s="40">
        <f t="shared" si="47"/>
        <v>18.436068274062855</v>
      </c>
    </row>
    <row r="41" spans="2:25" ht="13.5" thickBot="1" x14ac:dyDescent="0.25">
      <c r="B41" s="106" t="s">
        <v>15</v>
      </c>
      <c r="C41" s="120">
        <v>694</v>
      </c>
      <c r="D41" s="122">
        <v>694</v>
      </c>
      <c r="E41" s="152">
        <f>SUM(C41:D41)</f>
        <v>1388</v>
      </c>
      <c r="F41" s="120">
        <v>1013</v>
      </c>
      <c r="G41" s="122">
        <v>1013</v>
      </c>
      <c r="H41" s="158">
        <f>SUM(F41:G41)</f>
        <v>2026</v>
      </c>
      <c r="I41" s="123">
        <f>IF(E41=0,0,((H41/E41)-1)*100)</f>
        <v>45.965417867435157</v>
      </c>
      <c r="J41" s="3"/>
      <c r="K41" s="3"/>
      <c r="L41" s="13" t="s">
        <v>15</v>
      </c>
      <c r="M41" s="39">
        <v>102753</v>
      </c>
      <c r="N41" s="37">
        <v>106116</v>
      </c>
      <c r="O41" s="169">
        <f>SUM(M41:N41)</f>
        <v>208869</v>
      </c>
      <c r="P41" s="38">
        <v>0</v>
      </c>
      <c r="Q41" s="172">
        <f>O41+P41</f>
        <v>208869</v>
      </c>
      <c r="R41" s="39">
        <v>130000</v>
      </c>
      <c r="S41" s="37">
        <v>135450</v>
      </c>
      <c r="T41" s="169">
        <f>SUM(R41:S41)</f>
        <v>265450</v>
      </c>
      <c r="U41" s="38">
        <v>0</v>
      </c>
      <c r="V41" s="172">
        <f>T41+U41</f>
        <v>265450</v>
      </c>
      <c r="W41" s="40">
        <f>IF(Q41=0,0,((V41/Q41)-1)*100)</f>
        <v>27.08922817651256</v>
      </c>
    </row>
    <row r="42" spans="2:25" ht="14.25" thickTop="1" thickBot="1" x14ac:dyDescent="0.25">
      <c r="B42" s="126" t="s">
        <v>61</v>
      </c>
      <c r="C42" s="127">
        <f>+C39+C40+C41</f>
        <v>2127</v>
      </c>
      <c r="D42" s="129">
        <f t="shared" ref="D42:H42" si="48">+D39+D40+D41</f>
        <v>2127</v>
      </c>
      <c r="E42" s="153">
        <f t="shared" si="48"/>
        <v>4254</v>
      </c>
      <c r="F42" s="127">
        <f t="shared" si="48"/>
        <v>2753</v>
      </c>
      <c r="G42" s="129">
        <f t="shared" si="48"/>
        <v>2753</v>
      </c>
      <c r="H42" s="159">
        <f t="shared" si="48"/>
        <v>5506</v>
      </c>
      <c r="I42" s="131">
        <f t="shared" ref="I42" si="49">IF(E42=0,0,((H42/E42)-1)*100)</f>
        <v>29.431123648330981</v>
      </c>
      <c r="J42" s="7"/>
      <c r="K42" s="7"/>
      <c r="L42" s="41" t="s">
        <v>61</v>
      </c>
      <c r="M42" s="45">
        <f>+M39+M40+M41</f>
        <v>307356</v>
      </c>
      <c r="N42" s="43">
        <f t="shared" ref="N42:V42" si="50">+N39+N40+N41</f>
        <v>327537</v>
      </c>
      <c r="O42" s="170">
        <f t="shared" si="50"/>
        <v>634893</v>
      </c>
      <c r="P42" s="44">
        <f t="shared" si="50"/>
        <v>0</v>
      </c>
      <c r="Q42" s="173">
        <f t="shared" si="50"/>
        <v>634893</v>
      </c>
      <c r="R42" s="45">
        <f t="shared" si="50"/>
        <v>381502</v>
      </c>
      <c r="S42" s="43">
        <f t="shared" si="50"/>
        <v>396670</v>
      </c>
      <c r="T42" s="170">
        <f t="shared" si="50"/>
        <v>778172</v>
      </c>
      <c r="U42" s="44">
        <f t="shared" si="50"/>
        <v>0</v>
      </c>
      <c r="V42" s="173">
        <f t="shared" si="50"/>
        <v>778172</v>
      </c>
      <c r="W42" s="46">
        <f t="shared" ref="W42" si="51">IF(Q42=0,0,((V42/Q42)-1)*100)</f>
        <v>22.567424747162114</v>
      </c>
      <c r="X42" s="280"/>
      <c r="Y42" s="280"/>
    </row>
    <row r="43" spans="2:25" ht="13.5" thickTop="1" x14ac:dyDescent="0.2">
      <c r="B43" s="106" t="s">
        <v>16</v>
      </c>
      <c r="C43" s="120">
        <v>635</v>
      </c>
      <c r="D43" s="122">
        <v>635</v>
      </c>
      <c r="E43" s="152">
        <f t="shared" ref="E43:E45" si="52">SUM(C43:D43)</f>
        <v>1270</v>
      </c>
      <c r="F43" s="120">
        <v>939</v>
      </c>
      <c r="G43" s="122">
        <v>939</v>
      </c>
      <c r="H43" s="158">
        <f t="shared" ref="H43:H45" si="53">SUM(F43:G43)</f>
        <v>1878</v>
      </c>
      <c r="I43" s="123">
        <f t="shared" si="43"/>
        <v>47.874015748031496</v>
      </c>
      <c r="J43" s="7"/>
      <c r="K43" s="3"/>
      <c r="L43" s="13" t="s">
        <v>16</v>
      </c>
      <c r="M43" s="39">
        <v>91126</v>
      </c>
      <c r="N43" s="37">
        <v>91821</v>
      </c>
      <c r="O43" s="169">
        <f t="shared" ref="O43:O45" si="54">SUM(M43:N43)</f>
        <v>182947</v>
      </c>
      <c r="P43" s="140">
        <v>0</v>
      </c>
      <c r="Q43" s="269">
        <f t="shared" ref="Q43:Q45" si="55">O43+P43</f>
        <v>182947</v>
      </c>
      <c r="R43" s="39">
        <v>131160</v>
      </c>
      <c r="S43" s="37">
        <v>131202</v>
      </c>
      <c r="T43" s="169">
        <f t="shared" ref="T43:T45" si="56">SUM(R43:S43)</f>
        <v>262362</v>
      </c>
      <c r="U43" s="140">
        <v>0</v>
      </c>
      <c r="V43" s="269">
        <f>T43+U43</f>
        <v>262362</v>
      </c>
      <c r="W43" s="40">
        <f t="shared" si="47"/>
        <v>43.408746795520003</v>
      </c>
    </row>
    <row r="44" spans="2:25" x14ac:dyDescent="0.2">
      <c r="B44" s="106" t="s">
        <v>17</v>
      </c>
      <c r="C44" s="120">
        <v>545</v>
      </c>
      <c r="D44" s="122">
        <v>545</v>
      </c>
      <c r="E44" s="152">
        <f>SUM(C44:D44)</f>
        <v>1090</v>
      </c>
      <c r="F44" s="120">
        <v>885</v>
      </c>
      <c r="G44" s="122">
        <v>885</v>
      </c>
      <c r="H44" s="158">
        <f>SUM(F44:G44)</f>
        <v>1770</v>
      </c>
      <c r="I44" s="123">
        <f>IF(E44=0,0,((H44/E44)-1)*100)</f>
        <v>62.385321100917437</v>
      </c>
      <c r="J44" s="3"/>
      <c r="K44" s="3"/>
      <c r="L44" s="13" t="s">
        <v>17</v>
      </c>
      <c r="M44" s="39">
        <v>78625</v>
      </c>
      <c r="N44" s="37">
        <v>78250</v>
      </c>
      <c r="O44" s="169">
        <f>SUM(M44:N44)</f>
        <v>156875</v>
      </c>
      <c r="P44" s="140">
        <v>0</v>
      </c>
      <c r="Q44" s="169">
        <f>O44+P44</f>
        <v>156875</v>
      </c>
      <c r="R44" s="39">
        <v>121010</v>
      </c>
      <c r="S44" s="37">
        <v>120633</v>
      </c>
      <c r="T44" s="169">
        <f>SUM(R44:S44)</f>
        <v>241643</v>
      </c>
      <c r="U44" s="140">
        <v>0</v>
      </c>
      <c r="V44" s="169">
        <f>T44+U44</f>
        <v>241643</v>
      </c>
      <c r="W44" s="40">
        <f>IF(Q44=0,0,((V44/Q44)-1)*100)</f>
        <v>54.035378486055777</v>
      </c>
    </row>
    <row r="45" spans="2:25" ht="13.5" thickBot="1" x14ac:dyDescent="0.25">
      <c r="B45" s="106" t="s">
        <v>18</v>
      </c>
      <c r="C45" s="120">
        <v>516</v>
      </c>
      <c r="D45" s="122">
        <v>516</v>
      </c>
      <c r="E45" s="152">
        <f t="shared" si="52"/>
        <v>1032</v>
      </c>
      <c r="F45" s="120">
        <v>751</v>
      </c>
      <c r="G45" s="122">
        <v>752</v>
      </c>
      <c r="H45" s="158">
        <f t="shared" si="53"/>
        <v>1503</v>
      </c>
      <c r="I45" s="123">
        <f t="shared" si="43"/>
        <v>45.63953488372092</v>
      </c>
      <c r="J45" s="3"/>
      <c r="K45" s="3"/>
      <c r="L45" s="13" t="s">
        <v>18</v>
      </c>
      <c r="M45" s="39">
        <v>69508</v>
      </c>
      <c r="N45" s="37">
        <v>69360</v>
      </c>
      <c r="O45" s="169">
        <f t="shared" si="54"/>
        <v>138868</v>
      </c>
      <c r="P45" s="140">
        <v>0</v>
      </c>
      <c r="Q45" s="169">
        <f t="shared" si="55"/>
        <v>138868</v>
      </c>
      <c r="R45" s="39">
        <v>113099</v>
      </c>
      <c r="S45" s="37">
        <v>113326</v>
      </c>
      <c r="T45" s="169">
        <f t="shared" si="56"/>
        <v>226425</v>
      </c>
      <c r="U45" s="140">
        <v>0</v>
      </c>
      <c r="V45" s="169">
        <f>T45+U45</f>
        <v>226425</v>
      </c>
      <c r="W45" s="40">
        <f t="shared" si="47"/>
        <v>63.050522798628904</v>
      </c>
    </row>
    <row r="46" spans="2:25" ht="16.5" thickTop="1" thickBot="1" x14ac:dyDescent="0.25">
      <c r="B46" s="133" t="s">
        <v>19</v>
      </c>
      <c r="C46" s="127">
        <f>+C43+C44+C45</f>
        <v>1696</v>
      </c>
      <c r="D46" s="135">
        <f t="shared" ref="D46:H46" si="57">+D43+D44+D45</f>
        <v>1696</v>
      </c>
      <c r="E46" s="154">
        <f t="shared" si="57"/>
        <v>3392</v>
      </c>
      <c r="F46" s="127">
        <f t="shared" si="57"/>
        <v>2575</v>
      </c>
      <c r="G46" s="135">
        <f t="shared" si="57"/>
        <v>2576</v>
      </c>
      <c r="H46" s="160">
        <f t="shared" si="57"/>
        <v>5151</v>
      </c>
      <c r="I46" s="130">
        <f t="shared" si="43"/>
        <v>51.857311320754704</v>
      </c>
      <c r="J46" s="9"/>
      <c r="K46" s="10"/>
      <c r="L46" s="47" t="s">
        <v>19</v>
      </c>
      <c r="M46" s="48">
        <f>+M43+M44+M45</f>
        <v>239259</v>
      </c>
      <c r="N46" s="49">
        <f t="shared" ref="N46:V46" si="58">+N43+N44+N45</f>
        <v>239431</v>
      </c>
      <c r="O46" s="171">
        <f t="shared" si="58"/>
        <v>478690</v>
      </c>
      <c r="P46" s="49">
        <f t="shared" si="58"/>
        <v>0</v>
      </c>
      <c r="Q46" s="171">
        <f t="shared" si="58"/>
        <v>478690</v>
      </c>
      <c r="R46" s="48">
        <f t="shared" si="58"/>
        <v>365269</v>
      </c>
      <c r="S46" s="49">
        <f t="shared" si="58"/>
        <v>365161</v>
      </c>
      <c r="T46" s="171">
        <f t="shared" si="58"/>
        <v>730430</v>
      </c>
      <c r="U46" s="49">
        <f t="shared" si="58"/>
        <v>0</v>
      </c>
      <c r="V46" s="171">
        <f t="shared" si="58"/>
        <v>730430</v>
      </c>
      <c r="W46" s="50">
        <f t="shared" si="47"/>
        <v>52.589358457456804</v>
      </c>
    </row>
    <row r="47" spans="2:25" ht="13.5" thickTop="1" x14ac:dyDescent="0.2">
      <c r="B47" s="106" t="s">
        <v>20</v>
      </c>
      <c r="C47" s="120">
        <v>482</v>
      </c>
      <c r="D47" s="122">
        <v>482</v>
      </c>
      <c r="E47" s="155">
        <f t="shared" ref="E47:E49" si="59">SUM(C47:D47)</f>
        <v>964</v>
      </c>
      <c r="F47" s="120">
        <v>792</v>
      </c>
      <c r="G47" s="122">
        <v>791</v>
      </c>
      <c r="H47" s="161">
        <f t="shared" ref="H47:H49" si="60">SUM(F47:G47)</f>
        <v>1583</v>
      </c>
      <c r="I47" s="123">
        <f t="shared" si="43"/>
        <v>64.211618257261406</v>
      </c>
      <c r="J47" s="3"/>
      <c r="K47" s="3"/>
      <c r="L47" s="13" t="s">
        <v>21</v>
      </c>
      <c r="M47" s="39">
        <v>74545</v>
      </c>
      <c r="N47" s="37">
        <v>77281</v>
      </c>
      <c r="O47" s="169">
        <f t="shared" ref="O47:O49" si="61">SUM(M47:N47)</f>
        <v>151826</v>
      </c>
      <c r="P47" s="140">
        <v>0</v>
      </c>
      <c r="Q47" s="169">
        <f>O47+P47</f>
        <v>151826</v>
      </c>
      <c r="R47" s="39">
        <v>126436</v>
      </c>
      <c r="S47" s="37">
        <v>127137</v>
      </c>
      <c r="T47" s="169">
        <f t="shared" ref="T47:T49" si="62">SUM(R47:S47)</f>
        <v>253573</v>
      </c>
      <c r="U47" s="140">
        <v>0</v>
      </c>
      <c r="V47" s="169">
        <f>T47+U47</f>
        <v>253573</v>
      </c>
      <c r="W47" s="40">
        <f t="shared" si="47"/>
        <v>67.015530936730201</v>
      </c>
    </row>
    <row r="48" spans="2:25" x14ac:dyDescent="0.2">
      <c r="B48" s="106" t="s">
        <v>22</v>
      </c>
      <c r="C48" s="120">
        <v>546</v>
      </c>
      <c r="D48" s="122">
        <v>546</v>
      </c>
      <c r="E48" s="152">
        <f t="shared" si="59"/>
        <v>1092</v>
      </c>
      <c r="F48" s="120">
        <v>868</v>
      </c>
      <c r="G48" s="122">
        <v>868</v>
      </c>
      <c r="H48" s="152">
        <f t="shared" si="60"/>
        <v>1736</v>
      </c>
      <c r="I48" s="123">
        <f t="shared" si="43"/>
        <v>58.974358974358964</v>
      </c>
      <c r="J48" s="3"/>
      <c r="K48" s="3"/>
      <c r="L48" s="13" t="s">
        <v>22</v>
      </c>
      <c r="M48" s="39">
        <v>80825</v>
      </c>
      <c r="N48" s="37">
        <v>86333</v>
      </c>
      <c r="O48" s="169">
        <f t="shared" si="61"/>
        <v>167158</v>
      </c>
      <c r="P48" s="140">
        <v>0</v>
      </c>
      <c r="Q48" s="169">
        <f t="shared" ref="Q48:Q49" si="63">O48+P48</f>
        <v>167158</v>
      </c>
      <c r="R48" s="39">
        <v>132281</v>
      </c>
      <c r="S48" s="37">
        <v>137289</v>
      </c>
      <c r="T48" s="169">
        <f t="shared" si="62"/>
        <v>269570</v>
      </c>
      <c r="U48" s="140">
        <v>0</v>
      </c>
      <c r="V48" s="169">
        <f>T48+U48</f>
        <v>269570</v>
      </c>
      <c r="W48" s="40">
        <f t="shared" si="47"/>
        <v>61.266586104164929</v>
      </c>
    </row>
    <row r="49" spans="2:25" ht="13.5" thickBot="1" x14ac:dyDescent="0.25">
      <c r="B49" s="106" t="s">
        <v>23</v>
      </c>
      <c r="C49" s="120">
        <v>510</v>
      </c>
      <c r="D49" s="136">
        <v>510</v>
      </c>
      <c r="E49" s="156">
        <f t="shared" si="59"/>
        <v>1020</v>
      </c>
      <c r="F49" s="120">
        <v>798</v>
      </c>
      <c r="G49" s="136">
        <v>799</v>
      </c>
      <c r="H49" s="156">
        <f t="shared" si="60"/>
        <v>1597</v>
      </c>
      <c r="I49" s="137">
        <f t="shared" si="43"/>
        <v>56.568627450980394</v>
      </c>
      <c r="J49" s="3"/>
      <c r="K49" s="3"/>
      <c r="L49" s="13" t="s">
        <v>23</v>
      </c>
      <c r="M49" s="39">
        <v>79105</v>
      </c>
      <c r="N49" s="37">
        <v>81299</v>
      </c>
      <c r="O49" s="169">
        <f t="shared" si="61"/>
        <v>160404</v>
      </c>
      <c r="P49" s="140">
        <v>0</v>
      </c>
      <c r="Q49" s="169">
        <f t="shared" si="63"/>
        <v>160404</v>
      </c>
      <c r="R49" s="39">
        <v>121573</v>
      </c>
      <c r="S49" s="37">
        <v>122821</v>
      </c>
      <c r="T49" s="169">
        <f t="shared" si="62"/>
        <v>244394</v>
      </c>
      <c r="U49" s="140">
        <v>0</v>
      </c>
      <c r="V49" s="169">
        <f>T49+U49</f>
        <v>244394</v>
      </c>
      <c r="W49" s="40">
        <f t="shared" si="47"/>
        <v>52.36153711877509</v>
      </c>
    </row>
    <row r="50" spans="2:25" ht="14.25" thickTop="1" thickBot="1" x14ac:dyDescent="0.25">
      <c r="B50" s="126" t="s">
        <v>24</v>
      </c>
      <c r="C50" s="127">
        <f>+C47+C48+C49</f>
        <v>1538</v>
      </c>
      <c r="D50" s="129">
        <f t="shared" ref="D50:H50" si="64">+D47+D48+D49</f>
        <v>1538</v>
      </c>
      <c r="E50" s="153">
        <f t="shared" si="64"/>
        <v>3076</v>
      </c>
      <c r="F50" s="127">
        <f t="shared" si="64"/>
        <v>2458</v>
      </c>
      <c r="G50" s="129">
        <f t="shared" si="64"/>
        <v>2458</v>
      </c>
      <c r="H50" s="162">
        <f t="shared" si="64"/>
        <v>4916</v>
      </c>
      <c r="I50" s="130">
        <f t="shared" si="43"/>
        <v>59.81794538361509</v>
      </c>
      <c r="J50" s="3"/>
      <c r="K50" s="3"/>
      <c r="L50" s="41" t="s">
        <v>24</v>
      </c>
      <c r="M50" s="45">
        <f>+M47+M48+M49</f>
        <v>234475</v>
      </c>
      <c r="N50" s="43">
        <f t="shared" ref="N50:V50" si="65">+N47+N48+N49</f>
        <v>244913</v>
      </c>
      <c r="O50" s="170">
        <f t="shared" si="65"/>
        <v>479388</v>
      </c>
      <c r="P50" s="43">
        <f t="shared" si="65"/>
        <v>0</v>
      </c>
      <c r="Q50" s="170">
        <f t="shared" si="65"/>
        <v>479388</v>
      </c>
      <c r="R50" s="45">
        <f t="shared" si="65"/>
        <v>380290</v>
      </c>
      <c r="S50" s="43">
        <f t="shared" si="65"/>
        <v>387247</v>
      </c>
      <c r="T50" s="170">
        <f t="shared" si="65"/>
        <v>767537</v>
      </c>
      <c r="U50" s="43">
        <f t="shared" si="65"/>
        <v>0</v>
      </c>
      <c r="V50" s="170">
        <f t="shared" si="65"/>
        <v>767537</v>
      </c>
      <c r="W50" s="46">
        <f t="shared" si="47"/>
        <v>60.107678957337264</v>
      </c>
    </row>
    <row r="51" spans="2:25" ht="14.25" thickTop="1" thickBot="1" x14ac:dyDescent="0.25">
      <c r="B51" s="126" t="s">
        <v>62</v>
      </c>
      <c r="C51" s="127">
        <f t="shared" ref="C51:H51" si="66">+C42+C46+C50</f>
        <v>5361</v>
      </c>
      <c r="D51" s="129">
        <f t="shared" si="66"/>
        <v>5361</v>
      </c>
      <c r="E51" s="153">
        <f t="shared" si="66"/>
        <v>10722</v>
      </c>
      <c r="F51" s="127">
        <f t="shared" si="66"/>
        <v>7786</v>
      </c>
      <c r="G51" s="129">
        <f t="shared" si="66"/>
        <v>7787</v>
      </c>
      <c r="H51" s="159">
        <f t="shared" si="66"/>
        <v>15573</v>
      </c>
      <c r="I51" s="131">
        <f>IF(E51=0,0,((H51/E51)-1)*100)</f>
        <v>45.243424734191386</v>
      </c>
      <c r="J51" s="7"/>
      <c r="K51" s="3"/>
      <c r="L51" s="41" t="s">
        <v>62</v>
      </c>
      <c r="M51" s="45">
        <f t="shared" ref="M51:V51" si="67">+M42+M46+M50</f>
        <v>781090</v>
      </c>
      <c r="N51" s="43">
        <f t="shared" si="67"/>
        <v>811881</v>
      </c>
      <c r="O51" s="170">
        <f t="shared" si="67"/>
        <v>1592971</v>
      </c>
      <c r="P51" s="44">
        <f t="shared" si="67"/>
        <v>0</v>
      </c>
      <c r="Q51" s="173">
        <f t="shared" si="67"/>
        <v>1592971</v>
      </c>
      <c r="R51" s="45">
        <f t="shared" si="67"/>
        <v>1127061</v>
      </c>
      <c r="S51" s="43">
        <f t="shared" si="67"/>
        <v>1149078</v>
      </c>
      <c r="T51" s="170">
        <f t="shared" si="67"/>
        <v>2276139</v>
      </c>
      <c r="U51" s="44">
        <f t="shared" si="67"/>
        <v>0</v>
      </c>
      <c r="V51" s="173">
        <f t="shared" si="67"/>
        <v>2276139</v>
      </c>
      <c r="W51" s="46">
        <f>IF(Q51=0,0,((V51/Q51)-1)*100)</f>
        <v>42.886405339456914</v>
      </c>
      <c r="X51" s="280"/>
      <c r="Y51" s="280"/>
    </row>
    <row r="52" spans="2:25" ht="14.25" thickTop="1" thickBot="1" x14ac:dyDescent="0.25">
      <c r="B52" s="126" t="s">
        <v>7</v>
      </c>
      <c r="C52" s="127">
        <f>+C51+C38</f>
        <v>7192</v>
      </c>
      <c r="D52" s="129">
        <f t="shared" ref="D52:H52" si="68">+D51+D38</f>
        <v>7221</v>
      </c>
      <c r="E52" s="153">
        <f t="shared" si="68"/>
        <v>14413</v>
      </c>
      <c r="F52" s="127">
        <f t="shared" si="68"/>
        <v>10069</v>
      </c>
      <c r="G52" s="129">
        <f t="shared" si="68"/>
        <v>10068</v>
      </c>
      <c r="H52" s="159">
        <f t="shared" si="68"/>
        <v>20137</v>
      </c>
      <c r="I52" s="131">
        <f t="shared" ref="I52" si="69">IF(E52=0,0,((H52/E52)-1)*100)</f>
        <v>39.71414695066953</v>
      </c>
      <c r="J52" s="7"/>
      <c r="K52" s="7"/>
      <c r="L52" s="41" t="s">
        <v>7</v>
      </c>
      <c r="M52" s="45">
        <f>+M51+M38</f>
        <v>1053195</v>
      </c>
      <c r="N52" s="43">
        <f t="shared" ref="N52:V52" si="70">+N51+N38</f>
        <v>1083885</v>
      </c>
      <c r="O52" s="170">
        <f t="shared" si="70"/>
        <v>2137080</v>
      </c>
      <c r="P52" s="44">
        <f t="shared" si="70"/>
        <v>0</v>
      </c>
      <c r="Q52" s="173">
        <f t="shared" si="70"/>
        <v>2137080</v>
      </c>
      <c r="R52" s="45">
        <f t="shared" si="70"/>
        <v>1482313</v>
      </c>
      <c r="S52" s="43">
        <f t="shared" si="70"/>
        <v>1499367</v>
      </c>
      <c r="T52" s="170">
        <f t="shared" si="70"/>
        <v>2981680</v>
      </c>
      <c r="U52" s="44">
        <f t="shared" si="70"/>
        <v>0</v>
      </c>
      <c r="V52" s="173">
        <f t="shared" si="70"/>
        <v>2981680</v>
      </c>
      <c r="W52" s="46">
        <f t="shared" ref="W52" si="71">IF(Q52=0,0,((V52/Q52)-1)*100)</f>
        <v>39.521215864637725</v>
      </c>
      <c r="X52" s="280"/>
      <c r="Y52" s="280"/>
    </row>
    <row r="53" spans="2:25" ht="14.25" thickTop="1" thickBot="1" x14ac:dyDescent="0.25">
      <c r="B53" s="138" t="s">
        <v>60</v>
      </c>
      <c r="C53" s="102"/>
      <c r="D53" s="102"/>
      <c r="E53" s="102"/>
      <c r="F53" s="102"/>
      <c r="G53" s="102"/>
      <c r="H53" s="102"/>
      <c r="I53" s="103"/>
      <c r="J53" s="3"/>
      <c r="K53" s="3"/>
      <c r="L53" s="53" t="s">
        <v>60</v>
      </c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2"/>
    </row>
    <row r="54" spans="2:25" ht="13.5" thickTop="1" x14ac:dyDescent="0.2">
      <c r="B54" s="537" t="s">
        <v>27</v>
      </c>
      <c r="C54" s="538"/>
      <c r="D54" s="538"/>
      <c r="E54" s="538"/>
      <c r="F54" s="538"/>
      <c r="G54" s="538"/>
      <c r="H54" s="538"/>
      <c r="I54" s="539"/>
      <c r="J54" s="3"/>
      <c r="K54" s="3"/>
      <c r="L54" s="540" t="s">
        <v>28</v>
      </c>
      <c r="M54" s="541"/>
      <c r="N54" s="541"/>
      <c r="O54" s="541"/>
      <c r="P54" s="541"/>
      <c r="Q54" s="541"/>
      <c r="R54" s="541"/>
      <c r="S54" s="541"/>
      <c r="T54" s="541"/>
      <c r="U54" s="541"/>
      <c r="V54" s="541"/>
      <c r="W54" s="542"/>
    </row>
    <row r="55" spans="2:25" ht="13.5" thickBot="1" x14ac:dyDescent="0.25">
      <c r="B55" s="543" t="s">
        <v>30</v>
      </c>
      <c r="C55" s="544"/>
      <c r="D55" s="544"/>
      <c r="E55" s="544"/>
      <c r="F55" s="544"/>
      <c r="G55" s="544"/>
      <c r="H55" s="544"/>
      <c r="I55" s="545"/>
      <c r="J55" s="3"/>
      <c r="K55" s="3"/>
      <c r="L55" s="546" t="s">
        <v>50</v>
      </c>
      <c r="M55" s="547"/>
      <c r="N55" s="547"/>
      <c r="O55" s="547"/>
      <c r="P55" s="547"/>
      <c r="Q55" s="547"/>
      <c r="R55" s="547"/>
      <c r="S55" s="547"/>
      <c r="T55" s="547"/>
      <c r="U55" s="547"/>
      <c r="V55" s="547"/>
      <c r="W55" s="548"/>
    </row>
    <row r="56" spans="2:25" ht="14.25" thickTop="1" thickBot="1" x14ac:dyDescent="0.25">
      <c r="B56" s="101"/>
      <c r="C56" s="102"/>
      <c r="D56" s="102"/>
      <c r="E56" s="102"/>
      <c r="F56" s="102"/>
      <c r="G56" s="102"/>
      <c r="H56" s="102"/>
      <c r="I56" s="103"/>
      <c r="J56" s="3"/>
      <c r="K56" s="3"/>
      <c r="L56" s="15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2"/>
    </row>
    <row r="57" spans="2:25" ht="14.25" thickTop="1" thickBot="1" x14ac:dyDescent="0.25">
      <c r="B57" s="104"/>
      <c r="C57" s="563" t="s">
        <v>58</v>
      </c>
      <c r="D57" s="564"/>
      <c r="E57" s="565"/>
      <c r="F57" s="549" t="s">
        <v>59</v>
      </c>
      <c r="G57" s="550"/>
      <c r="H57" s="551"/>
      <c r="I57" s="105" t="s">
        <v>2</v>
      </c>
      <c r="J57" s="3"/>
      <c r="K57" s="3"/>
      <c r="L57" s="11"/>
      <c r="M57" s="552" t="s">
        <v>58</v>
      </c>
      <c r="N57" s="553"/>
      <c r="O57" s="553"/>
      <c r="P57" s="553"/>
      <c r="Q57" s="554"/>
      <c r="R57" s="552" t="s">
        <v>59</v>
      </c>
      <c r="S57" s="553"/>
      <c r="T57" s="553"/>
      <c r="U57" s="553"/>
      <c r="V57" s="554"/>
      <c r="W57" s="12" t="s">
        <v>2</v>
      </c>
    </row>
    <row r="58" spans="2:25" ht="13.5" thickTop="1" x14ac:dyDescent="0.2">
      <c r="B58" s="106" t="s">
        <v>3</v>
      </c>
      <c r="C58" s="107"/>
      <c r="D58" s="108"/>
      <c r="E58" s="109"/>
      <c r="F58" s="107"/>
      <c r="G58" s="108"/>
      <c r="H58" s="109"/>
      <c r="I58" s="110" t="s">
        <v>4</v>
      </c>
      <c r="J58" s="3"/>
      <c r="K58" s="3"/>
      <c r="L58" s="13" t="s">
        <v>3</v>
      </c>
      <c r="M58" s="14"/>
      <c r="N58" s="15"/>
      <c r="O58" s="16"/>
      <c r="P58" s="17"/>
      <c r="Q58" s="18"/>
      <c r="R58" s="19"/>
      <c r="S58" s="15"/>
      <c r="T58" s="16"/>
      <c r="U58" s="17"/>
      <c r="V58" s="20"/>
      <c r="W58" s="21" t="s">
        <v>4</v>
      </c>
    </row>
    <row r="59" spans="2:25" ht="13.5" thickBot="1" x14ac:dyDescent="0.25">
      <c r="B59" s="111" t="s">
        <v>29</v>
      </c>
      <c r="C59" s="112" t="s">
        <v>5</v>
      </c>
      <c r="D59" s="113" t="s">
        <v>6</v>
      </c>
      <c r="E59" s="114" t="s">
        <v>7</v>
      </c>
      <c r="F59" s="112" t="s">
        <v>5</v>
      </c>
      <c r="G59" s="113" t="s">
        <v>6</v>
      </c>
      <c r="H59" s="114" t="s">
        <v>7</v>
      </c>
      <c r="I59" s="115"/>
      <c r="J59" s="3"/>
      <c r="K59" s="3"/>
      <c r="L59" s="22"/>
      <c r="M59" s="23" t="s">
        <v>8</v>
      </c>
      <c r="N59" s="24" t="s">
        <v>9</v>
      </c>
      <c r="O59" s="25" t="s">
        <v>31</v>
      </c>
      <c r="P59" s="26" t="s">
        <v>32</v>
      </c>
      <c r="Q59" s="25" t="s">
        <v>7</v>
      </c>
      <c r="R59" s="27" t="s">
        <v>8</v>
      </c>
      <c r="S59" s="24" t="s">
        <v>9</v>
      </c>
      <c r="T59" s="25" t="s">
        <v>31</v>
      </c>
      <c r="U59" s="26" t="s">
        <v>32</v>
      </c>
      <c r="V59" s="25" t="s">
        <v>7</v>
      </c>
      <c r="W59" s="28"/>
    </row>
    <row r="60" spans="2:25" ht="5.25" customHeight="1" thickTop="1" x14ac:dyDescent="0.2">
      <c r="B60" s="106"/>
      <c r="C60" s="116"/>
      <c r="D60" s="117"/>
      <c r="E60" s="118"/>
      <c r="F60" s="116"/>
      <c r="G60" s="117"/>
      <c r="H60" s="118"/>
      <c r="I60" s="119"/>
      <c r="J60" s="3"/>
      <c r="K60" s="3"/>
      <c r="L60" s="13"/>
      <c r="M60" s="29"/>
      <c r="N60" s="30"/>
      <c r="O60" s="31"/>
      <c r="P60" s="32"/>
      <c r="Q60" s="31"/>
      <c r="R60" s="33"/>
      <c r="S60" s="30"/>
      <c r="T60" s="31"/>
      <c r="U60" s="32"/>
      <c r="V60" s="34"/>
      <c r="W60" s="35"/>
    </row>
    <row r="61" spans="2:25" x14ac:dyDescent="0.2">
      <c r="B61" s="106" t="s">
        <v>10</v>
      </c>
      <c r="C61" s="120">
        <f t="shared" ref="C61:H63" si="72">+C9+C35</f>
        <v>651</v>
      </c>
      <c r="D61" s="122">
        <f t="shared" si="72"/>
        <v>649</v>
      </c>
      <c r="E61" s="158">
        <f t="shared" si="72"/>
        <v>1300</v>
      </c>
      <c r="F61" s="120">
        <f t="shared" si="72"/>
        <v>834</v>
      </c>
      <c r="G61" s="122">
        <f t="shared" si="72"/>
        <v>834</v>
      </c>
      <c r="H61" s="158">
        <f t="shared" si="72"/>
        <v>1668</v>
      </c>
      <c r="I61" s="123">
        <f t="shared" ref="I61:I63" si="73">IF(E61=0,0,((H61/E61)-1)*100)</f>
        <v>28.307692307692299</v>
      </c>
      <c r="J61" s="3"/>
      <c r="K61" s="6"/>
      <c r="L61" s="13" t="s">
        <v>10</v>
      </c>
      <c r="M61" s="36">
        <f t="shared" ref="M61:N63" si="74">+M9+M35</f>
        <v>90584</v>
      </c>
      <c r="N61" s="37">
        <f t="shared" si="74"/>
        <v>92303</v>
      </c>
      <c r="O61" s="169">
        <f>SUM(M61:N61)</f>
        <v>182887</v>
      </c>
      <c r="P61" s="38">
        <f t="shared" ref="P61:S63" si="75">+P9+P35</f>
        <v>0</v>
      </c>
      <c r="Q61" s="169">
        <f t="shared" si="75"/>
        <v>182887</v>
      </c>
      <c r="R61" s="39">
        <f t="shared" si="75"/>
        <v>119365</v>
      </c>
      <c r="S61" s="37">
        <f t="shared" si="75"/>
        <v>118793</v>
      </c>
      <c r="T61" s="169">
        <f>SUM(R61:S61)</f>
        <v>238158</v>
      </c>
      <c r="U61" s="38">
        <f>U9+U35</f>
        <v>0</v>
      </c>
      <c r="V61" s="172">
        <f>+T61+U61</f>
        <v>238158</v>
      </c>
      <c r="W61" s="40">
        <f t="shared" ref="W61:W63" si="76">IF(Q61=0,0,((V61/Q61)-1)*100)</f>
        <v>30.22139353808635</v>
      </c>
    </row>
    <row r="62" spans="2:25" x14ac:dyDescent="0.2">
      <c r="B62" s="106" t="s">
        <v>11</v>
      </c>
      <c r="C62" s="120">
        <f t="shared" si="72"/>
        <v>649</v>
      </c>
      <c r="D62" s="122">
        <f t="shared" si="72"/>
        <v>650</v>
      </c>
      <c r="E62" s="158">
        <f t="shared" si="72"/>
        <v>1299</v>
      </c>
      <c r="F62" s="120">
        <f t="shared" si="72"/>
        <v>810</v>
      </c>
      <c r="G62" s="122">
        <f t="shared" si="72"/>
        <v>810</v>
      </c>
      <c r="H62" s="158">
        <f t="shared" si="72"/>
        <v>1620</v>
      </c>
      <c r="I62" s="123">
        <f t="shared" si="73"/>
        <v>24.711316397228632</v>
      </c>
      <c r="J62" s="3"/>
      <c r="K62" s="6"/>
      <c r="L62" s="13" t="s">
        <v>11</v>
      </c>
      <c r="M62" s="36">
        <f t="shared" si="74"/>
        <v>95491</v>
      </c>
      <c r="N62" s="37">
        <f t="shared" si="74"/>
        <v>94384</v>
      </c>
      <c r="O62" s="169">
        <f t="shared" ref="O62:O63" si="77">SUM(M62:N62)</f>
        <v>189875</v>
      </c>
      <c r="P62" s="38">
        <f t="shared" si="75"/>
        <v>0</v>
      </c>
      <c r="Q62" s="169">
        <f t="shared" si="75"/>
        <v>189875</v>
      </c>
      <c r="R62" s="39">
        <f t="shared" si="75"/>
        <v>130370</v>
      </c>
      <c r="S62" s="37">
        <f t="shared" si="75"/>
        <v>127429</v>
      </c>
      <c r="T62" s="169">
        <f t="shared" ref="T62:T63" si="78">SUM(R62:S62)</f>
        <v>257799</v>
      </c>
      <c r="U62" s="38">
        <f>U10+U36</f>
        <v>0</v>
      </c>
      <c r="V62" s="172">
        <f>+T62+U62</f>
        <v>257799</v>
      </c>
      <c r="W62" s="40">
        <f t="shared" si="76"/>
        <v>35.773008558262021</v>
      </c>
    </row>
    <row r="63" spans="2:25" ht="13.5" thickBot="1" x14ac:dyDescent="0.25">
      <c r="B63" s="111" t="s">
        <v>12</v>
      </c>
      <c r="C63" s="124">
        <f t="shared" si="72"/>
        <v>758</v>
      </c>
      <c r="D63" s="125">
        <f t="shared" si="72"/>
        <v>787</v>
      </c>
      <c r="E63" s="158">
        <f t="shared" si="72"/>
        <v>1545</v>
      </c>
      <c r="F63" s="124">
        <f t="shared" si="72"/>
        <v>1041</v>
      </c>
      <c r="G63" s="125">
        <f t="shared" si="72"/>
        <v>1039</v>
      </c>
      <c r="H63" s="158">
        <f t="shared" si="72"/>
        <v>2080</v>
      </c>
      <c r="I63" s="123">
        <f t="shared" si="73"/>
        <v>34.627831715210355</v>
      </c>
      <c r="J63" s="3"/>
      <c r="K63" s="6"/>
      <c r="L63" s="22" t="s">
        <v>12</v>
      </c>
      <c r="M63" s="36">
        <f t="shared" si="74"/>
        <v>118989</v>
      </c>
      <c r="N63" s="37">
        <f t="shared" si="74"/>
        <v>116988</v>
      </c>
      <c r="O63" s="169">
        <f t="shared" si="77"/>
        <v>235977</v>
      </c>
      <c r="P63" s="38">
        <f t="shared" si="75"/>
        <v>0</v>
      </c>
      <c r="Q63" s="169">
        <f t="shared" si="75"/>
        <v>235977</v>
      </c>
      <c r="R63" s="39">
        <f t="shared" si="75"/>
        <v>158287</v>
      </c>
      <c r="S63" s="37">
        <f t="shared" si="75"/>
        <v>153814</v>
      </c>
      <c r="T63" s="169">
        <f t="shared" si="78"/>
        <v>312101</v>
      </c>
      <c r="U63" s="38">
        <f>U11+U37</f>
        <v>0</v>
      </c>
      <c r="V63" s="172">
        <f>+T63+U63</f>
        <v>312101</v>
      </c>
      <c r="W63" s="40">
        <f t="shared" si="76"/>
        <v>32.25907609639922</v>
      </c>
    </row>
    <row r="64" spans="2:25" ht="14.25" thickTop="1" thickBot="1" x14ac:dyDescent="0.25">
      <c r="B64" s="126" t="s">
        <v>57</v>
      </c>
      <c r="C64" s="127">
        <f>+C61+C62+C63</f>
        <v>2058</v>
      </c>
      <c r="D64" s="128">
        <f t="shared" ref="D64:H64" si="79">+D61+D62+D63</f>
        <v>2086</v>
      </c>
      <c r="E64" s="153">
        <f t="shared" si="79"/>
        <v>4144</v>
      </c>
      <c r="F64" s="127">
        <f t="shared" si="79"/>
        <v>2685</v>
      </c>
      <c r="G64" s="129">
        <f t="shared" si="79"/>
        <v>2683</v>
      </c>
      <c r="H64" s="162">
        <f t="shared" si="79"/>
        <v>5368</v>
      </c>
      <c r="I64" s="130">
        <f>IF(E64=0,0,((H64/E64)-1)*100)</f>
        <v>29.536679536679532</v>
      </c>
      <c r="J64" s="3"/>
      <c r="K64" s="3"/>
      <c r="L64" s="41" t="s">
        <v>57</v>
      </c>
      <c r="M64" s="42">
        <f>+M61+M62+M63</f>
        <v>305064</v>
      </c>
      <c r="N64" s="43">
        <f t="shared" ref="N64:V64" si="80">+N61+N62+N63</f>
        <v>303675</v>
      </c>
      <c r="O64" s="170">
        <f t="shared" si="80"/>
        <v>608739</v>
      </c>
      <c r="P64" s="44">
        <f t="shared" si="80"/>
        <v>0</v>
      </c>
      <c r="Q64" s="170">
        <f t="shared" si="80"/>
        <v>608739</v>
      </c>
      <c r="R64" s="45">
        <f t="shared" si="80"/>
        <v>408022</v>
      </c>
      <c r="S64" s="43">
        <f t="shared" si="80"/>
        <v>400036</v>
      </c>
      <c r="T64" s="170">
        <f t="shared" si="80"/>
        <v>808058</v>
      </c>
      <c r="U64" s="43">
        <f t="shared" si="80"/>
        <v>0</v>
      </c>
      <c r="V64" s="170">
        <f t="shared" si="80"/>
        <v>808058</v>
      </c>
      <c r="W64" s="46">
        <f>IF(Q64=0,0,((V64/Q64)-1)*100)</f>
        <v>32.742932521162601</v>
      </c>
    </row>
    <row r="65" spans="2:25" ht="13.5" thickTop="1" x14ac:dyDescent="0.2">
      <c r="B65" s="106" t="s">
        <v>13</v>
      </c>
      <c r="C65" s="120">
        <f t="shared" ref="C65:H67" si="81">+C13+C39</f>
        <v>851</v>
      </c>
      <c r="D65" s="122">
        <f t="shared" si="81"/>
        <v>851</v>
      </c>
      <c r="E65" s="158">
        <f t="shared" si="81"/>
        <v>1702</v>
      </c>
      <c r="F65" s="120">
        <f t="shared" si="81"/>
        <v>1126</v>
      </c>
      <c r="G65" s="122">
        <f t="shared" si="81"/>
        <v>1126</v>
      </c>
      <c r="H65" s="158">
        <f t="shared" si="81"/>
        <v>2252</v>
      </c>
      <c r="I65" s="123">
        <f t="shared" ref="I65:I76" si="82">IF(E65=0,0,((H65/E65)-1)*100)</f>
        <v>32.31492361927144</v>
      </c>
      <c r="J65" s="3"/>
      <c r="K65" s="3"/>
      <c r="L65" s="13" t="s">
        <v>13</v>
      </c>
      <c r="M65" s="36">
        <f t="shared" ref="M65:N67" si="83">+M13+M39</f>
        <v>117575</v>
      </c>
      <c r="N65" s="37">
        <f t="shared" si="83"/>
        <v>127304</v>
      </c>
      <c r="O65" s="169">
        <f t="shared" ref="O65:O66" si="84">SUM(M65:N65)</f>
        <v>244879</v>
      </c>
      <c r="P65" s="38">
        <f t="shared" ref="P65:S67" si="85">+P13+P39</f>
        <v>0</v>
      </c>
      <c r="Q65" s="169">
        <f t="shared" si="85"/>
        <v>244879</v>
      </c>
      <c r="R65" s="39">
        <f t="shared" si="85"/>
        <v>161281</v>
      </c>
      <c r="S65" s="37">
        <f t="shared" si="85"/>
        <v>161350</v>
      </c>
      <c r="T65" s="169">
        <f t="shared" ref="T65:T66" si="86">SUM(R65:S65)</f>
        <v>322631</v>
      </c>
      <c r="U65" s="38">
        <f>U13+U39</f>
        <v>0</v>
      </c>
      <c r="V65" s="172">
        <f>+T65+U65</f>
        <v>322631</v>
      </c>
      <c r="W65" s="40">
        <f t="shared" ref="W65:W76" si="87">IF(Q65=0,0,((V65/Q65)-1)*100)</f>
        <v>31.751191404734591</v>
      </c>
    </row>
    <row r="66" spans="2:25" x14ac:dyDescent="0.2">
      <c r="B66" s="106" t="s">
        <v>14</v>
      </c>
      <c r="C66" s="120">
        <f t="shared" si="81"/>
        <v>733</v>
      </c>
      <c r="D66" s="122">
        <f t="shared" si="81"/>
        <v>733</v>
      </c>
      <c r="E66" s="158">
        <f t="shared" si="81"/>
        <v>1466</v>
      </c>
      <c r="F66" s="120">
        <f t="shared" si="81"/>
        <v>998</v>
      </c>
      <c r="G66" s="122">
        <f t="shared" si="81"/>
        <v>999</v>
      </c>
      <c r="H66" s="158">
        <f t="shared" si="81"/>
        <v>1997</v>
      </c>
      <c r="I66" s="123">
        <f t="shared" si="82"/>
        <v>36.221009549795369</v>
      </c>
      <c r="J66" s="3"/>
      <c r="K66" s="3"/>
      <c r="L66" s="13" t="s">
        <v>14</v>
      </c>
      <c r="M66" s="36">
        <f t="shared" si="83"/>
        <v>110153</v>
      </c>
      <c r="N66" s="37">
        <f t="shared" si="83"/>
        <v>115931</v>
      </c>
      <c r="O66" s="169">
        <f t="shared" si="84"/>
        <v>226084</v>
      </c>
      <c r="P66" s="38">
        <f t="shared" si="85"/>
        <v>0</v>
      </c>
      <c r="Q66" s="169">
        <f t="shared" si="85"/>
        <v>226084</v>
      </c>
      <c r="R66" s="39">
        <f t="shared" si="85"/>
        <v>140957</v>
      </c>
      <c r="S66" s="37">
        <f t="shared" si="85"/>
        <v>149992</v>
      </c>
      <c r="T66" s="169">
        <f t="shared" si="86"/>
        <v>290949</v>
      </c>
      <c r="U66" s="38">
        <f>U14+U40</f>
        <v>0</v>
      </c>
      <c r="V66" s="172">
        <f>+T66+U66</f>
        <v>290949</v>
      </c>
      <c r="W66" s="40">
        <f t="shared" si="87"/>
        <v>28.690663647139992</v>
      </c>
    </row>
    <row r="67" spans="2:25" ht="13.5" thickBot="1" x14ac:dyDescent="0.25">
      <c r="B67" s="106" t="s">
        <v>15</v>
      </c>
      <c r="C67" s="120">
        <f t="shared" si="81"/>
        <v>812</v>
      </c>
      <c r="D67" s="122">
        <f t="shared" si="81"/>
        <v>812</v>
      </c>
      <c r="E67" s="158">
        <f t="shared" si="81"/>
        <v>1624</v>
      </c>
      <c r="F67" s="120">
        <f t="shared" si="81"/>
        <v>1219</v>
      </c>
      <c r="G67" s="122">
        <f t="shared" si="81"/>
        <v>1219</v>
      </c>
      <c r="H67" s="158">
        <f t="shared" si="81"/>
        <v>2438</v>
      </c>
      <c r="I67" s="123">
        <f>IF(E67=0,0,((H67/E67)-1)*100)</f>
        <v>50.123152709359609</v>
      </c>
      <c r="J67" s="3"/>
      <c r="K67" s="3"/>
      <c r="L67" s="13" t="s">
        <v>15</v>
      </c>
      <c r="M67" s="36">
        <f t="shared" si="83"/>
        <v>115650</v>
      </c>
      <c r="N67" s="37">
        <f t="shared" si="83"/>
        <v>118527</v>
      </c>
      <c r="O67" s="169">
        <f>SUM(M67:N67)</f>
        <v>234177</v>
      </c>
      <c r="P67" s="38">
        <f t="shared" si="85"/>
        <v>0</v>
      </c>
      <c r="Q67" s="169">
        <f t="shared" si="85"/>
        <v>234177</v>
      </c>
      <c r="R67" s="39">
        <f t="shared" si="85"/>
        <v>156182</v>
      </c>
      <c r="S67" s="37">
        <f t="shared" si="85"/>
        <v>162048</v>
      </c>
      <c r="T67" s="169">
        <f>SUM(R67:S67)</f>
        <v>318230</v>
      </c>
      <c r="U67" s="38">
        <f>U15+U41</f>
        <v>0</v>
      </c>
      <c r="V67" s="172">
        <f>+T67+U67</f>
        <v>318230</v>
      </c>
      <c r="W67" s="40">
        <f>IF(Q67=0,0,((V67/Q67)-1)*100)</f>
        <v>35.892935685400353</v>
      </c>
    </row>
    <row r="68" spans="2:25" ht="14.25" thickTop="1" thickBot="1" x14ac:dyDescent="0.25">
      <c r="B68" s="126" t="s">
        <v>61</v>
      </c>
      <c r="C68" s="127">
        <f>+C65+C66+C67</f>
        <v>2396</v>
      </c>
      <c r="D68" s="129">
        <f t="shared" ref="D68:H68" si="88">+D65+D66+D67</f>
        <v>2396</v>
      </c>
      <c r="E68" s="153">
        <f t="shared" si="88"/>
        <v>4792</v>
      </c>
      <c r="F68" s="127">
        <f t="shared" si="88"/>
        <v>3343</v>
      </c>
      <c r="G68" s="129">
        <f t="shared" si="88"/>
        <v>3344</v>
      </c>
      <c r="H68" s="159">
        <f t="shared" si="88"/>
        <v>6687</v>
      </c>
      <c r="I68" s="131">
        <f>IF(E68=0,0,((H68/E68)-1)*100)</f>
        <v>39.545075125208683</v>
      </c>
      <c r="J68" s="7"/>
      <c r="K68" s="7"/>
      <c r="L68" s="41" t="s">
        <v>61</v>
      </c>
      <c r="M68" s="45">
        <f>+M65+M66+M67</f>
        <v>343378</v>
      </c>
      <c r="N68" s="43">
        <f t="shared" ref="N68:V68" si="89">+N65+N66+N67</f>
        <v>361762</v>
      </c>
      <c r="O68" s="170">
        <f t="shared" si="89"/>
        <v>705140</v>
      </c>
      <c r="P68" s="44">
        <f t="shared" si="89"/>
        <v>0</v>
      </c>
      <c r="Q68" s="173">
        <f t="shared" si="89"/>
        <v>705140</v>
      </c>
      <c r="R68" s="45">
        <f t="shared" si="89"/>
        <v>458420</v>
      </c>
      <c r="S68" s="43">
        <f t="shared" si="89"/>
        <v>473390</v>
      </c>
      <c r="T68" s="170">
        <f t="shared" si="89"/>
        <v>931810</v>
      </c>
      <c r="U68" s="44">
        <f t="shared" si="89"/>
        <v>0</v>
      </c>
      <c r="V68" s="173">
        <f t="shared" si="89"/>
        <v>931810</v>
      </c>
      <c r="W68" s="46">
        <f>IF(Q68=0,0,((V68/Q68)-1)*100)</f>
        <v>32.145389568029039</v>
      </c>
      <c r="X68" s="280"/>
      <c r="Y68" s="280"/>
    </row>
    <row r="69" spans="2:25" ht="13.5" thickTop="1" x14ac:dyDescent="0.2">
      <c r="B69" s="106" t="s">
        <v>16</v>
      </c>
      <c r="C69" s="120">
        <f t="shared" ref="C69:H71" si="90">+C17+C43</f>
        <v>749</v>
      </c>
      <c r="D69" s="122">
        <f t="shared" si="90"/>
        <v>749</v>
      </c>
      <c r="E69" s="158">
        <f t="shared" si="90"/>
        <v>1498</v>
      </c>
      <c r="F69" s="120">
        <f t="shared" si="90"/>
        <v>1132</v>
      </c>
      <c r="G69" s="122">
        <f t="shared" si="90"/>
        <v>1132</v>
      </c>
      <c r="H69" s="158">
        <f t="shared" si="90"/>
        <v>2264</v>
      </c>
      <c r="I69" s="123">
        <f t="shared" si="82"/>
        <v>51.134846461949259</v>
      </c>
      <c r="J69" s="7"/>
      <c r="K69" s="3"/>
      <c r="L69" s="13" t="s">
        <v>16</v>
      </c>
      <c r="M69" s="36">
        <f t="shared" ref="M69:N71" si="91">+M17+M43</f>
        <v>103938</v>
      </c>
      <c r="N69" s="37">
        <f t="shared" si="91"/>
        <v>104046</v>
      </c>
      <c r="O69" s="169">
        <f t="shared" ref="O69:O71" si="92">SUM(M69:N69)</f>
        <v>207984</v>
      </c>
      <c r="P69" s="38">
        <f t="shared" ref="P69:S71" si="93">+P17+P43</f>
        <v>0</v>
      </c>
      <c r="Q69" s="169">
        <f t="shared" si="93"/>
        <v>207984</v>
      </c>
      <c r="R69" s="39">
        <f t="shared" si="93"/>
        <v>155571</v>
      </c>
      <c r="S69" s="37">
        <f t="shared" si="93"/>
        <v>156052</v>
      </c>
      <c r="T69" s="169">
        <f t="shared" ref="T69:T71" si="94">SUM(R69:S69)</f>
        <v>311623</v>
      </c>
      <c r="U69" s="38">
        <f>U17+U43</f>
        <v>0</v>
      </c>
      <c r="V69" s="172">
        <f>+T69+U69</f>
        <v>311623</v>
      </c>
      <c r="W69" s="40">
        <f t="shared" si="87"/>
        <v>49.83027540580045</v>
      </c>
    </row>
    <row r="70" spans="2:25" x14ac:dyDescent="0.2">
      <c r="B70" s="106" t="s">
        <v>17</v>
      </c>
      <c r="C70" s="120">
        <f t="shared" si="90"/>
        <v>666</v>
      </c>
      <c r="D70" s="122">
        <f t="shared" si="90"/>
        <v>666</v>
      </c>
      <c r="E70" s="158">
        <f t="shared" si="90"/>
        <v>1332</v>
      </c>
      <c r="F70" s="120">
        <f t="shared" si="90"/>
        <v>1083</v>
      </c>
      <c r="G70" s="122">
        <f t="shared" si="90"/>
        <v>1083</v>
      </c>
      <c r="H70" s="158">
        <f t="shared" si="90"/>
        <v>2166</v>
      </c>
      <c r="I70" s="123">
        <f>IF(E70=0,0,((H70/E70)-1)*100)</f>
        <v>62.612612612612615</v>
      </c>
      <c r="J70" s="3"/>
      <c r="K70" s="3"/>
      <c r="L70" s="13" t="s">
        <v>17</v>
      </c>
      <c r="M70" s="36">
        <f t="shared" si="91"/>
        <v>91609</v>
      </c>
      <c r="N70" s="37">
        <f t="shared" si="91"/>
        <v>90717</v>
      </c>
      <c r="O70" s="169">
        <f>SUM(M70:N70)</f>
        <v>182326</v>
      </c>
      <c r="P70" s="38">
        <f t="shared" si="93"/>
        <v>0</v>
      </c>
      <c r="Q70" s="169">
        <f t="shared" si="93"/>
        <v>182326</v>
      </c>
      <c r="R70" s="39">
        <f t="shared" si="93"/>
        <v>145130</v>
      </c>
      <c r="S70" s="37">
        <f t="shared" si="93"/>
        <v>143647</v>
      </c>
      <c r="T70" s="169">
        <f>SUM(R70:S70)</f>
        <v>288777</v>
      </c>
      <c r="U70" s="140">
        <f>U18+U44</f>
        <v>0</v>
      </c>
      <c r="V70" s="169">
        <f>+T70+U70</f>
        <v>288777</v>
      </c>
      <c r="W70" s="40">
        <f>IF(Q70=0,0,((V70/Q70)-1)*100)</f>
        <v>58.384980748768697</v>
      </c>
    </row>
    <row r="71" spans="2:25" ht="13.5" thickBot="1" x14ac:dyDescent="0.25">
      <c r="B71" s="106" t="s">
        <v>18</v>
      </c>
      <c r="C71" s="120">
        <f t="shared" si="90"/>
        <v>634</v>
      </c>
      <c r="D71" s="122">
        <f t="shared" si="90"/>
        <v>634</v>
      </c>
      <c r="E71" s="158">
        <f t="shared" si="90"/>
        <v>1268</v>
      </c>
      <c r="F71" s="120">
        <f t="shared" si="90"/>
        <v>937</v>
      </c>
      <c r="G71" s="122">
        <f t="shared" si="90"/>
        <v>938</v>
      </c>
      <c r="H71" s="158">
        <f t="shared" si="90"/>
        <v>1875</v>
      </c>
      <c r="I71" s="123">
        <f t="shared" si="82"/>
        <v>47.870662460567814</v>
      </c>
      <c r="J71" s="3"/>
      <c r="K71" s="3"/>
      <c r="L71" s="13" t="s">
        <v>18</v>
      </c>
      <c r="M71" s="36">
        <f t="shared" si="91"/>
        <v>82977</v>
      </c>
      <c r="N71" s="37">
        <f t="shared" si="91"/>
        <v>82388</v>
      </c>
      <c r="O71" s="169">
        <f t="shared" si="92"/>
        <v>165365</v>
      </c>
      <c r="P71" s="38">
        <f t="shared" si="93"/>
        <v>0</v>
      </c>
      <c r="Q71" s="169">
        <f t="shared" si="93"/>
        <v>165365</v>
      </c>
      <c r="R71" s="39">
        <f t="shared" si="93"/>
        <v>135663</v>
      </c>
      <c r="S71" s="37">
        <f t="shared" si="93"/>
        <v>134895</v>
      </c>
      <c r="T71" s="169">
        <f t="shared" si="94"/>
        <v>270558</v>
      </c>
      <c r="U71" s="140">
        <f>U19+U45</f>
        <v>0</v>
      </c>
      <c r="V71" s="169">
        <f>+T71+U71</f>
        <v>270558</v>
      </c>
      <c r="W71" s="40">
        <f t="shared" si="87"/>
        <v>63.61261451939648</v>
      </c>
    </row>
    <row r="72" spans="2:25" ht="16.5" thickTop="1" thickBot="1" x14ac:dyDescent="0.25">
      <c r="B72" s="133" t="s">
        <v>19</v>
      </c>
      <c r="C72" s="134">
        <f>+C69+C70+C71</f>
        <v>2049</v>
      </c>
      <c r="D72" s="139">
        <f t="shared" ref="D72:H72" si="95">+D69+D70+D71</f>
        <v>2049</v>
      </c>
      <c r="E72" s="163">
        <f t="shared" si="95"/>
        <v>4098</v>
      </c>
      <c r="F72" s="127">
        <f t="shared" si="95"/>
        <v>3152</v>
      </c>
      <c r="G72" s="135">
        <f t="shared" si="95"/>
        <v>3153</v>
      </c>
      <c r="H72" s="160">
        <f t="shared" si="95"/>
        <v>6305</v>
      </c>
      <c r="I72" s="130">
        <f t="shared" si="82"/>
        <v>53.855539287457297</v>
      </c>
      <c r="J72" s="9"/>
      <c r="K72" s="10"/>
      <c r="L72" s="47" t="s">
        <v>19</v>
      </c>
      <c r="M72" s="48">
        <f>+M69+M70+M71</f>
        <v>278524</v>
      </c>
      <c r="N72" s="49">
        <f t="shared" ref="N72:V72" si="96">+N69+N70+N71</f>
        <v>277151</v>
      </c>
      <c r="O72" s="171">
        <f t="shared" si="96"/>
        <v>555675</v>
      </c>
      <c r="P72" s="49">
        <f t="shared" si="96"/>
        <v>0</v>
      </c>
      <c r="Q72" s="171">
        <f t="shared" si="96"/>
        <v>555675</v>
      </c>
      <c r="R72" s="48">
        <f t="shared" si="96"/>
        <v>436364</v>
      </c>
      <c r="S72" s="49">
        <f t="shared" si="96"/>
        <v>434594</v>
      </c>
      <c r="T72" s="171">
        <f t="shared" si="96"/>
        <v>870958</v>
      </c>
      <c r="U72" s="49">
        <f t="shared" si="96"/>
        <v>0</v>
      </c>
      <c r="V72" s="171">
        <f t="shared" si="96"/>
        <v>870958</v>
      </c>
      <c r="W72" s="50">
        <f t="shared" si="87"/>
        <v>56.738741170648325</v>
      </c>
    </row>
    <row r="73" spans="2:25" ht="13.5" thickTop="1" x14ac:dyDescent="0.2">
      <c r="B73" s="106" t="s">
        <v>21</v>
      </c>
      <c r="C73" s="120">
        <f t="shared" ref="C73:H75" si="97">+C21+C47</f>
        <v>609</v>
      </c>
      <c r="D73" s="122">
        <f t="shared" si="97"/>
        <v>609</v>
      </c>
      <c r="E73" s="164">
        <f t="shared" si="97"/>
        <v>1218</v>
      </c>
      <c r="F73" s="120">
        <f t="shared" si="97"/>
        <v>989</v>
      </c>
      <c r="G73" s="122">
        <f t="shared" si="97"/>
        <v>988</v>
      </c>
      <c r="H73" s="161">
        <f t="shared" si="97"/>
        <v>1977</v>
      </c>
      <c r="I73" s="123">
        <f t="shared" si="82"/>
        <v>62.315270935960584</v>
      </c>
      <c r="J73" s="3"/>
      <c r="K73" s="3"/>
      <c r="L73" s="13" t="s">
        <v>21</v>
      </c>
      <c r="M73" s="36">
        <f t="shared" ref="M73:N75" si="98">+M21+M47</f>
        <v>88612</v>
      </c>
      <c r="N73" s="37">
        <f t="shared" si="98"/>
        <v>90252</v>
      </c>
      <c r="O73" s="169">
        <f t="shared" ref="O73:O75" si="99">SUM(M73:N73)</f>
        <v>178864</v>
      </c>
      <c r="P73" s="38">
        <f t="shared" ref="P73:S75" si="100">+P21+P47</f>
        <v>0</v>
      </c>
      <c r="Q73" s="169">
        <f t="shared" si="100"/>
        <v>178864</v>
      </c>
      <c r="R73" s="39">
        <f t="shared" si="100"/>
        <v>154231</v>
      </c>
      <c r="S73" s="37">
        <f t="shared" si="100"/>
        <v>152207</v>
      </c>
      <c r="T73" s="169">
        <f t="shared" ref="T73:T75" si="101">SUM(R73:S73)</f>
        <v>306438</v>
      </c>
      <c r="U73" s="140">
        <f>U21+U47</f>
        <v>0</v>
      </c>
      <c r="V73" s="169">
        <f>+T73+U73</f>
        <v>306438</v>
      </c>
      <c r="W73" s="40">
        <f t="shared" si="87"/>
        <v>71.324581805170411</v>
      </c>
    </row>
    <row r="74" spans="2:25" x14ac:dyDescent="0.2">
      <c r="B74" s="106" t="s">
        <v>22</v>
      </c>
      <c r="C74" s="120">
        <f t="shared" si="97"/>
        <v>688</v>
      </c>
      <c r="D74" s="122">
        <f t="shared" si="97"/>
        <v>688</v>
      </c>
      <c r="E74" s="152">
        <f t="shared" si="97"/>
        <v>1376</v>
      </c>
      <c r="F74" s="120">
        <f t="shared" si="97"/>
        <v>1065</v>
      </c>
      <c r="G74" s="122">
        <f t="shared" si="97"/>
        <v>1065</v>
      </c>
      <c r="H74" s="152">
        <f t="shared" si="97"/>
        <v>2130</v>
      </c>
      <c r="I74" s="123">
        <f t="shared" si="82"/>
        <v>54.796511627906973</v>
      </c>
      <c r="J74" s="3"/>
      <c r="K74" s="3"/>
      <c r="L74" s="13" t="s">
        <v>22</v>
      </c>
      <c r="M74" s="36">
        <f t="shared" si="98"/>
        <v>96384</v>
      </c>
      <c r="N74" s="37">
        <f t="shared" si="98"/>
        <v>102015</v>
      </c>
      <c r="O74" s="169">
        <f t="shared" si="99"/>
        <v>198399</v>
      </c>
      <c r="P74" s="38">
        <f t="shared" si="100"/>
        <v>0</v>
      </c>
      <c r="Q74" s="169">
        <f t="shared" si="100"/>
        <v>198399</v>
      </c>
      <c r="R74" s="39">
        <f t="shared" si="100"/>
        <v>159939</v>
      </c>
      <c r="S74" s="37">
        <f t="shared" si="100"/>
        <v>164892</v>
      </c>
      <c r="T74" s="169">
        <f t="shared" si="101"/>
        <v>324831</v>
      </c>
      <c r="U74" s="140">
        <f>U22+U48</f>
        <v>1</v>
      </c>
      <c r="V74" s="169">
        <f>+T74+U74</f>
        <v>324832</v>
      </c>
      <c r="W74" s="40">
        <f t="shared" si="87"/>
        <v>63.726631686651643</v>
      </c>
    </row>
    <row r="75" spans="2:25" ht="13.5" thickBot="1" x14ac:dyDescent="0.25">
      <c r="B75" s="106" t="s">
        <v>23</v>
      </c>
      <c r="C75" s="120">
        <f t="shared" si="97"/>
        <v>629</v>
      </c>
      <c r="D75" s="136">
        <f t="shared" si="97"/>
        <v>629</v>
      </c>
      <c r="E75" s="156">
        <f t="shared" si="97"/>
        <v>1258</v>
      </c>
      <c r="F75" s="120">
        <f t="shared" si="97"/>
        <v>982</v>
      </c>
      <c r="G75" s="136">
        <f t="shared" si="97"/>
        <v>984</v>
      </c>
      <c r="H75" s="156">
        <f t="shared" si="97"/>
        <v>1966</v>
      </c>
      <c r="I75" s="137">
        <f t="shared" si="82"/>
        <v>56.279809220985697</v>
      </c>
      <c r="J75" s="3"/>
      <c r="K75" s="3"/>
      <c r="L75" s="13" t="s">
        <v>23</v>
      </c>
      <c r="M75" s="36">
        <f t="shared" si="98"/>
        <v>91936</v>
      </c>
      <c r="N75" s="37">
        <f t="shared" si="98"/>
        <v>93405</v>
      </c>
      <c r="O75" s="169">
        <f t="shared" si="99"/>
        <v>185341</v>
      </c>
      <c r="P75" s="38">
        <f t="shared" si="100"/>
        <v>0</v>
      </c>
      <c r="Q75" s="169">
        <f t="shared" si="100"/>
        <v>185341</v>
      </c>
      <c r="R75" s="39">
        <f t="shared" si="100"/>
        <v>146409</v>
      </c>
      <c r="S75" s="37">
        <f t="shared" si="100"/>
        <v>145757</v>
      </c>
      <c r="T75" s="169">
        <f t="shared" si="101"/>
        <v>292166</v>
      </c>
      <c r="U75" s="38">
        <f>U23+U49</f>
        <v>0</v>
      </c>
      <c r="V75" s="172">
        <f>+T75+U75</f>
        <v>292166</v>
      </c>
      <c r="W75" s="40">
        <f t="shared" si="87"/>
        <v>57.637004224645395</v>
      </c>
    </row>
    <row r="76" spans="2:25" ht="14.25" thickTop="1" thickBot="1" x14ac:dyDescent="0.25">
      <c r="B76" s="126" t="s">
        <v>24</v>
      </c>
      <c r="C76" s="127">
        <f>+C73+C74+C75</f>
        <v>1926</v>
      </c>
      <c r="D76" s="129">
        <f t="shared" ref="D76:H76" si="102">+D73+D74+D75</f>
        <v>1926</v>
      </c>
      <c r="E76" s="162">
        <f t="shared" si="102"/>
        <v>3852</v>
      </c>
      <c r="F76" s="127">
        <f t="shared" si="102"/>
        <v>3036</v>
      </c>
      <c r="G76" s="129">
        <f t="shared" si="102"/>
        <v>3037</v>
      </c>
      <c r="H76" s="162">
        <f t="shared" si="102"/>
        <v>6073</v>
      </c>
      <c r="I76" s="130">
        <f t="shared" si="82"/>
        <v>57.658359293873303</v>
      </c>
      <c r="J76" s="3"/>
      <c r="K76" s="3"/>
      <c r="L76" s="41" t="s">
        <v>24</v>
      </c>
      <c r="M76" s="42">
        <f>+M73+M74+M75</f>
        <v>276932</v>
      </c>
      <c r="N76" s="43">
        <f t="shared" ref="N76:V76" si="103">+N73+N74+N75</f>
        <v>285672</v>
      </c>
      <c r="O76" s="170">
        <f t="shared" si="103"/>
        <v>562604</v>
      </c>
      <c r="P76" s="44">
        <f t="shared" si="103"/>
        <v>0</v>
      </c>
      <c r="Q76" s="170">
        <f t="shared" si="103"/>
        <v>562604</v>
      </c>
      <c r="R76" s="45">
        <f t="shared" si="103"/>
        <v>460579</v>
      </c>
      <c r="S76" s="43">
        <f t="shared" si="103"/>
        <v>462856</v>
      </c>
      <c r="T76" s="170">
        <f t="shared" si="103"/>
        <v>923435</v>
      </c>
      <c r="U76" s="44">
        <f t="shared" si="103"/>
        <v>1</v>
      </c>
      <c r="V76" s="173">
        <f t="shared" si="103"/>
        <v>923436</v>
      </c>
      <c r="W76" s="46">
        <f t="shared" si="87"/>
        <v>64.136053067521743</v>
      </c>
    </row>
    <row r="77" spans="2:25" ht="14.25" thickTop="1" thickBot="1" x14ac:dyDescent="0.25">
      <c r="B77" s="126" t="s">
        <v>62</v>
      </c>
      <c r="C77" s="127">
        <f t="shared" ref="C77:H77" si="104">+C68+C72+C76</f>
        <v>6371</v>
      </c>
      <c r="D77" s="129">
        <f t="shared" si="104"/>
        <v>6371</v>
      </c>
      <c r="E77" s="153">
        <f t="shared" si="104"/>
        <v>12742</v>
      </c>
      <c r="F77" s="127">
        <f t="shared" si="104"/>
        <v>9531</v>
      </c>
      <c r="G77" s="129">
        <f t="shared" si="104"/>
        <v>9534</v>
      </c>
      <c r="H77" s="159">
        <f t="shared" si="104"/>
        <v>19065</v>
      </c>
      <c r="I77" s="131">
        <f>IF(E77=0,0,((H77/E77)-1)*100)</f>
        <v>49.623293046617476</v>
      </c>
      <c r="J77" s="7"/>
      <c r="K77" s="3"/>
      <c r="L77" s="41" t="s">
        <v>62</v>
      </c>
      <c r="M77" s="45">
        <f t="shared" ref="M77:V77" si="105">+M68+M72+M76</f>
        <v>898834</v>
      </c>
      <c r="N77" s="43">
        <f t="shared" si="105"/>
        <v>924585</v>
      </c>
      <c r="O77" s="170">
        <f t="shared" si="105"/>
        <v>1823419</v>
      </c>
      <c r="P77" s="44">
        <f t="shared" si="105"/>
        <v>0</v>
      </c>
      <c r="Q77" s="173">
        <f t="shared" si="105"/>
        <v>1823419</v>
      </c>
      <c r="R77" s="45">
        <f t="shared" si="105"/>
        <v>1355363</v>
      </c>
      <c r="S77" s="43">
        <f t="shared" si="105"/>
        <v>1370840</v>
      </c>
      <c r="T77" s="170">
        <f t="shared" si="105"/>
        <v>2726203</v>
      </c>
      <c r="U77" s="44">
        <f t="shared" si="105"/>
        <v>1</v>
      </c>
      <c r="V77" s="173">
        <f t="shared" si="105"/>
        <v>2726204</v>
      </c>
      <c r="W77" s="46">
        <f>IF(Q77=0,0,((V77/Q77)-1)*100)</f>
        <v>49.510562300820602</v>
      </c>
      <c r="X77" s="280"/>
      <c r="Y77" s="280"/>
    </row>
    <row r="78" spans="2:25" ht="14.25" thickTop="1" thickBot="1" x14ac:dyDescent="0.25">
      <c r="B78" s="126" t="s">
        <v>7</v>
      </c>
      <c r="C78" s="127">
        <f>+C77+C64</f>
        <v>8429</v>
      </c>
      <c r="D78" s="129">
        <f t="shared" ref="D78:H78" si="106">+D77+D64</f>
        <v>8457</v>
      </c>
      <c r="E78" s="153">
        <f t="shared" si="106"/>
        <v>16886</v>
      </c>
      <c r="F78" s="127">
        <f t="shared" si="106"/>
        <v>12216</v>
      </c>
      <c r="G78" s="129">
        <f t="shared" si="106"/>
        <v>12217</v>
      </c>
      <c r="H78" s="159">
        <f t="shared" si="106"/>
        <v>24433</v>
      </c>
      <c r="I78" s="131">
        <f>IF(E78=0,0,((H78/E78)-1)*100)</f>
        <v>44.693829207627608</v>
      </c>
      <c r="J78" s="7"/>
      <c r="K78" s="7"/>
      <c r="L78" s="41" t="s">
        <v>7</v>
      </c>
      <c r="M78" s="45">
        <f>+M77+M64</f>
        <v>1203898</v>
      </c>
      <c r="N78" s="43">
        <f t="shared" ref="N78:V78" si="107">+N77+N64</f>
        <v>1228260</v>
      </c>
      <c r="O78" s="170">
        <f t="shared" si="107"/>
        <v>2432158</v>
      </c>
      <c r="P78" s="44">
        <f t="shared" si="107"/>
        <v>0</v>
      </c>
      <c r="Q78" s="173">
        <f t="shared" si="107"/>
        <v>2432158</v>
      </c>
      <c r="R78" s="45">
        <f t="shared" si="107"/>
        <v>1763385</v>
      </c>
      <c r="S78" s="43">
        <f t="shared" si="107"/>
        <v>1770876</v>
      </c>
      <c r="T78" s="170">
        <f t="shared" si="107"/>
        <v>3534261</v>
      </c>
      <c r="U78" s="44">
        <f t="shared" si="107"/>
        <v>1</v>
      </c>
      <c r="V78" s="173">
        <f t="shared" si="107"/>
        <v>3534262</v>
      </c>
      <c r="W78" s="46">
        <f>IF(Q78=0,0,((V78/Q78)-1)*100)</f>
        <v>45.313832407269587</v>
      </c>
      <c r="X78" s="280"/>
      <c r="Y78" s="280"/>
    </row>
    <row r="79" spans="2:25" ht="14.25" thickTop="1" thickBot="1" x14ac:dyDescent="0.25">
      <c r="B79" s="138" t="s">
        <v>60</v>
      </c>
      <c r="C79" s="102"/>
      <c r="D79" s="102"/>
      <c r="E79" s="102"/>
      <c r="F79" s="102"/>
      <c r="G79" s="102"/>
      <c r="H79" s="102"/>
      <c r="I79" s="103"/>
      <c r="J79" s="3"/>
      <c r="K79" s="3"/>
      <c r="L79" s="53" t="s">
        <v>60</v>
      </c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2"/>
    </row>
    <row r="80" spans="2:25" ht="13.5" thickTop="1" x14ac:dyDescent="0.2">
      <c r="L80" s="534" t="s">
        <v>33</v>
      </c>
      <c r="M80" s="535"/>
      <c r="N80" s="535"/>
      <c r="O80" s="535"/>
      <c r="P80" s="535"/>
      <c r="Q80" s="535"/>
      <c r="R80" s="535"/>
      <c r="S80" s="535"/>
      <c r="T80" s="535"/>
      <c r="U80" s="535"/>
      <c r="V80" s="535"/>
      <c r="W80" s="536"/>
    </row>
    <row r="81" spans="12:26" ht="13.5" thickBot="1" x14ac:dyDescent="0.25">
      <c r="L81" s="528" t="s">
        <v>43</v>
      </c>
      <c r="M81" s="529"/>
      <c r="N81" s="529"/>
      <c r="O81" s="529"/>
      <c r="P81" s="529"/>
      <c r="Q81" s="529"/>
      <c r="R81" s="529"/>
      <c r="S81" s="529"/>
      <c r="T81" s="529"/>
      <c r="U81" s="529"/>
      <c r="V81" s="529"/>
      <c r="W81" s="530"/>
    </row>
    <row r="82" spans="12:26" ht="14.25" thickTop="1" thickBot="1" x14ac:dyDescent="0.25">
      <c r="L82" s="54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6" t="s">
        <v>34</v>
      </c>
    </row>
    <row r="83" spans="12:26" ht="14.25" thickTop="1" thickBot="1" x14ac:dyDescent="0.25">
      <c r="L83" s="57"/>
      <c r="M83" s="189" t="s">
        <v>58</v>
      </c>
      <c r="N83" s="190"/>
      <c r="O83" s="191"/>
      <c r="P83" s="189"/>
      <c r="Q83" s="189"/>
      <c r="R83" s="189" t="s">
        <v>59</v>
      </c>
      <c r="S83" s="190"/>
      <c r="T83" s="191"/>
      <c r="U83" s="189"/>
      <c r="V83" s="189"/>
      <c r="W83" s="312" t="s">
        <v>2</v>
      </c>
    </row>
    <row r="84" spans="12:26" ht="13.5" thickTop="1" x14ac:dyDescent="0.2">
      <c r="L84" s="59" t="s">
        <v>3</v>
      </c>
      <c r="M84" s="60"/>
      <c r="N84" s="54"/>
      <c r="O84" s="61"/>
      <c r="P84" s="62"/>
      <c r="Q84" s="61"/>
      <c r="R84" s="60"/>
      <c r="S84" s="54"/>
      <c r="T84" s="61"/>
      <c r="U84" s="62"/>
      <c r="V84" s="61"/>
      <c r="W84" s="313" t="s">
        <v>4</v>
      </c>
    </row>
    <row r="85" spans="12:26" ht="13.5" thickBot="1" x14ac:dyDescent="0.25">
      <c r="L85" s="64"/>
      <c r="M85" s="65" t="s">
        <v>35</v>
      </c>
      <c r="N85" s="66" t="s">
        <v>36</v>
      </c>
      <c r="O85" s="67" t="s">
        <v>37</v>
      </c>
      <c r="P85" s="68" t="s">
        <v>32</v>
      </c>
      <c r="Q85" s="67" t="s">
        <v>7</v>
      </c>
      <c r="R85" s="65" t="s">
        <v>35</v>
      </c>
      <c r="S85" s="66" t="s">
        <v>36</v>
      </c>
      <c r="T85" s="67" t="s">
        <v>37</v>
      </c>
      <c r="U85" s="68" t="s">
        <v>32</v>
      </c>
      <c r="V85" s="67" t="s">
        <v>7</v>
      </c>
      <c r="W85" s="311"/>
    </row>
    <row r="86" spans="12:26" ht="5.25" customHeight="1" thickTop="1" x14ac:dyDescent="0.2">
      <c r="L86" s="59"/>
      <c r="M86" s="70"/>
      <c r="N86" s="71"/>
      <c r="O86" s="72"/>
      <c r="P86" s="73"/>
      <c r="Q86" s="72"/>
      <c r="R86" s="70"/>
      <c r="S86" s="71"/>
      <c r="T86" s="72"/>
      <c r="U86" s="73"/>
      <c r="V86" s="72"/>
      <c r="W86" s="74"/>
    </row>
    <row r="87" spans="12:26" x14ac:dyDescent="0.2">
      <c r="L87" s="59" t="s">
        <v>10</v>
      </c>
      <c r="M87" s="75">
        <v>4</v>
      </c>
      <c r="N87" s="76">
        <v>0</v>
      </c>
      <c r="O87" s="182">
        <f>M87+N87</f>
        <v>4</v>
      </c>
      <c r="P87" s="77">
        <v>0</v>
      </c>
      <c r="Q87" s="182">
        <f t="shared" ref="Q87:Q89" si="108">O87+P87</f>
        <v>4</v>
      </c>
      <c r="R87" s="75">
        <v>3</v>
      </c>
      <c r="S87" s="76">
        <v>0</v>
      </c>
      <c r="T87" s="182">
        <f>R87+S87</f>
        <v>3</v>
      </c>
      <c r="U87" s="77">
        <v>0</v>
      </c>
      <c r="V87" s="182">
        <f>T87+U87</f>
        <v>3</v>
      </c>
      <c r="W87" s="78">
        <f>IF(Q87=0,0,((V87/Q87)-1)*100)</f>
        <v>-25</v>
      </c>
      <c r="X87" s="281"/>
    </row>
    <row r="88" spans="12:26" x14ac:dyDescent="0.2">
      <c r="L88" s="59" t="s">
        <v>11</v>
      </c>
      <c r="M88" s="75">
        <v>4</v>
      </c>
      <c r="N88" s="76">
        <v>0</v>
      </c>
      <c r="O88" s="182">
        <f>M88+N88</f>
        <v>4</v>
      </c>
      <c r="P88" s="77">
        <v>0</v>
      </c>
      <c r="Q88" s="182">
        <f t="shared" si="108"/>
        <v>4</v>
      </c>
      <c r="R88" s="75">
        <v>7</v>
      </c>
      <c r="S88" s="76">
        <v>0</v>
      </c>
      <c r="T88" s="182">
        <f>R88+S88</f>
        <v>7</v>
      </c>
      <c r="U88" s="77">
        <v>0</v>
      </c>
      <c r="V88" s="182">
        <f>T88+U88</f>
        <v>7</v>
      </c>
      <c r="W88" s="78">
        <f>IF(Q88=0,0,((V88/Q88)-1)*100)</f>
        <v>75</v>
      </c>
      <c r="X88" s="281"/>
    </row>
    <row r="89" spans="12:26" ht="13.5" thickBot="1" x14ac:dyDescent="0.25">
      <c r="L89" s="64" t="s">
        <v>12</v>
      </c>
      <c r="M89" s="75">
        <v>3</v>
      </c>
      <c r="N89" s="76">
        <v>0</v>
      </c>
      <c r="O89" s="182">
        <f>M89+N89</f>
        <v>3</v>
      </c>
      <c r="P89" s="77">
        <v>0</v>
      </c>
      <c r="Q89" s="182">
        <f t="shared" si="108"/>
        <v>3</v>
      </c>
      <c r="R89" s="75">
        <v>5</v>
      </c>
      <c r="S89" s="76">
        <v>0</v>
      </c>
      <c r="T89" s="182">
        <f>R89+S89</f>
        <v>5</v>
      </c>
      <c r="U89" s="77">
        <v>0</v>
      </c>
      <c r="V89" s="182">
        <f>T89+U89</f>
        <v>5</v>
      </c>
      <c r="W89" s="78">
        <f>IF(Q89=0,0,((V89/Q89)-1)*100)</f>
        <v>66.666666666666671</v>
      </c>
    </row>
    <row r="90" spans="12:26" ht="14.25" thickTop="1" thickBot="1" x14ac:dyDescent="0.25">
      <c r="L90" s="79" t="s">
        <v>57</v>
      </c>
      <c r="M90" s="80">
        <f>+M87+M88+M89</f>
        <v>11</v>
      </c>
      <c r="N90" s="81">
        <f t="shared" ref="N90:V90" si="109">+N87+N88+N89</f>
        <v>0</v>
      </c>
      <c r="O90" s="183">
        <f t="shared" si="109"/>
        <v>11</v>
      </c>
      <c r="P90" s="80">
        <f t="shared" si="109"/>
        <v>0</v>
      </c>
      <c r="Q90" s="183">
        <f t="shared" si="109"/>
        <v>11</v>
      </c>
      <c r="R90" s="80">
        <f t="shared" si="109"/>
        <v>15</v>
      </c>
      <c r="S90" s="81">
        <f t="shared" si="109"/>
        <v>0</v>
      </c>
      <c r="T90" s="183">
        <f t="shared" si="109"/>
        <v>15</v>
      </c>
      <c r="U90" s="80">
        <f t="shared" si="109"/>
        <v>0</v>
      </c>
      <c r="V90" s="183">
        <f t="shared" si="109"/>
        <v>15</v>
      </c>
      <c r="W90" s="82">
        <f t="shared" ref="W90:W102" si="110">IF(Q90=0,0,((V90/Q90)-1)*100)</f>
        <v>36.363636363636353</v>
      </c>
      <c r="X90" s="290"/>
    </row>
    <row r="91" spans="12:26" ht="13.5" thickTop="1" x14ac:dyDescent="0.2">
      <c r="L91" s="59" t="s">
        <v>13</v>
      </c>
      <c r="M91" s="75">
        <v>8</v>
      </c>
      <c r="N91" s="76">
        <v>0</v>
      </c>
      <c r="O91" s="182">
        <f>M91+N91</f>
        <v>8</v>
      </c>
      <c r="P91" s="77">
        <v>0</v>
      </c>
      <c r="Q91" s="182">
        <f t="shared" ref="Q91:Q92" si="111">O91+P91</f>
        <v>8</v>
      </c>
      <c r="R91" s="75">
        <v>4</v>
      </c>
      <c r="S91" s="76">
        <v>0</v>
      </c>
      <c r="T91" s="182">
        <f>R91+S91</f>
        <v>4</v>
      </c>
      <c r="U91" s="77">
        <v>0</v>
      </c>
      <c r="V91" s="182">
        <f>T91+U91</f>
        <v>4</v>
      </c>
      <c r="W91" s="78">
        <f t="shared" si="110"/>
        <v>-50</v>
      </c>
      <c r="X91" s="290"/>
    </row>
    <row r="92" spans="12:26" x14ac:dyDescent="0.2">
      <c r="L92" s="59" t="s">
        <v>14</v>
      </c>
      <c r="M92" s="75">
        <v>5</v>
      </c>
      <c r="N92" s="76">
        <v>0</v>
      </c>
      <c r="O92" s="182">
        <f>M92+N92</f>
        <v>5</v>
      </c>
      <c r="P92" s="77">
        <v>0</v>
      </c>
      <c r="Q92" s="182">
        <f t="shared" si="111"/>
        <v>5</v>
      </c>
      <c r="R92" s="75">
        <v>3</v>
      </c>
      <c r="S92" s="76">
        <v>1</v>
      </c>
      <c r="T92" s="182">
        <f>R92+S92</f>
        <v>4</v>
      </c>
      <c r="U92" s="77">
        <v>0</v>
      </c>
      <c r="V92" s="182">
        <f>T92+U92</f>
        <v>4</v>
      </c>
      <c r="W92" s="78">
        <f t="shared" si="110"/>
        <v>-19.999999999999996</v>
      </c>
    </row>
    <row r="93" spans="12:26" ht="13.5" thickBot="1" x14ac:dyDescent="0.25">
      <c r="L93" s="59" t="s">
        <v>15</v>
      </c>
      <c r="M93" s="75">
        <v>7</v>
      </c>
      <c r="N93" s="76">
        <v>0</v>
      </c>
      <c r="O93" s="182">
        <f>M93+N93</f>
        <v>7</v>
      </c>
      <c r="P93" s="77">
        <v>0</v>
      </c>
      <c r="Q93" s="182">
        <f>O93+P93</f>
        <v>7</v>
      </c>
      <c r="R93" s="75">
        <v>4</v>
      </c>
      <c r="S93" s="76">
        <v>0</v>
      </c>
      <c r="T93" s="182">
        <f>R93+S93</f>
        <v>4</v>
      </c>
      <c r="U93" s="77">
        <v>0</v>
      </c>
      <c r="V93" s="182">
        <f>T93+U93</f>
        <v>4</v>
      </c>
      <c r="W93" s="78">
        <f>IF(Q93=0,0,((V93/Q93)-1)*100)</f>
        <v>-42.857142857142861</v>
      </c>
    </row>
    <row r="94" spans="12:26" ht="14.25" thickTop="1" thickBot="1" x14ac:dyDescent="0.25">
      <c r="L94" s="79" t="s">
        <v>61</v>
      </c>
      <c r="M94" s="80">
        <f>+M91+M92+M93</f>
        <v>20</v>
      </c>
      <c r="N94" s="81">
        <f t="shared" ref="N94:V94" si="112">+N91+N92+N93</f>
        <v>0</v>
      </c>
      <c r="O94" s="183">
        <f t="shared" si="112"/>
        <v>20</v>
      </c>
      <c r="P94" s="80">
        <f t="shared" si="112"/>
        <v>0</v>
      </c>
      <c r="Q94" s="183">
        <f t="shared" si="112"/>
        <v>20</v>
      </c>
      <c r="R94" s="80">
        <f t="shared" si="112"/>
        <v>11</v>
      </c>
      <c r="S94" s="81">
        <f t="shared" si="112"/>
        <v>1</v>
      </c>
      <c r="T94" s="183">
        <f t="shared" si="112"/>
        <v>12</v>
      </c>
      <c r="U94" s="80">
        <f t="shared" si="112"/>
        <v>0</v>
      </c>
      <c r="V94" s="183">
        <f t="shared" si="112"/>
        <v>12</v>
      </c>
      <c r="W94" s="82">
        <f>IF(Q94=0,0,((V94/Q94)-1)*100)</f>
        <v>-40</v>
      </c>
      <c r="X94" s="290"/>
      <c r="Y94" s="280"/>
      <c r="Z94" s="280">
        <f>SUM(X94:Y94)</f>
        <v>0</v>
      </c>
    </row>
    <row r="95" spans="12:26" ht="13.5" thickTop="1" x14ac:dyDescent="0.2">
      <c r="L95" s="59" t="s">
        <v>16</v>
      </c>
      <c r="M95" s="75">
        <v>1</v>
      </c>
      <c r="N95" s="76">
        <v>0</v>
      </c>
      <c r="O95" s="182">
        <f>SUM(M95:N95)</f>
        <v>1</v>
      </c>
      <c r="P95" s="77">
        <v>0</v>
      </c>
      <c r="Q95" s="182">
        <f t="shared" ref="Q95:Q97" si="113">O95+P95</f>
        <v>1</v>
      </c>
      <c r="R95" s="75">
        <v>4</v>
      </c>
      <c r="S95" s="76">
        <v>0</v>
      </c>
      <c r="T95" s="182">
        <f>SUM(R95:S95)</f>
        <v>4</v>
      </c>
      <c r="U95" s="77">
        <v>0</v>
      </c>
      <c r="V95" s="182">
        <f>T95+U95</f>
        <v>4</v>
      </c>
      <c r="W95" s="78">
        <f t="shared" si="110"/>
        <v>300</v>
      </c>
    </row>
    <row r="96" spans="12:26" x14ac:dyDescent="0.2">
      <c r="L96" s="59" t="s">
        <v>17</v>
      </c>
      <c r="M96" s="75">
        <v>2</v>
      </c>
      <c r="N96" s="76">
        <v>0</v>
      </c>
      <c r="O96" s="182">
        <f>SUM(M96:N96)</f>
        <v>2</v>
      </c>
      <c r="P96" s="77">
        <v>0</v>
      </c>
      <c r="Q96" s="182">
        <f>O96+P96</f>
        <v>2</v>
      </c>
      <c r="R96" s="75">
        <v>1</v>
      </c>
      <c r="S96" s="76">
        <v>0</v>
      </c>
      <c r="T96" s="182">
        <f>SUM(R96:S96)</f>
        <v>1</v>
      </c>
      <c r="U96" s="77">
        <v>0</v>
      </c>
      <c r="V96" s="182">
        <f>T96+U96</f>
        <v>1</v>
      </c>
      <c r="W96" s="78">
        <f>IF(Q96=0,0,((V96/Q96)-1)*100)</f>
        <v>-50</v>
      </c>
    </row>
    <row r="97" spans="12:26" ht="13.5" thickBot="1" x14ac:dyDescent="0.25">
      <c r="L97" s="59" t="s">
        <v>18</v>
      </c>
      <c r="M97" s="75">
        <v>4</v>
      </c>
      <c r="N97" s="76">
        <v>0</v>
      </c>
      <c r="O97" s="184">
        <f>SUM(M97:N97)</f>
        <v>4</v>
      </c>
      <c r="P97" s="83">
        <v>0</v>
      </c>
      <c r="Q97" s="184">
        <f t="shared" si="113"/>
        <v>4</v>
      </c>
      <c r="R97" s="75">
        <v>1</v>
      </c>
      <c r="S97" s="76">
        <v>0</v>
      </c>
      <c r="T97" s="184">
        <f>SUM(R97:S97)</f>
        <v>1</v>
      </c>
      <c r="U97" s="83">
        <v>0</v>
      </c>
      <c r="V97" s="184">
        <f>T97+U97</f>
        <v>1</v>
      </c>
      <c r="W97" s="78">
        <f t="shared" si="110"/>
        <v>-75</v>
      </c>
    </row>
    <row r="98" spans="12:26" ht="14.25" thickTop="1" thickBot="1" x14ac:dyDescent="0.25">
      <c r="L98" s="84" t="s">
        <v>39</v>
      </c>
      <c r="M98" s="85">
        <f>+M95+M96+M97</f>
        <v>7</v>
      </c>
      <c r="N98" s="85">
        <f t="shared" ref="N98:V98" si="114">+N95+N96+N97</f>
        <v>0</v>
      </c>
      <c r="O98" s="185">
        <f t="shared" si="114"/>
        <v>7</v>
      </c>
      <c r="P98" s="86">
        <f t="shared" si="114"/>
        <v>0</v>
      </c>
      <c r="Q98" s="185">
        <f t="shared" si="114"/>
        <v>7</v>
      </c>
      <c r="R98" s="85">
        <f t="shared" si="114"/>
        <v>6</v>
      </c>
      <c r="S98" s="85">
        <f t="shared" si="114"/>
        <v>0</v>
      </c>
      <c r="T98" s="185">
        <f t="shared" si="114"/>
        <v>6</v>
      </c>
      <c r="U98" s="86">
        <f t="shared" si="114"/>
        <v>0</v>
      </c>
      <c r="V98" s="185">
        <f t="shared" si="114"/>
        <v>6</v>
      </c>
      <c r="W98" s="87">
        <f t="shared" si="110"/>
        <v>-14.28571428571429</v>
      </c>
    </row>
    <row r="99" spans="12:26" ht="13.5" thickTop="1" x14ac:dyDescent="0.2">
      <c r="L99" s="59" t="s">
        <v>21</v>
      </c>
      <c r="M99" s="75">
        <v>2</v>
      </c>
      <c r="N99" s="76">
        <v>0</v>
      </c>
      <c r="O99" s="184">
        <f>SUM(M99:N99)</f>
        <v>2</v>
      </c>
      <c r="P99" s="88">
        <v>0</v>
      </c>
      <c r="Q99" s="184">
        <f t="shared" ref="Q99:Q101" si="115">O99+P99</f>
        <v>2</v>
      </c>
      <c r="R99" s="75">
        <v>1</v>
      </c>
      <c r="S99" s="76">
        <v>0</v>
      </c>
      <c r="T99" s="184">
        <f>SUM(R99:S99)</f>
        <v>1</v>
      </c>
      <c r="U99" s="88">
        <v>0</v>
      </c>
      <c r="V99" s="184">
        <f>T99+U99</f>
        <v>1</v>
      </c>
      <c r="W99" s="78">
        <f t="shared" si="110"/>
        <v>-50</v>
      </c>
    </row>
    <row r="100" spans="12:26" x14ac:dyDescent="0.2">
      <c r="L100" s="59" t="s">
        <v>22</v>
      </c>
      <c r="M100" s="75">
        <v>6</v>
      </c>
      <c r="N100" s="76">
        <v>0</v>
      </c>
      <c r="O100" s="184">
        <f>SUM(M100:N100)</f>
        <v>6</v>
      </c>
      <c r="P100" s="77">
        <v>0</v>
      </c>
      <c r="Q100" s="184">
        <f t="shared" si="115"/>
        <v>6</v>
      </c>
      <c r="R100" s="75">
        <v>5</v>
      </c>
      <c r="S100" s="76">
        <v>0</v>
      </c>
      <c r="T100" s="184">
        <f>SUM(R100:S100)</f>
        <v>5</v>
      </c>
      <c r="U100" s="77">
        <v>0</v>
      </c>
      <c r="V100" s="184">
        <f>T100+U100</f>
        <v>5</v>
      </c>
      <c r="W100" s="78">
        <f t="shared" si="110"/>
        <v>-16.666666666666664</v>
      </c>
    </row>
    <row r="101" spans="12:26" ht="13.5" thickBot="1" x14ac:dyDescent="0.25">
      <c r="L101" s="59" t="s">
        <v>23</v>
      </c>
      <c r="M101" s="75">
        <v>5</v>
      </c>
      <c r="N101" s="76">
        <v>0</v>
      </c>
      <c r="O101" s="184">
        <f>SUM(M101:N101)</f>
        <v>5</v>
      </c>
      <c r="P101" s="77">
        <v>0</v>
      </c>
      <c r="Q101" s="184">
        <f t="shared" si="115"/>
        <v>5</v>
      </c>
      <c r="R101" s="75">
        <v>24</v>
      </c>
      <c r="S101" s="76">
        <v>0</v>
      </c>
      <c r="T101" s="184">
        <f>SUM(R101:S101)</f>
        <v>24</v>
      </c>
      <c r="U101" s="77"/>
      <c r="V101" s="184">
        <f>T101+U101</f>
        <v>24</v>
      </c>
      <c r="W101" s="78">
        <f t="shared" si="110"/>
        <v>380</v>
      </c>
    </row>
    <row r="102" spans="12:26" ht="14.25" thickTop="1" thickBot="1" x14ac:dyDescent="0.25">
      <c r="L102" s="79" t="s">
        <v>40</v>
      </c>
      <c r="M102" s="80">
        <f>+M99+M100+M101</f>
        <v>13</v>
      </c>
      <c r="N102" s="81">
        <f t="shared" ref="N102:V102" si="116">+N99+N100+N101</f>
        <v>0</v>
      </c>
      <c r="O102" s="183">
        <f t="shared" si="116"/>
        <v>13</v>
      </c>
      <c r="P102" s="80">
        <f t="shared" si="116"/>
        <v>0</v>
      </c>
      <c r="Q102" s="183">
        <f t="shared" si="116"/>
        <v>13</v>
      </c>
      <c r="R102" s="80">
        <f t="shared" si="116"/>
        <v>30</v>
      </c>
      <c r="S102" s="81">
        <f t="shared" si="116"/>
        <v>0</v>
      </c>
      <c r="T102" s="183">
        <f t="shared" si="116"/>
        <v>30</v>
      </c>
      <c r="U102" s="80">
        <f t="shared" si="116"/>
        <v>0</v>
      </c>
      <c r="V102" s="183">
        <f t="shared" si="116"/>
        <v>30</v>
      </c>
      <c r="W102" s="82">
        <f t="shared" si="110"/>
        <v>130.76923076923075</v>
      </c>
    </row>
    <row r="103" spans="12:26" ht="14.25" thickTop="1" thickBot="1" x14ac:dyDescent="0.25">
      <c r="L103" s="79" t="s">
        <v>62</v>
      </c>
      <c r="M103" s="80">
        <f t="shared" ref="M103:V103" si="117">+M94+M98+M102</f>
        <v>40</v>
      </c>
      <c r="N103" s="81">
        <f t="shared" si="117"/>
        <v>0</v>
      </c>
      <c r="O103" s="183">
        <f t="shared" si="117"/>
        <v>40</v>
      </c>
      <c r="P103" s="80">
        <f t="shared" si="117"/>
        <v>0</v>
      </c>
      <c r="Q103" s="183">
        <f t="shared" si="117"/>
        <v>40</v>
      </c>
      <c r="R103" s="80">
        <f t="shared" si="117"/>
        <v>47</v>
      </c>
      <c r="S103" s="81">
        <f t="shared" si="117"/>
        <v>1</v>
      </c>
      <c r="T103" s="183">
        <f t="shared" si="117"/>
        <v>48</v>
      </c>
      <c r="U103" s="80">
        <f t="shared" si="117"/>
        <v>0</v>
      </c>
      <c r="V103" s="183">
        <f t="shared" si="117"/>
        <v>48</v>
      </c>
      <c r="W103" s="82">
        <f>IF(Q103=0,0,((V103/Q103)-1)*100)</f>
        <v>19.999999999999996</v>
      </c>
      <c r="X103" s="321">
        <f>+O103+O181</f>
        <v>40</v>
      </c>
      <c r="Y103" s="280">
        <f>+T103+T181</f>
        <v>48</v>
      </c>
      <c r="Z103" s="290">
        <f>IF(X103=0,0,(Y103/X103-1))</f>
        <v>0.19999999999999996</v>
      </c>
    </row>
    <row r="104" spans="12:26" ht="14.25" thickTop="1" thickBot="1" x14ac:dyDescent="0.25">
      <c r="L104" s="79" t="s">
        <v>7</v>
      </c>
      <c r="M104" s="80">
        <f t="shared" ref="M104:V104" si="118">+M90+M94+M98+M102</f>
        <v>51</v>
      </c>
      <c r="N104" s="81">
        <f t="shared" si="118"/>
        <v>0</v>
      </c>
      <c r="O104" s="183">
        <f t="shared" si="118"/>
        <v>51</v>
      </c>
      <c r="P104" s="80">
        <f t="shared" si="118"/>
        <v>0</v>
      </c>
      <c r="Q104" s="183">
        <f t="shared" si="118"/>
        <v>51</v>
      </c>
      <c r="R104" s="80">
        <f t="shared" si="118"/>
        <v>62</v>
      </c>
      <c r="S104" s="81">
        <f t="shared" si="118"/>
        <v>1</v>
      </c>
      <c r="T104" s="183">
        <f t="shared" si="118"/>
        <v>63</v>
      </c>
      <c r="U104" s="80">
        <f t="shared" si="118"/>
        <v>0</v>
      </c>
      <c r="V104" s="183">
        <f t="shared" si="118"/>
        <v>63</v>
      </c>
      <c r="W104" s="82">
        <f>IF(Q104=0,0,((V104/Q104)-1)*100)</f>
        <v>23.529411764705888</v>
      </c>
      <c r="X104" s="321">
        <f>+O104+O130</f>
        <v>1141</v>
      </c>
      <c r="Y104" s="280">
        <f>+T104+T182</f>
        <v>63</v>
      </c>
      <c r="Z104" s="290">
        <f>IF(X104=0,0,(Y104/X104-1))</f>
        <v>-0.94478527607361962</v>
      </c>
    </row>
    <row r="105" spans="12:26" ht="14.25" thickTop="1" thickBot="1" x14ac:dyDescent="0.25">
      <c r="L105" s="89" t="s">
        <v>60</v>
      </c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12:26" ht="13.5" thickTop="1" x14ac:dyDescent="0.2">
      <c r="L106" s="534" t="s">
        <v>41</v>
      </c>
      <c r="M106" s="535"/>
      <c r="N106" s="535"/>
      <c r="O106" s="535"/>
      <c r="P106" s="535"/>
      <c r="Q106" s="535"/>
      <c r="R106" s="535"/>
      <c r="S106" s="535"/>
      <c r="T106" s="535"/>
      <c r="U106" s="535"/>
      <c r="V106" s="535"/>
      <c r="W106" s="536"/>
    </row>
    <row r="107" spans="12:26" ht="13.5" thickBot="1" x14ac:dyDescent="0.25">
      <c r="L107" s="528" t="s">
        <v>44</v>
      </c>
      <c r="M107" s="529"/>
      <c r="N107" s="529"/>
      <c r="O107" s="529"/>
      <c r="P107" s="529"/>
      <c r="Q107" s="529"/>
      <c r="R107" s="529"/>
      <c r="S107" s="529"/>
      <c r="T107" s="529"/>
      <c r="U107" s="529"/>
      <c r="V107" s="529"/>
      <c r="W107" s="530"/>
    </row>
    <row r="108" spans="12:26" ht="14.25" thickTop="1" thickBot="1" x14ac:dyDescent="0.25">
      <c r="L108" s="54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6" t="s">
        <v>34</v>
      </c>
    </row>
    <row r="109" spans="12:26" ht="14.25" thickTop="1" thickBot="1" x14ac:dyDescent="0.25">
      <c r="L109" s="57"/>
      <c r="M109" s="189" t="s">
        <v>58</v>
      </c>
      <c r="N109" s="190"/>
      <c r="O109" s="191"/>
      <c r="P109" s="189"/>
      <c r="Q109" s="189"/>
      <c r="R109" s="189" t="s">
        <v>59</v>
      </c>
      <c r="S109" s="190"/>
      <c r="T109" s="191"/>
      <c r="U109" s="189"/>
      <c r="V109" s="189"/>
      <c r="W109" s="312" t="s">
        <v>2</v>
      </c>
    </row>
    <row r="110" spans="12:26" ht="13.5" thickTop="1" x14ac:dyDescent="0.2">
      <c r="L110" s="59" t="s">
        <v>3</v>
      </c>
      <c r="M110" s="60"/>
      <c r="N110" s="54"/>
      <c r="O110" s="61"/>
      <c r="P110" s="62"/>
      <c r="Q110" s="61"/>
      <c r="R110" s="60"/>
      <c r="S110" s="54"/>
      <c r="T110" s="61"/>
      <c r="U110" s="62"/>
      <c r="V110" s="61"/>
      <c r="W110" s="313" t="s">
        <v>4</v>
      </c>
    </row>
    <row r="111" spans="12:26" ht="13.5" thickBot="1" x14ac:dyDescent="0.25">
      <c r="L111" s="64"/>
      <c r="M111" s="65" t="s">
        <v>35</v>
      </c>
      <c r="N111" s="66" t="s">
        <v>36</v>
      </c>
      <c r="O111" s="67" t="s">
        <v>37</v>
      </c>
      <c r="P111" s="68" t="s">
        <v>32</v>
      </c>
      <c r="Q111" s="67" t="s">
        <v>7</v>
      </c>
      <c r="R111" s="65" t="s">
        <v>35</v>
      </c>
      <c r="S111" s="66" t="s">
        <v>36</v>
      </c>
      <c r="T111" s="67" t="s">
        <v>37</v>
      </c>
      <c r="U111" s="68" t="s">
        <v>32</v>
      </c>
      <c r="V111" s="67" t="s">
        <v>7</v>
      </c>
      <c r="W111" s="314"/>
    </row>
    <row r="112" spans="12:26" ht="5.25" customHeight="1" thickTop="1" x14ac:dyDescent="0.2">
      <c r="L112" s="59"/>
      <c r="M112" s="70"/>
      <c r="N112" s="71"/>
      <c r="O112" s="72"/>
      <c r="P112" s="73"/>
      <c r="Q112" s="72"/>
      <c r="R112" s="70"/>
      <c r="S112" s="71"/>
      <c r="T112" s="72"/>
      <c r="U112" s="73"/>
      <c r="V112" s="72"/>
      <c r="W112" s="74"/>
    </row>
    <row r="113" spans="12:26" x14ac:dyDescent="0.2">
      <c r="L113" s="59" t="s">
        <v>10</v>
      </c>
      <c r="M113" s="75">
        <v>29</v>
      </c>
      <c r="N113" s="76">
        <v>41</v>
      </c>
      <c r="O113" s="182">
        <f>M113+N113</f>
        <v>70</v>
      </c>
      <c r="P113" s="77">
        <v>0</v>
      </c>
      <c r="Q113" s="182">
        <f t="shared" ref="Q113:Q115" si="119">O113+P113</f>
        <v>70</v>
      </c>
      <c r="R113" s="75">
        <v>91</v>
      </c>
      <c r="S113" s="76">
        <v>63</v>
      </c>
      <c r="T113" s="182">
        <f>R113+S113</f>
        <v>154</v>
      </c>
      <c r="U113" s="77">
        <v>0</v>
      </c>
      <c r="V113" s="182">
        <f>T113+U113</f>
        <v>154</v>
      </c>
      <c r="W113" s="78">
        <f>IF(Q113=0,0,((V113/Q113)-1)*100)</f>
        <v>120.00000000000001</v>
      </c>
      <c r="X113" s="281"/>
    </row>
    <row r="114" spans="12:26" x14ac:dyDescent="0.2">
      <c r="L114" s="59" t="s">
        <v>11</v>
      </c>
      <c r="M114" s="75">
        <v>25</v>
      </c>
      <c r="N114" s="76">
        <v>49</v>
      </c>
      <c r="O114" s="182">
        <f>M114+N114</f>
        <v>74</v>
      </c>
      <c r="P114" s="77">
        <v>0</v>
      </c>
      <c r="Q114" s="182">
        <f t="shared" si="119"/>
        <v>74</v>
      </c>
      <c r="R114" s="75">
        <v>88</v>
      </c>
      <c r="S114" s="76">
        <v>67</v>
      </c>
      <c r="T114" s="182">
        <f>R114+S114</f>
        <v>155</v>
      </c>
      <c r="U114" s="77">
        <v>0</v>
      </c>
      <c r="V114" s="182">
        <f>T114+U114</f>
        <v>155</v>
      </c>
      <c r="W114" s="78">
        <f>IF(Q114=0,0,((V114/Q114)-1)*100)</f>
        <v>109.45945945945948</v>
      </c>
      <c r="X114" s="281"/>
    </row>
    <row r="115" spans="12:26" ht="13.5" thickBot="1" x14ac:dyDescent="0.25">
      <c r="L115" s="64" t="s">
        <v>12</v>
      </c>
      <c r="M115" s="75">
        <v>32</v>
      </c>
      <c r="N115" s="76">
        <v>43</v>
      </c>
      <c r="O115" s="182">
        <f>M115+N115</f>
        <v>75</v>
      </c>
      <c r="P115" s="77">
        <v>0</v>
      </c>
      <c r="Q115" s="182">
        <f t="shared" si="119"/>
        <v>75</v>
      </c>
      <c r="R115" s="75">
        <v>93</v>
      </c>
      <c r="S115" s="76">
        <v>83</v>
      </c>
      <c r="T115" s="182">
        <f>R115+S115</f>
        <v>176</v>
      </c>
      <c r="U115" s="77">
        <v>0</v>
      </c>
      <c r="V115" s="182">
        <f>T115+U115</f>
        <v>176</v>
      </c>
      <c r="W115" s="78">
        <f>IF(Q115=0,0,((V115/Q115)-1)*100)</f>
        <v>134.66666666666666</v>
      </c>
    </row>
    <row r="116" spans="12:26" ht="14.25" thickTop="1" thickBot="1" x14ac:dyDescent="0.25">
      <c r="L116" s="79" t="s">
        <v>38</v>
      </c>
      <c r="M116" s="80">
        <f>+M113+M114+M115</f>
        <v>86</v>
      </c>
      <c r="N116" s="81">
        <f t="shared" ref="N116:V116" si="120">+N113+N114+N115</f>
        <v>133</v>
      </c>
      <c r="O116" s="183">
        <f t="shared" si="120"/>
        <v>219</v>
      </c>
      <c r="P116" s="80">
        <f t="shared" si="120"/>
        <v>0</v>
      </c>
      <c r="Q116" s="183">
        <f t="shared" si="120"/>
        <v>219</v>
      </c>
      <c r="R116" s="80">
        <f t="shared" si="120"/>
        <v>272</v>
      </c>
      <c r="S116" s="81">
        <f t="shared" si="120"/>
        <v>213</v>
      </c>
      <c r="T116" s="183">
        <f t="shared" si="120"/>
        <v>485</v>
      </c>
      <c r="U116" s="80">
        <f t="shared" si="120"/>
        <v>0</v>
      </c>
      <c r="V116" s="183">
        <f t="shared" si="120"/>
        <v>485</v>
      </c>
      <c r="W116" s="82">
        <f t="shared" ref="W116:W128" si="121">IF(Q116=0,0,((V116/Q116)-1)*100)</f>
        <v>121.46118721461185</v>
      </c>
      <c r="X116" s="290"/>
    </row>
    <row r="117" spans="12:26" ht="13.5" thickTop="1" x14ac:dyDescent="0.2">
      <c r="L117" s="59" t="s">
        <v>13</v>
      </c>
      <c r="M117" s="75">
        <v>29</v>
      </c>
      <c r="N117" s="76">
        <v>46</v>
      </c>
      <c r="O117" s="182">
        <f>M117+N117</f>
        <v>75</v>
      </c>
      <c r="P117" s="77">
        <v>0</v>
      </c>
      <c r="Q117" s="182">
        <f t="shared" ref="Q117:Q118" si="122">O117+P117</f>
        <v>75</v>
      </c>
      <c r="R117" s="75">
        <v>84</v>
      </c>
      <c r="S117" s="76">
        <v>118</v>
      </c>
      <c r="T117" s="182">
        <f>R117+S117</f>
        <v>202</v>
      </c>
      <c r="U117" s="77">
        <v>0</v>
      </c>
      <c r="V117" s="182">
        <f>T117+U117</f>
        <v>202</v>
      </c>
      <c r="W117" s="78">
        <f t="shared" si="121"/>
        <v>169.33333333333334</v>
      </c>
      <c r="X117" s="290"/>
    </row>
    <row r="118" spans="12:26" x14ac:dyDescent="0.2">
      <c r="L118" s="59" t="s">
        <v>14</v>
      </c>
      <c r="M118" s="75">
        <v>25</v>
      </c>
      <c r="N118" s="76">
        <v>52</v>
      </c>
      <c r="O118" s="182">
        <f>M118+N118</f>
        <v>77</v>
      </c>
      <c r="P118" s="77">
        <v>0</v>
      </c>
      <c r="Q118" s="182">
        <f t="shared" si="122"/>
        <v>77</v>
      </c>
      <c r="R118" s="75">
        <v>81</v>
      </c>
      <c r="S118" s="76">
        <v>154</v>
      </c>
      <c r="T118" s="182">
        <f>R118+S118</f>
        <v>235</v>
      </c>
      <c r="U118" s="77">
        <v>0</v>
      </c>
      <c r="V118" s="182">
        <f>T118+U118</f>
        <v>235</v>
      </c>
      <c r="W118" s="78">
        <f t="shared" si="121"/>
        <v>205.19480519480518</v>
      </c>
    </row>
    <row r="119" spans="12:26" ht="13.5" thickBot="1" x14ac:dyDescent="0.25">
      <c r="L119" s="59" t="s">
        <v>15</v>
      </c>
      <c r="M119" s="75">
        <v>30</v>
      </c>
      <c r="N119" s="76">
        <v>43</v>
      </c>
      <c r="O119" s="182">
        <f>M119+N119</f>
        <v>73</v>
      </c>
      <c r="P119" s="77">
        <v>0</v>
      </c>
      <c r="Q119" s="182">
        <f>O119+P119</f>
        <v>73</v>
      </c>
      <c r="R119" s="75">
        <v>99</v>
      </c>
      <c r="S119" s="76">
        <v>110</v>
      </c>
      <c r="T119" s="182">
        <f>R119+S119</f>
        <v>209</v>
      </c>
      <c r="U119" s="77">
        <v>0</v>
      </c>
      <c r="V119" s="182">
        <f>T119+U119</f>
        <v>209</v>
      </c>
      <c r="W119" s="78">
        <f>IF(Q119=0,0,((V119/Q119)-1)*100)</f>
        <v>186.30136986301369</v>
      </c>
    </row>
    <row r="120" spans="12:26" ht="14.25" thickTop="1" thickBot="1" x14ac:dyDescent="0.25">
      <c r="L120" s="79" t="s">
        <v>61</v>
      </c>
      <c r="M120" s="80">
        <f>+M117+M118+M119</f>
        <v>84</v>
      </c>
      <c r="N120" s="81">
        <f t="shared" ref="N120:V120" si="123">+N117+N118+N119</f>
        <v>141</v>
      </c>
      <c r="O120" s="183">
        <f t="shared" si="123"/>
        <v>225</v>
      </c>
      <c r="P120" s="80">
        <f t="shared" si="123"/>
        <v>0</v>
      </c>
      <c r="Q120" s="183">
        <f t="shared" si="123"/>
        <v>225</v>
      </c>
      <c r="R120" s="80">
        <f t="shared" si="123"/>
        <v>264</v>
      </c>
      <c r="S120" s="81">
        <f t="shared" si="123"/>
        <v>382</v>
      </c>
      <c r="T120" s="183">
        <f t="shared" si="123"/>
        <v>646</v>
      </c>
      <c r="U120" s="80">
        <f t="shared" si="123"/>
        <v>0</v>
      </c>
      <c r="V120" s="183">
        <f t="shared" si="123"/>
        <v>646</v>
      </c>
      <c r="W120" s="82">
        <f>IF(Q120=0,0,((V120/Q120)-1)*100)</f>
        <v>187.11111111111109</v>
      </c>
      <c r="X120" s="290"/>
      <c r="Y120" s="280"/>
      <c r="Z120" s="280">
        <f>SUM(X120:Y120)</f>
        <v>0</v>
      </c>
    </row>
    <row r="121" spans="12:26" ht="13.5" thickTop="1" x14ac:dyDescent="0.2">
      <c r="L121" s="59" t="s">
        <v>16</v>
      </c>
      <c r="M121" s="75">
        <v>22</v>
      </c>
      <c r="N121" s="76">
        <v>47</v>
      </c>
      <c r="O121" s="182">
        <f>SUM(M121:N121)</f>
        <v>69</v>
      </c>
      <c r="P121" s="77">
        <v>0</v>
      </c>
      <c r="Q121" s="182">
        <f t="shared" ref="Q121:Q123" si="124">O121+P121</f>
        <v>69</v>
      </c>
      <c r="R121" s="75">
        <v>99</v>
      </c>
      <c r="S121" s="76">
        <v>110</v>
      </c>
      <c r="T121" s="182">
        <f>SUM(R121:S121)</f>
        <v>209</v>
      </c>
      <c r="U121" s="77">
        <v>0</v>
      </c>
      <c r="V121" s="182">
        <f>T121+U121</f>
        <v>209</v>
      </c>
      <c r="W121" s="78">
        <f t="shared" si="121"/>
        <v>202.89855072463769</v>
      </c>
    </row>
    <row r="122" spans="12:26" x14ac:dyDescent="0.2">
      <c r="L122" s="59" t="s">
        <v>17</v>
      </c>
      <c r="M122" s="75">
        <v>36</v>
      </c>
      <c r="N122" s="76">
        <v>69</v>
      </c>
      <c r="O122" s="182">
        <f>SUM(M122:N122)</f>
        <v>105</v>
      </c>
      <c r="P122" s="77">
        <v>0</v>
      </c>
      <c r="Q122" s="182">
        <f>O122+P122</f>
        <v>105</v>
      </c>
      <c r="R122" s="75">
        <v>114</v>
      </c>
      <c r="S122" s="76">
        <v>98</v>
      </c>
      <c r="T122" s="182">
        <f>SUM(R122:S122)</f>
        <v>212</v>
      </c>
      <c r="U122" s="77">
        <v>0</v>
      </c>
      <c r="V122" s="182">
        <f>T122+U122</f>
        <v>212</v>
      </c>
      <c r="W122" s="78">
        <f>IF(Q122=0,0,((V122/Q122)-1)*100)</f>
        <v>101.9047619047619</v>
      </c>
    </row>
    <row r="123" spans="12:26" ht="13.5" thickBot="1" x14ac:dyDescent="0.25">
      <c r="L123" s="59" t="s">
        <v>18</v>
      </c>
      <c r="M123" s="75">
        <v>35</v>
      </c>
      <c r="N123" s="76">
        <v>76</v>
      </c>
      <c r="O123" s="184">
        <f>SUM(M123:N123)</f>
        <v>111</v>
      </c>
      <c r="P123" s="83">
        <v>0</v>
      </c>
      <c r="Q123" s="184">
        <f t="shared" si="124"/>
        <v>111</v>
      </c>
      <c r="R123" s="75">
        <v>95</v>
      </c>
      <c r="S123" s="76">
        <v>112</v>
      </c>
      <c r="T123" s="184">
        <f>SUM(R123:S123)</f>
        <v>207</v>
      </c>
      <c r="U123" s="83">
        <v>0</v>
      </c>
      <c r="V123" s="184">
        <f>T123+U123</f>
        <v>207</v>
      </c>
      <c r="W123" s="78">
        <f t="shared" si="121"/>
        <v>86.486486486486484</v>
      </c>
    </row>
    <row r="124" spans="12:26" ht="14.25" thickTop="1" thickBot="1" x14ac:dyDescent="0.25">
      <c r="L124" s="84" t="s">
        <v>39</v>
      </c>
      <c r="M124" s="85">
        <f>+M121+M122+M123</f>
        <v>93</v>
      </c>
      <c r="N124" s="85">
        <f t="shared" ref="N124:V124" si="125">+N121+N122+N123</f>
        <v>192</v>
      </c>
      <c r="O124" s="185">
        <f t="shared" si="125"/>
        <v>285</v>
      </c>
      <c r="P124" s="86">
        <f t="shared" si="125"/>
        <v>0</v>
      </c>
      <c r="Q124" s="185">
        <f t="shared" si="125"/>
        <v>285</v>
      </c>
      <c r="R124" s="85">
        <f t="shared" si="125"/>
        <v>308</v>
      </c>
      <c r="S124" s="85">
        <f t="shared" si="125"/>
        <v>320</v>
      </c>
      <c r="T124" s="185">
        <f t="shared" si="125"/>
        <v>628</v>
      </c>
      <c r="U124" s="86">
        <f t="shared" si="125"/>
        <v>0</v>
      </c>
      <c r="V124" s="185">
        <f t="shared" si="125"/>
        <v>628</v>
      </c>
      <c r="W124" s="87">
        <f t="shared" si="121"/>
        <v>120.35087719298248</v>
      </c>
    </row>
    <row r="125" spans="12:26" ht="13.5" thickTop="1" x14ac:dyDescent="0.2">
      <c r="L125" s="59" t="s">
        <v>21</v>
      </c>
      <c r="M125" s="75">
        <v>35</v>
      </c>
      <c r="N125" s="76">
        <v>73</v>
      </c>
      <c r="O125" s="184">
        <f>SUM(M125:N125)</f>
        <v>108</v>
      </c>
      <c r="P125" s="88">
        <v>0</v>
      </c>
      <c r="Q125" s="184">
        <f t="shared" ref="Q125:Q127" si="126">O125+P125</f>
        <v>108</v>
      </c>
      <c r="R125" s="75">
        <v>98</v>
      </c>
      <c r="S125" s="76">
        <v>126</v>
      </c>
      <c r="T125" s="184">
        <f>SUM(R125:S125)</f>
        <v>224</v>
      </c>
      <c r="U125" s="88">
        <v>0</v>
      </c>
      <c r="V125" s="184">
        <f>T125+U125</f>
        <v>224</v>
      </c>
      <c r="W125" s="78">
        <f t="shared" si="121"/>
        <v>107.40740740740739</v>
      </c>
    </row>
    <row r="126" spans="12:26" x14ac:dyDescent="0.2">
      <c r="L126" s="59" t="s">
        <v>22</v>
      </c>
      <c r="M126" s="75">
        <v>85</v>
      </c>
      <c r="N126" s="76">
        <v>50</v>
      </c>
      <c r="O126" s="184">
        <f>SUM(M126:N126)</f>
        <v>135</v>
      </c>
      <c r="P126" s="77">
        <v>0</v>
      </c>
      <c r="Q126" s="184">
        <f t="shared" si="126"/>
        <v>135</v>
      </c>
      <c r="R126" s="75">
        <v>89</v>
      </c>
      <c r="S126" s="76">
        <v>110</v>
      </c>
      <c r="T126" s="184">
        <f>SUM(R126:S126)</f>
        <v>199</v>
      </c>
      <c r="U126" s="77">
        <v>0</v>
      </c>
      <c r="V126" s="184">
        <f>T126+U126</f>
        <v>199</v>
      </c>
      <c r="W126" s="78">
        <f t="shared" si="121"/>
        <v>47.407407407407412</v>
      </c>
    </row>
    <row r="127" spans="12:26" ht="13.5" thickBot="1" x14ac:dyDescent="0.25">
      <c r="L127" s="59" t="s">
        <v>23</v>
      </c>
      <c r="M127" s="75">
        <v>72</v>
      </c>
      <c r="N127" s="76">
        <v>46</v>
      </c>
      <c r="O127" s="184">
        <f>SUM(M127:N127)</f>
        <v>118</v>
      </c>
      <c r="P127" s="77">
        <v>0</v>
      </c>
      <c r="Q127" s="184">
        <f t="shared" si="126"/>
        <v>118</v>
      </c>
      <c r="R127" s="75">
        <v>98</v>
      </c>
      <c r="S127" s="76">
        <v>55</v>
      </c>
      <c r="T127" s="184">
        <f>SUM(R127:S127)</f>
        <v>153</v>
      </c>
      <c r="U127" s="77">
        <v>0</v>
      </c>
      <c r="V127" s="184">
        <f>T127+U127</f>
        <v>153</v>
      </c>
      <c r="W127" s="78">
        <f t="shared" si="121"/>
        <v>29.661016949152554</v>
      </c>
    </row>
    <row r="128" spans="12:26" ht="14.25" thickTop="1" thickBot="1" x14ac:dyDescent="0.25">
      <c r="L128" s="79" t="s">
        <v>40</v>
      </c>
      <c r="M128" s="80">
        <f>+M125+M126+M127</f>
        <v>192</v>
      </c>
      <c r="N128" s="81">
        <f t="shared" ref="N128:V128" si="127">+N125+N126+N127</f>
        <v>169</v>
      </c>
      <c r="O128" s="183">
        <f t="shared" si="127"/>
        <v>361</v>
      </c>
      <c r="P128" s="80">
        <f t="shared" si="127"/>
        <v>0</v>
      </c>
      <c r="Q128" s="183">
        <f t="shared" si="127"/>
        <v>361</v>
      </c>
      <c r="R128" s="80">
        <f t="shared" si="127"/>
        <v>285</v>
      </c>
      <c r="S128" s="81">
        <f t="shared" si="127"/>
        <v>291</v>
      </c>
      <c r="T128" s="183">
        <f t="shared" si="127"/>
        <v>576</v>
      </c>
      <c r="U128" s="80">
        <f t="shared" si="127"/>
        <v>0</v>
      </c>
      <c r="V128" s="183">
        <f t="shared" si="127"/>
        <v>576</v>
      </c>
      <c r="W128" s="82">
        <f t="shared" si="121"/>
        <v>59.556786703601119</v>
      </c>
      <c r="X128" s="281"/>
    </row>
    <row r="129" spans="12:26" ht="14.25" thickTop="1" thickBot="1" x14ac:dyDescent="0.25">
      <c r="L129" s="79" t="s">
        <v>62</v>
      </c>
      <c r="M129" s="80">
        <f t="shared" ref="M129:V129" si="128">+M120+M124+M128</f>
        <v>369</v>
      </c>
      <c r="N129" s="81">
        <f t="shared" si="128"/>
        <v>502</v>
      </c>
      <c r="O129" s="183">
        <f t="shared" si="128"/>
        <v>871</v>
      </c>
      <c r="P129" s="80">
        <f t="shared" si="128"/>
        <v>0</v>
      </c>
      <c r="Q129" s="183">
        <f t="shared" si="128"/>
        <v>871</v>
      </c>
      <c r="R129" s="80">
        <f t="shared" si="128"/>
        <v>857</v>
      </c>
      <c r="S129" s="81">
        <f t="shared" si="128"/>
        <v>993</v>
      </c>
      <c r="T129" s="183">
        <f t="shared" si="128"/>
        <v>1850</v>
      </c>
      <c r="U129" s="80">
        <f t="shared" si="128"/>
        <v>0</v>
      </c>
      <c r="V129" s="183">
        <f t="shared" si="128"/>
        <v>1850</v>
      </c>
      <c r="W129" s="82">
        <f>IF(Q129=0,0,((V129/Q129)-1)*100)</f>
        <v>112.39954075774969</v>
      </c>
      <c r="X129" s="321">
        <f>+O129+O207</f>
        <v>871</v>
      </c>
      <c r="Y129" s="280">
        <f>+T129+T207</f>
        <v>2863</v>
      </c>
      <c r="Z129" s="290">
        <f>IF(X129=0,0,(Y129/X129-1))</f>
        <v>2.2870264064293915</v>
      </c>
    </row>
    <row r="130" spans="12:26" ht="14.25" thickTop="1" thickBot="1" x14ac:dyDescent="0.25">
      <c r="L130" s="79" t="s">
        <v>7</v>
      </c>
      <c r="M130" s="80">
        <f t="shared" ref="M130:V130" si="129">+M116+M120+M124+M128</f>
        <v>455</v>
      </c>
      <c r="N130" s="81">
        <f t="shared" si="129"/>
        <v>635</v>
      </c>
      <c r="O130" s="183">
        <f t="shared" si="129"/>
        <v>1090</v>
      </c>
      <c r="P130" s="80">
        <f t="shared" si="129"/>
        <v>0</v>
      </c>
      <c r="Q130" s="183">
        <f t="shared" si="129"/>
        <v>1090</v>
      </c>
      <c r="R130" s="80">
        <f t="shared" si="129"/>
        <v>1129</v>
      </c>
      <c r="S130" s="81">
        <f t="shared" si="129"/>
        <v>1206</v>
      </c>
      <c r="T130" s="183">
        <f t="shared" si="129"/>
        <v>2335</v>
      </c>
      <c r="U130" s="80">
        <f t="shared" si="129"/>
        <v>0</v>
      </c>
      <c r="V130" s="183">
        <f t="shared" si="129"/>
        <v>2335</v>
      </c>
      <c r="W130" s="82">
        <f>IF(Q130=0,0,((V130/Q130)-1)*100)</f>
        <v>114.22018348623854</v>
      </c>
      <c r="X130" s="321">
        <f>+O130+O208</f>
        <v>1090</v>
      </c>
      <c r="Y130" s="280">
        <f>+T130+T208</f>
        <v>3512</v>
      </c>
      <c r="Z130" s="290">
        <f>IF(X130=0,0,(Y130/X130-1))</f>
        <v>2.2220183486238532</v>
      </c>
    </row>
    <row r="131" spans="12:26" ht="14.25" thickTop="1" thickBot="1" x14ac:dyDescent="0.25">
      <c r="L131" s="89" t="s">
        <v>60</v>
      </c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12:26" ht="13.5" thickTop="1" x14ac:dyDescent="0.2">
      <c r="L132" s="534" t="s">
        <v>42</v>
      </c>
      <c r="M132" s="535"/>
      <c r="N132" s="535"/>
      <c r="O132" s="535"/>
      <c r="P132" s="535"/>
      <c r="Q132" s="535"/>
      <c r="R132" s="535"/>
      <c r="S132" s="535"/>
      <c r="T132" s="535"/>
      <c r="U132" s="535"/>
      <c r="V132" s="535"/>
      <c r="W132" s="536"/>
    </row>
    <row r="133" spans="12:26" ht="13.5" thickBot="1" x14ac:dyDescent="0.25">
      <c r="L133" s="528" t="s">
        <v>45</v>
      </c>
      <c r="M133" s="529"/>
      <c r="N133" s="529"/>
      <c r="O133" s="529"/>
      <c r="P133" s="529"/>
      <c r="Q133" s="529"/>
      <c r="R133" s="529"/>
      <c r="S133" s="529"/>
      <c r="T133" s="529"/>
      <c r="U133" s="529"/>
      <c r="V133" s="529"/>
      <c r="W133" s="530"/>
    </row>
    <row r="134" spans="12:26" ht="14.25" thickTop="1" thickBot="1" x14ac:dyDescent="0.25">
      <c r="L134" s="54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6" t="s">
        <v>34</v>
      </c>
    </row>
    <row r="135" spans="12:26" ht="14.25" thickTop="1" thickBot="1" x14ac:dyDescent="0.25">
      <c r="L135" s="57"/>
      <c r="M135" s="189" t="s">
        <v>58</v>
      </c>
      <c r="N135" s="190"/>
      <c r="O135" s="191"/>
      <c r="P135" s="189"/>
      <c r="Q135" s="189"/>
      <c r="R135" s="189" t="s">
        <v>59</v>
      </c>
      <c r="S135" s="190"/>
      <c r="T135" s="191"/>
      <c r="U135" s="189"/>
      <c r="V135" s="189"/>
      <c r="W135" s="312" t="s">
        <v>2</v>
      </c>
    </row>
    <row r="136" spans="12:26" ht="13.5" thickTop="1" x14ac:dyDescent="0.2">
      <c r="L136" s="59" t="s">
        <v>3</v>
      </c>
      <c r="M136" s="60"/>
      <c r="N136" s="54"/>
      <c r="O136" s="61"/>
      <c r="P136" s="62"/>
      <c r="Q136" s="98"/>
      <c r="R136" s="60"/>
      <c r="S136" s="54"/>
      <c r="T136" s="61"/>
      <c r="U136" s="62"/>
      <c r="V136" s="98"/>
      <c r="W136" s="313" t="s">
        <v>4</v>
      </c>
    </row>
    <row r="137" spans="12:26" ht="13.5" thickBot="1" x14ac:dyDescent="0.25">
      <c r="L137" s="64"/>
      <c r="M137" s="65" t="s">
        <v>35</v>
      </c>
      <c r="N137" s="66" t="s">
        <v>36</v>
      </c>
      <c r="O137" s="67" t="s">
        <v>37</v>
      </c>
      <c r="P137" s="68" t="s">
        <v>32</v>
      </c>
      <c r="Q137" s="99" t="s">
        <v>7</v>
      </c>
      <c r="R137" s="65" t="s">
        <v>35</v>
      </c>
      <c r="S137" s="66" t="s">
        <v>36</v>
      </c>
      <c r="T137" s="67" t="s">
        <v>37</v>
      </c>
      <c r="U137" s="68" t="s">
        <v>32</v>
      </c>
      <c r="V137" s="99" t="s">
        <v>7</v>
      </c>
      <c r="W137" s="314"/>
    </row>
    <row r="138" spans="12:26" ht="5.25" customHeight="1" thickTop="1" x14ac:dyDescent="0.2">
      <c r="L138" s="59"/>
      <c r="M138" s="70"/>
      <c r="N138" s="71"/>
      <c r="O138" s="72"/>
      <c r="P138" s="73"/>
      <c r="Q138" s="100"/>
      <c r="R138" s="70"/>
      <c r="S138" s="71"/>
      <c r="T138" s="72"/>
      <c r="U138" s="73"/>
      <c r="V138" s="142"/>
      <c r="W138" s="74"/>
    </row>
    <row r="139" spans="12:26" x14ac:dyDescent="0.2">
      <c r="L139" s="59" t="s">
        <v>10</v>
      </c>
      <c r="M139" s="75">
        <f t="shared" ref="M139:N145" si="130">+M87+M113</f>
        <v>33</v>
      </c>
      <c r="N139" s="76">
        <f t="shared" si="130"/>
        <v>41</v>
      </c>
      <c r="O139" s="182">
        <f>M139+N139</f>
        <v>74</v>
      </c>
      <c r="P139" s="77">
        <f t="shared" ref="P139:P145" si="131">+P87+P113</f>
        <v>0</v>
      </c>
      <c r="Q139" s="187">
        <f t="shared" ref="Q139:Q141" si="132">O139+P139</f>
        <v>74</v>
      </c>
      <c r="R139" s="75">
        <f t="shared" ref="R139:S145" si="133">+R87+R113</f>
        <v>94</v>
      </c>
      <c r="S139" s="76">
        <f t="shared" si="133"/>
        <v>63</v>
      </c>
      <c r="T139" s="182">
        <f>R139+S139</f>
        <v>157</v>
      </c>
      <c r="U139" s="77">
        <f t="shared" ref="U139:U145" si="134">+U87+U113</f>
        <v>0</v>
      </c>
      <c r="V139" s="188">
        <f>T139+U139</f>
        <v>157</v>
      </c>
      <c r="W139" s="78">
        <f>IF(Q139=0,0,((V139/Q139)-1)*100)</f>
        <v>112.16216216216215</v>
      </c>
      <c r="X139" s="281"/>
    </row>
    <row r="140" spans="12:26" x14ac:dyDescent="0.2">
      <c r="L140" s="59" t="s">
        <v>11</v>
      </c>
      <c r="M140" s="75">
        <f t="shared" si="130"/>
        <v>29</v>
      </c>
      <c r="N140" s="76">
        <f t="shared" si="130"/>
        <v>49</v>
      </c>
      <c r="O140" s="182">
        <f>M140+N140</f>
        <v>78</v>
      </c>
      <c r="P140" s="77">
        <f t="shared" si="131"/>
        <v>0</v>
      </c>
      <c r="Q140" s="187">
        <f t="shared" si="132"/>
        <v>78</v>
      </c>
      <c r="R140" s="75">
        <f t="shared" si="133"/>
        <v>95</v>
      </c>
      <c r="S140" s="76">
        <f t="shared" si="133"/>
        <v>67</v>
      </c>
      <c r="T140" s="182">
        <f>R140+S140</f>
        <v>162</v>
      </c>
      <c r="U140" s="77">
        <f t="shared" si="134"/>
        <v>0</v>
      </c>
      <c r="V140" s="188">
        <f>T140+U140</f>
        <v>162</v>
      </c>
      <c r="W140" s="78">
        <f>IF(Q140=0,0,((V140/Q140)-1)*100)</f>
        <v>107.69230769230771</v>
      </c>
      <c r="X140" s="281"/>
    </row>
    <row r="141" spans="12:26" ht="13.5" thickBot="1" x14ac:dyDescent="0.25">
      <c r="L141" s="64" t="s">
        <v>12</v>
      </c>
      <c r="M141" s="75">
        <f t="shared" si="130"/>
        <v>35</v>
      </c>
      <c r="N141" s="76">
        <f t="shared" si="130"/>
        <v>43</v>
      </c>
      <c r="O141" s="182">
        <f>M141+N141</f>
        <v>78</v>
      </c>
      <c r="P141" s="77">
        <f t="shared" si="131"/>
        <v>0</v>
      </c>
      <c r="Q141" s="187">
        <f t="shared" si="132"/>
        <v>78</v>
      </c>
      <c r="R141" s="75">
        <f t="shared" si="133"/>
        <v>98</v>
      </c>
      <c r="S141" s="76">
        <f t="shared" si="133"/>
        <v>83</v>
      </c>
      <c r="T141" s="182">
        <f>R141+S141</f>
        <v>181</v>
      </c>
      <c r="U141" s="77">
        <f t="shared" si="134"/>
        <v>0</v>
      </c>
      <c r="V141" s="188">
        <f>T141+U141</f>
        <v>181</v>
      </c>
      <c r="W141" s="78">
        <f>IF(Q141=0,0,((V141/Q141)-1)*100)</f>
        <v>132.05128205128207</v>
      </c>
    </row>
    <row r="142" spans="12:26" ht="14.25" thickTop="1" thickBot="1" x14ac:dyDescent="0.25">
      <c r="L142" s="79" t="s">
        <v>38</v>
      </c>
      <c r="M142" s="80">
        <f>+M139+M140+M141</f>
        <v>97</v>
      </c>
      <c r="N142" s="81">
        <f t="shared" ref="N142:V142" si="135">+N139+N140+N141</f>
        <v>133</v>
      </c>
      <c r="O142" s="183">
        <f t="shared" si="135"/>
        <v>230</v>
      </c>
      <c r="P142" s="80">
        <f t="shared" si="135"/>
        <v>0</v>
      </c>
      <c r="Q142" s="183">
        <f t="shared" si="135"/>
        <v>230</v>
      </c>
      <c r="R142" s="80">
        <f t="shared" si="135"/>
        <v>287</v>
      </c>
      <c r="S142" s="81">
        <f t="shared" si="135"/>
        <v>213</v>
      </c>
      <c r="T142" s="183">
        <f t="shared" si="135"/>
        <v>500</v>
      </c>
      <c r="U142" s="80">
        <f t="shared" si="135"/>
        <v>0</v>
      </c>
      <c r="V142" s="183">
        <f t="shared" si="135"/>
        <v>500</v>
      </c>
      <c r="W142" s="82">
        <f t="shared" ref="W142" si="136">IF(Q142=0,0,((V142/Q142)-1)*100)</f>
        <v>117.39130434782608</v>
      </c>
      <c r="X142" s="290"/>
    </row>
    <row r="143" spans="12:26" ht="13.5" thickTop="1" x14ac:dyDescent="0.2">
      <c r="L143" s="59" t="s">
        <v>13</v>
      </c>
      <c r="M143" s="75">
        <f t="shared" si="130"/>
        <v>37</v>
      </c>
      <c r="N143" s="76">
        <f t="shared" si="130"/>
        <v>46</v>
      </c>
      <c r="O143" s="182">
        <f t="shared" ref="O143:O153" si="137">M143+N143</f>
        <v>83</v>
      </c>
      <c r="P143" s="77">
        <f t="shared" si="131"/>
        <v>0</v>
      </c>
      <c r="Q143" s="187">
        <f t="shared" ref="Q143:Q144" si="138">O143+P143</f>
        <v>83</v>
      </c>
      <c r="R143" s="75">
        <f t="shared" si="133"/>
        <v>88</v>
      </c>
      <c r="S143" s="76">
        <f t="shared" si="133"/>
        <v>118</v>
      </c>
      <c r="T143" s="182">
        <f t="shared" ref="T143:T153" si="139">R143+S143</f>
        <v>206</v>
      </c>
      <c r="U143" s="77">
        <f t="shared" si="134"/>
        <v>0</v>
      </c>
      <c r="V143" s="188">
        <f>T143+U143</f>
        <v>206</v>
      </c>
      <c r="W143" s="78">
        <f>IF(Q143=0,0,((V143/Q143)-1)*100)</f>
        <v>148.19277108433738</v>
      </c>
      <c r="X143" s="290"/>
    </row>
    <row r="144" spans="12:26" x14ac:dyDescent="0.2">
      <c r="L144" s="59" t="s">
        <v>14</v>
      </c>
      <c r="M144" s="75">
        <f t="shared" si="130"/>
        <v>30</v>
      </c>
      <c r="N144" s="76">
        <f t="shared" si="130"/>
        <v>52</v>
      </c>
      <c r="O144" s="182">
        <f t="shared" si="137"/>
        <v>82</v>
      </c>
      <c r="P144" s="77">
        <f t="shared" si="131"/>
        <v>0</v>
      </c>
      <c r="Q144" s="187">
        <f t="shared" si="138"/>
        <v>82</v>
      </c>
      <c r="R144" s="75">
        <f t="shared" si="133"/>
        <v>84</v>
      </c>
      <c r="S144" s="76">
        <f t="shared" si="133"/>
        <v>155</v>
      </c>
      <c r="T144" s="182">
        <f t="shared" si="139"/>
        <v>239</v>
      </c>
      <c r="U144" s="77">
        <f t="shared" si="134"/>
        <v>0</v>
      </c>
      <c r="V144" s="188">
        <f>T144+U144</f>
        <v>239</v>
      </c>
      <c r="W144" s="78">
        <f t="shared" ref="W144:W154" si="140">IF(Q144=0,0,((V144/Q144)-1)*100)</f>
        <v>191.46341463414635</v>
      </c>
      <c r="Z144" s="280" t="e">
        <f>SUM(#REF!)</f>
        <v>#REF!</v>
      </c>
    </row>
    <row r="145" spans="12:26" ht="13.5" thickBot="1" x14ac:dyDescent="0.25">
      <c r="L145" s="59" t="s">
        <v>15</v>
      </c>
      <c r="M145" s="75">
        <f t="shared" si="130"/>
        <v>37</v>
      </c>
      <c r="N145" s="76">
        <f t="shared" si="130"/>
        <v>43</v>
      </c>
      <c r="O145" s="182">
        <f>M145+N145</f>
        <v>80</v>
      </c>
      <c r="P145" s="77">
        <f t="shared" si="131"/>
        <v>0</v>
      </c>
      <c r="Q145" s="187">
        <f>O145+P145</f>
        <v>80</v>
      </c>
      <c r="R145" s="75">
        <f t="shared" si="133"/>
        <v>103</v>
      </c>
      <c r="S145" s="76">
        <f t="shared" si="133"/>
        <v>110</v>
      </c>
      <c r="T145" s="182">
        <f>R145+S145</f>
        <v>213</v>
      </c>
      <c r="U145" s="77">
        <f t="shared" si="134"/>
        <v>0</v>
      </c>
      <c r="V145" s="188">
        <f>T145+U145</f>
        <v>213</v>
      </c>
      <c r="W145" s="78">
        <f>IF(Q145=0,0,((V145/Q145)-1)*100)</f>
        <v>166.25</v>
      </c>
    </row>
    <row r="146" spans="12:26" ht="14.25" thickTop="1" thickBot="1" x14ac:dyDescent="0.25">
      <c r="L146" s="79" t="s">
        <v>61</v>
      </c>
      <c r="M146" s="80">
        <f>+M143+M144+M145</f>
        <v>104</v>
      </c>
      <c r="N146" s="81">
        <f t="shared" ref="N146:V146" si="141">+N143+N144+N145</f>
        <v>141</v>
      </c>
      <c r="O146" s="183">
        <f t="shared" si="141"/>
        <v>245</v>
      </c>
      <c r="P146" s="80">
        <f t="shared" si="141"/>
        <v>0</v>
      </c>
      <c r="Q146" s="183">
        <f t="shared" si="141"/>
        <v>245</v>
      </c>
      <c r="R146" s="80">
        <f t="shared" si="141"/>
        <v>275</v>
      </c>
      <c r="S146" s="81">
        <f t="shared" si="141"/>
        <v>383</v>
      </c>
      <c r="T146" s="183">
        <f t="shared" si="141"/>
        <v>658</v>
      </c>
      <c r="U146" s="80">
        <f t="shared" si="141"/>
        <v>0</v>
      </c>
      <c r="V146" s="183">
        <f t="shared" si="141"/>
        <v>658</v>
      </c>
      <c r="W146" s="82">
        <f>IF(Q146=0,0,((V146/Q146)-1)*100)</f>
        <v>168.57142857142856</v>
      </c>
      <c r="X146" s="290"/>
      <c r="Y146" s="280"/>
      <c r="Z146" s="280">
        <f>SUM(X146:Y146)</f>
        <v>0</v>
      </c>
    </row>
    <row r="147" spans="12:26" ht="13.5" thickTop="1" x14ac:dyDescent="0.2">
      <c r="L147" s="59" t="s">
        <v>16</v>
      </c>
      <c r="M147" s="75">
        <f t="shared" ref="M147:N149" si="142">+M95+M121</f>
        <v>23</v>
      </c>
      <c r="N147" s="76">
        <f t="shared" si="142"/>
        <v>47</v>
      </c>
      <c r="O147" s="182">
        <f t="shared" si="137"/>
        <v>70</v>
      </c>
      <c r="P147" s="77">
        <f>+P95+P121</f>
        <v>0</v>
      </c>
      <c r="Q147" s="187">
        <f t="shared" ref="Q147:Q153" si="143">O147+P147</f>
        <v>70</v>
      </c>
      <c r="R147" s="75">
        <f t="shared" ref="R147:S149" si="144">+R95+R121</f>
        <v>103</v>
      </c>
      <c r="S147" s="76">
        <f t="shared" si="144"/>
        <v>110</v>
      </c>
      <c r="T147" s="182">
        <f t="shared" si="139"/>
        <v>213</v>
      </c>
      <c r="U147" s="77">
        <f>+U95+U121</f>
        <v>0</v>
      </c>
      <c r="V147" s="188">
        <f>T147+U147</f>
        <v>213</v>
      </c>
      <c r="W147" s="78">
        <f t="shared" si="140"/>
        <v>204.28571428571428</v>
      </c>
    </row>
    <row r="148" spans="12:26" x14ac:dyDescent="0.2">
      <c r="L148" s="59" t="s">
        <v>17</v>
      </c>
      <c r="M148" s="75">
        <f t="shared" si="142"/>
        <v>38</v>
      </c>
      <c r="N148" s="76">
        <f t="shared" si="142"/>
        <v>69</v>
      </c>
      <c r="O148" s="182">
        <f>M148+N148</f>
        <v>107</v>
      </c>
      <c r="P148" s="77">
        <f>+P96+P122</f>
        <v>0</v>
      </c>
      <c r="Q148" s="187">
        <f>O148+P148</f>
        <v>107</v>
      </c>
      <c r="R148" s="75">
        <f t="shared" si="144"/>
        <v>115</v>
      </c>
      <c r="S148" s="76">
        <f t="shared" si="144"/>
        <v>98</v>
      </c>
      <c r="T148" s="182">
        <f>R148+S148</f>
        <v>213</v>
      </c>
      <c r="U148" s="77">
        <f>+U96+U122</f>
        <v>0</v>
      </c>
      <c r="V148" s="188">
        <f>T148+U148</f>
        <v>213</v>
      </c>
      <c r="W148" s="78">
        <f>IF(Q148=0,0,((V148/Q148)-1)*100)</f>
        <v>99.065420560747668</v>
      </c>
    </row>
    <row r="149" spans="12:26" ht="13.5" thickBot="1" x14ac:dyDescent="0.25">
      <c r="L149" s="59" t="s">
        <v>18</v>
      </c>
      <c r="M149" s="75">
        <f t="shared" si="142"/>
        <v>39</v>
      </c>
      <c r="N149" s="76">
        <f t="shared" si="142"/>
        <v>76</v>
      </c>
      <c r="O149" s="184">
        <f t="shared" si="137"/>
        <v>115</v>
      </c>
      <c r="P149" s="83">
        <f>+P97+P123</f>
        <v>0</v>
      </c>
      <c r="Q149" s="187">
        <f t="shared" si="143"/>
        <v>115</v>
      </c>
      <c r="R149" s="75">
        <f t="shared" si="144"/>
        <v>96</v>
      </c>
      <c r="S149" s="76">
        <f t="shared" si="144"/>
        <v>112</v>
      </c>
      <c r="T149" s="184">
        <f t="shared" si="139"/>
        <v>208</v>
      </c>
      <c r="U149" s="83">
        <f>+U97+U123</f>
        <v>0</v>
      </c>
      <c r="V149" s="188">
        <f>T149+U149</f>
        <v>208</v>
      </c>
      <c r="W149" s="78">
        <f t="shared" si="140"/>
        <v>80.869565217391298</v>
      </c>
    </row>
    <row r="150" spans="12:26" ht="14.25" thickTop="1" thickBot="1" x14ac:dyDescent="0.25">
      <c r="L150" s="84" t="s">
        <v>39</v>
      </c>
      <c r="M150" s="80">
        <f>+M147+M148+M149</f>
        <v>100</v>
      </c>
      <c r="N150" s="81">
        <f t="shared" ref="N150:V150" si="145">+N147+N148+N149</f>
        <v>192</v>
      </c>
      <c r="O150" s="183">
        <f t="shared" si="145"/>
        <v>292</v>
      </c>
      <c r="P150" s="80">
        <f t="shared" si="145"/>
        <v>0</v>
      </c>
      <c r="Q150" s="183">
        <f t="shared" si="145"/>
        <v>292</v>
      </c>
      <c r="R150" s="80">
        <f t="shared" si="145"/>
        <v>314</v>
      </c>
      <c r="S150" s="81">
        <f t="shared" si="145"/>
        <v>320</v>
      </c>
      <c r="T150" s="183">
        <f t="shared" si="145"/>
        <v>634</v>
      </c>
      <c r="U150" s="80">
        <f t="shared" si="145"/>
        <v>0</v>
      </c>
      <c r="V150" s="183">
        <f t="shared" si="145"/>
        <v>634</v>
      </c>
      <c r="W150" s="87">
        <f t="shared" si="140"/>
        <v>117.12328767123287</v>
      </c>
    </row>
    <row r="151" spans="12:26" ht="13.5" thickTop="1" x14ac:dyDescent="0.2">
      <c r="L151" s="59" t="s">
        <v>21</v>
      </c>
      <c r="M151" s="75">
        <f t="shared" ref="M151:N153" si="146">+M99+M125</f>
        <v>37</v>
      </c>
      <c r="N151" s="76">
        <f t="shared" si="146"/>
        <v>73</v>
      </c>
      <c r="O151" s="184">
        <f t="shared" si="137"/>
        <v>110</v>
      </c>
      <c r="P151" s="88">
        <f>+P99+P125</f>
        <v>0</v>
      </c>
      <c r="Q151" s="187">
        <f t="shared" si="143"/>
        <v>110</v>
      </c>
      <c r="R151" s="75">
        <f t="shared" ref="R151:S153" si="147">+R99+R125</f>
        <v>99</v>
      </c>
      <c r="S151" s="76">
        <f t="shared" si="147"/>
        <v>126</v>
      </c>
      <c r="T151" s="184">
        <f t="shared" si="139"/>
        <v>225</v>
      </c>
      <c r="U151" s="88">
        <f>+U99+U125</f>
        <v>0</v>
      </c>
      <c r="V151" s="188">
        <f>T151+U151</f>
        <v>225</v>
      </c>
      <c r="W151" s="78">
        <f t="shared" si="140"/>
        <v>104.54545454545455</v>
      </c>
    </row>
    <row r="152" spans="12:26" x14ac:dyDescent="0.2">
      <c r="L152" s="59" t="s">
        <v>22</v>
      </c>
      <c r="M152" s="75">
        <f t="shared" si="146"/>
        <v>91</v>
      </c>
      <c r="N152" s="76">
        <f t="shared" si="146"/>
        <v>50</v>
      </c>
      <c r="O152" s="184">
        <f t="shared" si="137"/>
        <v>141</v>
      </c>
      <c r="P152" s="77">
        <f>+P100+P126</f>
        <v>0</v>
      </c>
      <c r="Q152" s="187">
        <f t="shared" si="143"/>
        <v>141</v>
      </c>
      <c r="R152" s="75">
        <f t="shared" si="147"/>
        <v>94</v>
      </c>
      <c r="S152" s="76">
        <f t="shared" si="147"/>
        <v>110</v>
      </c>
      <c r="T152" s="184">
        <f t="shared" si="139"/>
        <v>204</v>
      </c>
      <c r="U152" s="77">
        <f>+U100+U126</f>
        <v>0</v>
      </c>
      <c r="V152" s="188">
        <f>T152+U152</f>
        <v>204</v>
      </c>
      <c r="W152" s="78">
        <f t="shared" si="140"/>
        <v>44.680851063829799</v>
      </c>
      <c r="X152" s="281"/>
    </row>
    <row r="153" spans="12:26" ht="13.5" thickBot="1" x14ac:dyDescent="0.25">
      <c r="L153" s="59" t="s">
        <v>23</v>
      </c>
      <c r="M153" s="75">
        <f t="shared" si="146"/>
        <v>77</v>
      </c>
      <c r="N153" s="76">
        <f t="shared" si="146"/>
        <v>46</v>
      </c>
      <c r="O153" s="184">
        <f t="shared" si="137"/>
        <v>123</v>
      </c>
      <c r="P153" s="77">
        <f>+P101+P127</f>
        <v>0</v>
      </c>
      <c r="Q153" s="187">
        <f t="shared" si="143"/>
        <v>123</v>
      </c>
      <c r="R153" s="75">
        <f t="shared" si="147"/>
        <v>122</v>
      </c>
      <c r="S153" s="76">
        <f t="shared" si="147"/>
        <v>55</v>
      </c>
      <c r="T153" s="184">
        <f t="shared" si="139"/>
        <v>177</v>
      </c>
      <c r="U153" s="77">
        <f>+U101+U127</f>
        <v>0</v>
      </c>
      <c r="V153" s="188">
        <f>T153+U153</f>
        <v>177</v>
      </c>
      <c r="W153" s="78">
        <f t="shared" si="140"/>
        <v>43.90243902439024</v>
      </c>
    </row>
    <row r="154" spans="12:26" ht="14.25" thickTop="1" thickBot="1" x14ac:dyDescent="0.25">
      <c r="L154" s="79" t="s">
        <v>40</v>
      </c>
      <c r="M154" s="80">
        <f>+M151+M152+M153</f>
        <v>205</v>
      </c>
      <c r="N154" s="81">
        <f t="shared" ref="N154:V154" si="148">+N151+N152+N153</f>
        <v>169</v>
      </c>
      <c r="O154" s="183">
        <f t="shared" si="148"/>
        <v>374</v>
      </c>
      <c r="P154" s="80">
        <f t="shared" si="148"/>
        <v>0</v>
      </c>
      <c r="Q154" s="183">
        <f t="shared" si="148"/>
        <v>374</v>
      </c>
      <c r="R154" s="80">
        <f t="shared" si="148"/>
        <v>315</v>
      </c>
      <c r="S154" s="81">
        <f t="shared" si="148"/>
        <v>291</v>
      </c>
      <c r="T154" s="183">
        <f t="shared" si="148"/>
        <v>606</v>
      </c>
      <c r="U154" s="80">
        <f t="shared" si="148"/>
        <v>0</v>
      </c>
      <c r="V154" s="183">
        <f t="shared" si="148"/>
        <v>606</v>
      </c>
      <c r="W154" s="82">
        <f t="shared" si="140"/>
        <v>62.032085561497333</v>
      </c>
    </row>
    <row r="155" spans="12:26" ht="14.25" thickTop="1" thickBot="1" x14ac:dyDescent="0.25">
      <c r="L155" s="79" t="s">
        <v>62</v>
      </c>
      <c r="M155" s="80">
        <f t="shared" ref="M155:V155" si="149">+M146+M150+M154</f>
        <v>409</v>
      </c>
      <c r="N155" s="81">
        <f t="shared" si="149"/>
        <v>502</v>
      </c>
      <c r="O155" s="183">
        <f t="shared" si="149"/>
        <v>911</v>
      </c>
      <c r="P155" s="80">
        <f t="shared" si="149"/>
        <v>0</v>
      </c>
      <c r="Q155" s="183">
        <f t="shared" si="149"/>
        <v>911</v>
      </c>
      <c r="R155" s="80">
        <f t="shared" si="149"/>
        <v>904</v>
      </c>
      <c r="S155" s="81">
        <f t="shared" si="149"/>
        <v>994</v>
      </c>
      <c r="T155" s="183">
        <f t="shared" si="149"/>
        <v>1898</v>
      </c>
      <c r="U155" s="80">
        <f t="shared" si="149"/>
        <v>0</v>
      </c>
      <c r="V155" s="183">
        <f t="shared" si="149"/>
        <v>1898</v>
      </c>
      <c r="W155" s="82">
        <f>IF(Q155=0,0,((V155/Q155)-1)*100)</f>
        <v>108.34248079034028</v>
      </c>
      <c r="X155" s="321">
        <f>+O155+O233</f>
        <v>911</v>
      </c>
      <c r="Y155" s="280">
        <f>+T155+T233</f>
        <v>2911</v>
      </c>
      <c r="Z155" s="290">
        <f>IF(X155=0,0,(Y155/X155-1))</f>
        <v>2.1953896816684964</v>
      </c>
    </row>
    <row r="156" spans="12:26" ht="14.25" thickTop="1" thickBot="1" x14ac:dyDescent="0.25">
      <c r="L156" s="79" t="s">
        <v>7</v>
      </c>
      <c r="M156" s="80">
        <f t="shared" ref="M156:V156" si="150">+M142+M146+M150+M154</f>
        <v>506</v>
      </c>
      <c r="N156" s="81">
        <f t="shared" si="150"/>
        <v>635</v>
      </c>
      <c r="O156" s="183">
        <f t="shared" si="150"/>
        <v>1141</v>
      </c>
      <c r="P156" s="80">
        <f t="shared" si="150"/>
        <v>0</v>
      </c>
      <c r="Q156" s="183">
        <f t="shared" si="150"/>
        <v>1141</v>
      </c>
      <c r="R156" s="80">
        <f t="shared" si="150"/>
        <v>1191</v>
      </c>
      <c r="S156" s="81">
        <f t="shared" si="150"/>
        <v>1207</v>
      </c>
      <c r="T156" s="183">
        <f t="shared" si="150"/>
        <v>2398</v>
      </c>
      <c r="U156" s="80">
        <f t="shared" si="150"/>
        <v>0</v>
      </c>
      <c r="V156" s="183">
        <f t="shared" si="150"/>
        <v>2398</v>
      </c>
      <c r="W156" s="82">
        <f>IF(Q156=0,0,((V156/Q156)-1)*100)</f>
        <v>110.16652059596845</v>
      </c>
      <c r="X156" s="321">
        <f>+O156+O234</f>
        <v>1141</v>
      </c>
      <c r="Y156" s="280">
        <f>+T156+T234</f>
        <v>3575</v>
      </c>
      <c r="Z156" s="290">
        <f>IF(X156=0,0,(Y156/X156-1))</f>
        <v>2.1332164767747588</v>
      </c>
    </row>
    <row r="157" spans="12:26" ht="14.25" thickTop="1" thickBot="1" x14ac:dyDescent="0.25">
      <c r="L157" s="89" t="s">
        <v>60</v>
      </c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12:26" ht="13.5" thickTop="1" x14ac:dyDescent="0.2">
      <c r="L158" s="555" t="s">
        <v>54</v>
      </c>
      <c r="M158" s="556"/>
      <c r="N158" s="556"/>
      <c r="O158" s="556"/>
      <c r="P158" s="556"/>
      <c r="Q158" s="556"/>
      <c r="R158" s="556"/>
      <c r="S158" s="556"/>
      <c r="T158" s="556"/>
      <c r="U158" s="556"/>
      <c r="V158" s="556"/>
      <c r="W158" s="557"/>
    </row>
    <row r="159" spans="12:26" ht="24.75" customHeight="1" thickBot="1" x14ac:dyDescent="0.25">
      <c r="L159" s="558" t="s">
        <v>51</v>
      </c>
      <c r="M159" s="559"/>
      <c r="N159" s="559"/>
      <c r="O159" s="559"/>
      <c r="P159" s="559"/>
      <c r="Q159" s="559"/>
      <c r="R159" s="559"/>
      <c r="S159" s="559"/>
      <c r="T159" s="559"/>
      <c r="U159" s="559"/>
      <c r="V159" s="559"/>
      <c r="W159" s="560"/>
    </row>
    <row r="160" spans="12:26" ht="14.25" thickTop="1" thickBot="1" x14ac:dyDescent="0.25">
      <c r="L160" s="211"/>
      <c r="M160" s="212"/>
      <c r="N160" s="212"/>
      <c r="O160" s="212"/>
      <c r="P160" s="212"/>
      <c r="Q160" s="212"/>
      <c r="R160" s="212"/>
      <c r="S160" s="212"/>
      <c r="T160" s="212"/>
      <c r="U160" s="212"/>
      <c r="V160" s="212"/>
      <c r="W160" s="213" t="s">
        <v>34</v>
      </c>
    </row>
    <row r="161" spans="12:25" ht="14.25" thickTop="1" thickBot="1" x14ac:dyDescent="0.25">
      <c r="L161" s="214"/>
      <c r="M161" s="561" t="s">
        <v>58</v>
      </c>
      <c r="N161" s="562"/>
      <c r="O161" s="562"/>
      <c r="P161" s="562"/>
      <c r="Q161" s="562"/>
      <c r="R161" s="215" t="s">
        <v>59</v>
      </c>
      <c r="S161" s="216"/>
      <c r="T161" s="253"/>
      <c r="U161" s="215"/>
      <c r="V161" s="215"/>
      <c r="W161" s="309" t="s">
        <v>2</v>
      </c>
    </row>
    <row r="162" spans="12:25" ht="13.5" thickTop="1" x14ac:dyDescent="0.2">
      <c r="L162" s="218" t="s">
        <v>3</v>
      </c>
      <c r="M162" s="219"/>
      <c r="N162" s="211"/>
      <c r="O162" s="220"/>
      <c r="P162" s="221"/>
      <c r="Q162" s="220"/>
      <c r="R162" s="219"/>
      <c r="S162" s="211"/>
      <c r="T162" s="220"/>
      <c r="U162" s="221"/>
      <c r="V162" s="220"/>
      <c r="W162" s="310" t="s">
        <v>4</v>
      </c>
    </row>
    <row r="163" spans="12:25" ht="13.5" thickBot="1" x14ac:dyDescent="0.25">
      <c r="L163" s="223"/>
      <c r="M163" s="224" t="s">
        <v>35</v>
      </c>
      <c r="N163" s="225" t="s">
        <v>36</v>
      </c>
      <c r="O163" s="226" t="s">
        <v>37</v>
      </c>
      <c r="P163" s="227" t="s">
        <v>32</v>
      </c>
      <c r="Q163" s="226" t="s">
        <v>7</v>
      </c>
      <c r="R163" s="224" t="s">
        <v>35</v>
      </c>
      <c r="S163" s="225" t="s">
        <v>36</v>
      </c>
      <c r="T163" s="226" t="s">
        <v>37</v>
      </c>
      <c r="U163" s="227" t="s">
        <v>32</v>
      </c>
      <c r="V163" s="226" t="s">
        <v>7</v>
      </c>
      <c r="W163" s="311"/>
    </row>
    <row r="164" spans="12:25" ht="5.25" customHeight="1" thickTop="1" x14ac:dyDescent="0.2">
      <c r="L164" s="218"/>
      <c r="M164" s="229"/>
      <c r="N164" s="230"/>
      <c r="O164" s="231"/>
      <c r="P164" s="232"/>
      <c r="Q164" s="231"/>
      <c r="R164" s="229"/>
      <c r="S164" s="230"/>
      <c r="T164" s="231"/>
      <c r="U164" s="232"/>
      <c r="V164" s="231"/>
      <c r="W164" s="233"/>
    </row>
    <row r="165" spans="12:25" x14ac:dyDescent="0.2">
      <c r="L165" s="218" t="s">
        <v>10</v>
      </c>
      <c r="M165" s="234">
        <v>0</v>
      </c>
      <c r="N165" s="235">
        <v>0</v>
      </c>
      <c r="O165" s="236">
        <f>M165+N165</f>
        <v>0</v>
      </c>
      <c r="P165" s="237">
        <v>0</v>
      </c>
      <c r="Q165" s="236">
        <f t="shared" ref="Q165:Q167" si="151">O165+P165</f>
        <v>0</v>
      </c>
      <c r="R165" s="234">
        <v>0</v>
      </c>
      <c r="S165" s="235">
        <v>0</v>
      </c>
      <c r="T165" s="236">
        <f>R165+S165</f>
        <v>0</v>
      </c>
      <c r="U165" s="237">
        <v>0</v>
      </c>
      <c r="V165" s="236">
        <f>T165+U165</f>
        <v>0</v>
      </c>
      <c r="W165" s="238">
        <f>IF(Q165=0,0,((V165/Q165)-1)*100)</f>
        <v>0</v>
      </c>
    </row>
    <row r="166" spans="12:25" x14ac:dyDescent="0.2">
      <c r="L166" s="218" t="s">
        <v>11</v>
      </c>
      <c r="M166" s="234">
        <v>0</v>
      </c>
      <c r="N166" s="235">
        <v>0</v>
      </c>
      <c r="O166" s="236">
        <f>M166+N166</f>
        <v>0</v>
      </c>
      <c r="P166" s="237">
        <v>0</v>
      </c>
      <c r="Q166" s="236">
        <f t="shared" si="151"/>
        <v>0</v>
      </c>
      <c r="R166" s="234">
        <v>0</v>
      </c>
      <c r="S166" s="235">
        <v>0</v>
      </c>
      <c r="T166" s="236">
        <f>R166+S166</f>
        <v>0</v>
      </c>
      <c r="U166" s="237">
        <v>0</v>
      </c>
      <c r="V166" s="236">
        <f>T166+U166</f>
        <v>0</v>
      </c>
      <c r="W166" s="238">
        <f>IF(Q166=0,0,((V166/Q166)-1)*100)</f>
        <v>0</v>
      </c>
    </row>
    <row r="167" spans="12:25" ht="13.5" thickBot="1" x14ac:dyDescent="0.25">
      <c r="L167" s="223" t="s">
        <v>12</v>
      </c>
      <c r="M167" s="234">
        <v>0</v>
      </c>
      <c r="N167" s="235">
        <v>0</v>
      </c>
      <c r="O167" s="236">
        <f>M167+N167</f>
        <v>0</v>
      </c>
      <c r="P167" s="237">
        <v>0</v>
      </c>
      <c r="Q167" s="236">
        <f t="shared" si="151"/>
        <v>0</v>
      </c>
      <c r="R167" s="234">
        <v>0</v>
      </c>
      <c r="S167" s="235">
        <v>0</v>
      </c>
      <c r="T167" s="236">
        <f>R167+S167</f>
        <v>0</v>
      </c>
      <c r="U167" s="237">
        <v>0</v>
      </c>
      <c r="V167" s="236">
        <f>T167+U167</f>
        <v>0</v>
      </c>
      <c r="W167" s="238">
        <f>IF(Q167=0,0,((V167/Q167)-1)*100)</f>
        <v>0</v>
      </c>
    </row>
    <row r="168" spans="12:25" ht="14.25" thickTop="1" thickBot="1" x14ac:dyDescent="0.25">
      <c r="L168" s="239" t="s">
        <v>57</v>
      </c>
      <c r="M168" s="240">
        <f>+M165+M166+M167</f>
        <v>0</v>
      </c>
      <c r="N168" s="241">
        <f t="shared" ref="N168:V168" si="152">+N165+N166+N167</f>
        <v>0</v>
      </c>
      <c r="O168" s="242">
        <f t="shared" si="152"/>
        <v>0</v>
      </c>
      <c r="P168" s="240">
        <f t="shared" si="152"/>
        <v>0</v>
      </c>
      <c r="Q168" s="242">
        <f t="shared" si="152"/>
        <v>0</v>
      </c>
      <c r="R168" s="240">
        <f t="shared" si="152"/>
        <v>0</v>
      </c>
      <c r="S168" s="241">
        <f t="shared" si="152"/>
        <v>0</v>
      </c>
      <c r="T168" s="242">
        <f t="shared" si="152"/>
        <v>0</v>
      </c>
      <c r="U168" s="240">
        <f t="shared" si="152"/>
        <v>0</v>
      </c>
      <c r="V168" s="242">
        <f t="shared" si="152"/>
        <v>0</v>
      </c>
      <c r="W168" s="243">
        <f t="shared" ref="W168:W180" si="153">IF(Q168=0,0,((V168/Q168)-1)*100)</f>
        <v>0</v>
      </c>
    </row>
    <row r="169" spans="12:25" ht="13.5" thickTop="1" x14ac:dyDescent="0.2">
      <c r="L169" s="218" t="s">
        <v>13</v>
      </c>
      <c r="M169" s="234">
        <v>0</v>
      </c>
      <c r="N169" s="235">
        <v>0</v>
      </c>
      <c r="O169" s="236">
        <f>M169+N169</f>
        <v>0</v>
      </c>
      <c r="P169" s="237">
        <v>0</v>
      </c>
      <c r="Q169" s="236">
        <f t="shared" ref="Q169:Q170" si="154">O169+P169</f>
        <v>0</v>
      </c>
      <c r="R169" s="234">
        <v>0</v>
      </c>
      <c r="S169" s="235">
        <v>0</v>
      </c>
      <c r="T169" s="236">
        <f>R169+S169</f>
        <v>0</v>
      </c>
      <c r="U169" s="237">
        <v>0</v>
      </c>
      <c r="V169" s="236">
        <f>T169+U169</f>
        <v>0</v>
      </c>
      <c r="W169" s="238">
        <f t="shared" si="153"/>
        <v>0</v>
      </c>
      <c r="X169" s="280"/>
      <c r="Y169" s="280"/>
    </row>
    <row r="170" spans="12:25" x14ac:dyDescent="0.2">
      <c r="L170" s="218" t="s">
        <v>14</v>
      </c>
      <c r="M170" s="234">
        <v>0</v>
      </c>
      <c r="N170" s="235">
        <v>0</v>
      </c>
      <c r="O170" s="236">
        <f>M170+N170</f>
        <v>0</v>
      </c>
      <c r="P170" s="237">
        <v>0</v>
      </c>
      <c r="Q170" s="236">
        <f t="shared" si="154"/>
        <v>0</v>
      </c>
      <c r="R170" s="234">
        <v>0</v>
      </c>
      <c r="S170" s="235">
        <v>0</v>
      </c>
      <c r="T170" s="236">
        <f>R170+S170</f>
        <v>0</v>
      </c>
      <c r="U170" s="237">
        <v>0</v>
      </c>
      <c r="V170" s="236">
        <f>T170+U170</f>
        <v>0</v>
      </c>
      <c r="W170" s="238">
        <f t="shared" si="153"/>
        <v>0</v>
      </c>
    </row>
    <row r="171" spans="12:25" ht="13.5" thickBot="1" x14ac:dyDescent="0.25">
      <c r="L171" s="218" t="s">
        <v>15</v>
      </c>
      <c r="M171" s="234">
        <v>0</v>
      </c>
      <c r="N171" s="235">
        <v>0</v>
      </c>
      <c r="O171" s="236">
        <f>M171+N171</f>
        <v>0</v>
      </c>
      <c r="P171" s="237">
        <v>0</v>
      </c>
      <c r="Q171" s="236">
        <f>O171+P171</f>
        <v>0</v>
      </c>
      <c r="R171" s="234">
        <v>0</v>
      </c>
      <c r="S171" s="235">
        <v>0</v>
      </c>
      <c r="T171" s="236">
        <f>R171+S171</f>
        <v>0</v>
      </c>
      <c r="U171" s="237">
        <v>0</v>
      </c>
      <c r="V171" s="236">
        <f>T171+U171</f>
        <v>0</v>
      </c>
      <c r="W171" s="238">
        <f>IF(Q171=0,0,((V171/Q171)-1)*100)</f>
        <v>0</v>
      </c>
    </row>
    <row r="172" spans="12:25" ht="14.25" thickTop="1" thickBot="1" x14ac:dyDescent="0.25">
      <c r="L172" s="239" t="s">
        <v>61</v>
      </c>
      <c r="M172" s="240">
        <f>+M169+M170+M171</f>
        <v>0</v>
      </c>
      <c r="N172" s="241">
        <f t="shared" ref="N172:V172" si="155">+N169+N170+N171</f>
        <v>0</v>
      </c>
      <c r="O172" s="242">
        <f t="shared" si="155"/>
        <v>0</v>
      </c>
      <c r="P172" s="240">
        <f t="shared" si="155"/>
        <v>0</v>
      </c>
      <c r="Q172" s="242">
        <f t="shared" si="155"/>
        <v>0</v>
      </c>
      <c r="R172" s="240">
        <f t="shared" si="155"/>
        <v>0</v>
      </c>
      <c r="S172" s="241">
        <f t="shared" si="155"/>
        <v>0</v>
      </c>
      <c r="T172" s="242">
        <f t="shared" si="155"/>
        <v>0</v>
      </c>
      <c r="U172" s="240">
        <f t="shared" si="155"/>
        <v>0</v>
      </c>
      <c r="V172" s="242">
        <f t="shared" si="155"/>
        <v>0</v>
      </c>
      <c r="W172" s="243">
        <f t="shared" ref="W172" si="156">IF(Q172=0,0,((V172/Q172)-1)*100)</f>
        <v>0</v>
      </c>
      <c r="X172" s="280"/>
    </row>
    <row r="173" spans="12:25" ht="13.5" thickTop="1" x14ac:dyDescent="0.2">
      <c r="L173" s="218" t="s">
        <v>16</v>
      </c>
      <c r="M173" s="234">
        <v>0</v>
      </c>
      <c r="N173" s="235">
        <v>0</v>
      </c>
      <c r="O173" s="236">
        <f>SUM(M173:N173)</f>
        <v>0</v>
      </c>
      <c r="P173" s="237">
        <v>0</v>
      </c>
      <c r="Q173" s="236">
        <f t="shared" ref="Q173:Q175" si="157">O173+P173</f>
        <v>0</v>
      </c>
      <c r="R173" s="234">
        <v>0</v>
      </c>
      <c r="S173" s="235">
        <v>0</v>
      </c>
      <c r="T173" s="236">
        <f>SUM(R173:S173)</f>
        <v>0</v>
      </c>
      <c r="U173" s="237">
        <v>0</v>
      </c>
      <c r="V173" s="236">
        <f t="shared" ref="V173" si="158">T173+U173</f>
        <v>0</v>
      </c>
      <c r="W173" s="238">
        <f t="shared" si="153"/>
        <v>0</v>
      </c>
    </row>
    <row r="174" spans="12:25" x14ac:dyDescent="0.2">
      <c r="L174" s="218" t="s">
        <v>17</v>
      </c>
      <c r="M174" s="234">
        <v>0</v>
      </c>
      <c r="N174" s="235">
        <v>0</v>
      </c>
      <c r="O174" s="236">
        <f>SUM(M174:N174)</f>
        <v>0</v>
      </c>
      <c r="P174" s="237">
        <v>0</v>
      </c>
      <c r="Q174" s="236">
        <f>O174+P174</f>
        <v>0</v>
      </c>
      <c r="R174" s="234">
        <v>0</v>
      </c>
      <c r="S174" s="235">
        <v>0</v>
      </c>
      <c r="T174" s="236">
        <f>SUM(R174:S174)</f>
        <v>0</v>
      </c>
      <c r="U174" s="237">
        <v>0</v>
      </c>
      <c r="V174" s="236">
        <f>T174+U174</f>
        <v>0</v>
      </c>
      <c r="W174" s="238">
        <f>IF(Q174=0,0,((V174/Q174)-1)*100)</f>
        <v>0</v>
      </c>
    </row>
    <row r="175" spans="12:25" ht="13.5" thickBot="1" x14ac:dyDescent="0.25">
      <c r="L175" s="218" t="s">
        <v>18</v>
      </c>
      <c r="M175" s="234">
        <v>0</v>
      </c>
      <c r="N175" s="235">
        <v>0</v>
      </c>
      <c r="O175" s="244">
        <f>SUM(M175:N175)</f>
        <v>0</v>
      </c>
      <c r="P175" s="245">
        <v>0</v>
      </c>
      <c r="Q175" s="244">
        <f t="shared" si="157"/>
        <v>0</v>
      </c>
      <c r="R175" s="234">
        <v>0</v>
      </c>
      <c r="S175" s="235">
        <v>0</v>
      </c>
      <c r="T175" s="244">
        <f>SUM(R175:S175)</f>
        <v>0</v>
      </c>
      <c r="U175" s="245">
        <v>0</v>
      </c>
      <c r="V175" s="244">
        <f>T175+U175</f>
        <v>0</v>
      </c>
      <c r="W175" s="238">
        <f t="shared" si="153"/>
        <v>0</v>
      </c>
    </row>
    <row r="176" spans="12:25" ht="14.25" thickTop="1" thickBot="1" x14ac:dyDescent="0.25">
      <c r="L176" s="246" t="s">
        <v>39</v>
      </c>
      <c r="M176" s="247">
        <f>+M173+M174+M175</f>
        <v>0</v>
      </c>
      <c r="N176" s="247">
        <f t="shared" ref="N176:V176" si="159">+N173+N174+N175</f>
        <v>0</v>
      </c>
      <c r="O176" s="248">
        <f t="shared" si="159"/>
        <v>0</v>
      </c>
      <c r="P176" s="249">
        <f t="shared" si="159"/>
        <v>0</v>
      </c>
      <c r="Q176" s="248">
        <f t="shared" si="159"/>
        <v>0</v>
      </c>
      <c r="R176" s="247">
        <f t="shared" si="159"/>
        <v>0</v>
      </c>
      <c r="S176" s="247">
        <f t="shared" si="159"/>
        <v>0</v>
      </c>
      <c r="T176" s="248">
        <f t="shared" si="159"/>
        <v>0</v>
      </c>
      <c r="U176" s="249">
        <f t="shared" si="159"/>
        <v>0</v>
      </c>
      <c r="V176" s="248">
        <f t="shared" si="159"/>
        <v>0</v>
      </c>
      <c r="W176" s="250">
        <f t="shared" si="153"/>
        <v>0</v>
      </c>
    </row>
    <row r="177" spans="9:25" ht="13.5" thickTop="1" x14ac:dyDescent="0.2">
      <c r="L177" s="218" t="s">
        <v>21</v>
      </c>
      <c r="M177" s="234">
        <v>0</v>
      </c>
      <c r="N177" s="235">
        <v>0</v>
      </c>
      <c r="O177" s="244">
        <f>SUM(M177:N177)</f>
        <v>0</v>
      </c>
      <c r="P177" s="251">
        <v>0</v>
      </c>
      <c r="Q177" s="244">
        <f t="shared" ref="Q177:Q179" si="160">O177+P177</f>
        <v>0</v>
      </c>
      <c r="R177" s="234">
        <v>0</v>
      </c>
      <c r="S177" s="235">
        <v>0</v>
      </c>
      <c r="T177" s="244">
        <f>SUM(R177:S177)</f>
        <v>0</v>
      </c>
      <c r="U177" s="251">
        <v>0</v>
      </c>
      <c r="V177" s="244">
        <f>T177+U177</f>
        <v>0</v>
      </c>
      <c r="W177" s="238">
        <f t="shared" si="153"/>
        <v>0</v>
      </c>
    </row>
    <row r="178" spans="9:25" x14ac:dyDescent="0.2">
      <c r="L178" s="218" t="s">
        <v>22</v>
      </c>
      <c r="M178" s="234">
        <v>0</v>
      </c>
      <c r="N178" s="235">
        <v>0</v>
      </c>
      <c r="O178" s="244">
        <f>SUM(M178:N178)</f>
        <v>0</v>
      </c>
      <c r="P178" s="237">
        <v>0</v>
      </c>
      <c r="Q178" s="244">
        <f t="shared" si="160"/>
        <v>0</v>
      </c>
      <c r="R178" s="234">
        <v>0</v>
      </c>
      <c r="S178" s="235">
        <v>0</v>
      </c>
      <c r="T178" s="244">
        <f>SUM(R178:S178)</f>
        <v>0</v>
      </c>
      <c r="U178" s="237">
        <v>0</v>
      </c>
      <c r="V178" s="244">
        <f>T178+U178</f>
        <v>0</v>
      </c>
      <c r="W178" s="238">
        <f t="shared" si="153"/>
        <v>0</v>
      </c>
    </row>
    <row r="179" spans="9:25" ht="13.5" thickBot="1" x14ac:dyDescent="0.25">
      <c r="L179" s="218" t="s">
        <v>23</v>
      </c>
      <c r="M179" s="234">
        <v>0</v>
      </c>
      <c r="N179" s="235">
        <v>0</v>
      </c>
      <c r="O179" s="244">
        <f>SUM(M179:N179)</f>
        <v>0</v>
      </c>
      <c r="P179" s="237">
        <v>0</v>
      </c>
      <c r="Q179" s="244">
        <f t="shared" si="160"/>
        <v>0</v>
      </c>
      <c r="R179" s="234">
        <v>0</v>
      </c>
      <c r="S179" s="235">
        <v>0</v>
      </c>
      <c r="T179" s="244">
        <f>SUM(R179:S179)</f>
        <v>0</v>
      </c>
      <c r="U179" s="237">
        <v>0</v>
      </c>
      <c r="V179" s="244">
        <f>T179+U179</f>
        <v>0</v>
      </c>
      <c r="W179" s="238">
        <f t="shared" si="153"/>
        <v>0</v>
      </c>
    </row>
    <row r="180" spans="9:25" ht="14.25" thickTop="1" thickBot="1" x14ac:dyDescent="0.25">
      <c r="L180" s="239" t="s">
        <v>40</v>
      </c>
      <c r="M180" s="240">
        <f>+M177+M178+M179</f>
        <v>0</v>
      </c>
      <c r="N180" s="241">
        <f t="shared" ref="N180:V180" si="161">+N177+N178+N179</f>
        <v>0</v>
      </c>
      <c r="O180" s="242">
        <f t="shared" si="161"/>
        <v>0</v>
      </c>
      <c r="P180" s="240">
        <f t="shared" si="161"/>
        <v>0</v>
      </c>
      <c r="Q180" s="242">
        <f t="shared" si="161"/>
        <v>0</v>
      </c>
      <c r="R180" s="240">
        <f t="shared" si="161"/>
        <v>0</v>
      </c>
      <c r="S180" s="241">
        <f t="shared" si="161"/>
        <v>0</v>
      </c>
      <c r="T180" s="242">
        <f t="shared" si="161"/>
        <v>0</v>
      </c>
      <c r="U180" s="240">
        <f t="shared" si="161"/>
        <v>0</v>
      </c>
      <c r="V180" s="242">
        <f t="shared" si="161"/>
        <v>0</v>
      </c>
      <c r="W180" s="243">
        <f t="shared" si="153"/>
        <v>0</v>
      </c>
    </row>
    <row r="181" spans="9:25" ht="14.25" thickTop="1" thickBot="1" x14ac:dyDescent="0.25">
      <c r="L181" s="239" t="s">
        <v>62</v>
      </c>
      <c r="M181" s="240">
        <f t="shared" ref="M181:V181" si="162">+M172+M176+M180</f>
        <v>0</v>
      </c>
      <c r="N181" s="241">
        <f t="shared" si="162"/>
        <v>0</v>
      </c>
      <c r="O181" s="242">
        <f t="shared" si="162"/>
        <v>0</v>
      </c>
      <c r="P181" s="240">
        <f t="shared" si="162"/>
        <v>0</v>
      </c>
      <c r="Q181" s="242">
        <f t="shared" si="162"/>
        <v>0</v>
      </c>
      <c r="R181" s="240">
        <f t="shared" si="162"/>
        <v>0</v>
      </c>
      <c r="S181" s="241">
        <f t="shared" si="162"/>
        <v>0</v>
      </c>
      <c r="T181" s="242">
        <f t="shared" si="162"/>
        <v>0</v>
      </c>
      <c r="U181" s="240">
        <f t="shared" si="162"/>
        <v>0</v>
      </c>
      <c r="V181" s="242">
        <f t="shared" si="162"/>
        <v>0</v>
      </c>
      <c r="W181" s="243">
        <f>IF(Q181=0,0,((V181/Q181)-1)*100)</f>
        <v>0</v>
      </c>
    </row>
    <row r="182" spans="9:25" ht="14.25" thickTop="1" thickBot="1" x14ac:dyDescent="0.25">
      <c r="L182" s="239" t="s">
        <v>7</v>
      </c>
      <c r="M182" s="240">
        <f>+M181+M168</f>
        <v>0</v>
      </c>
      <c r="N182" s="241">
        <f t="shared" ref="N182:V182" si="163">+N181+N168</f>
        <v>0</v>
      </c>
      <c r="O182" s="242">
        <f t="shared" si="163"/>
        <v>0</v>
      </c>
      <c r="P182" s="240">
        <f t="shared" si="163"/>
        <v>0</v>
      </c>
      <c r="Q182" s="242">
        <f t="shared" si="163"/>
        <v>0</v>
      </c>
      <c r="R182" s="240">
        <f t="shared" si="163"/>
        <v>0</v>
      </c>
      <c r="S182" s="241">
        <f t="shared" si="163"/>
        <v>0</v>
      </c>
      <c r="T182" s="242">
        <f t="shared" si="163"/>
        <v>0</v>
      </c>
      <c r="U182" s="240">
        <f t="shared" si="163"/>
        <v>0</v>
      </c>
      <c r="V182" s="242">
        <f t="shared" si="163"/>
        <v>0</v>
      </c>
      <c r="W182" s="243">
        <f t="shared" ref="W182" si="164">IF(Q182=0,0,((V182/Q182)-1)*100)</f>
        <v>0</v>
      </c>
    </row>
    <row r="183" spans="9:25" ht="14.25" thickTop="1" thickBot="1" x14ac:dyDescent="0.25">
      <c r="L183" s="252" t="s">
        <v>60</v>
      </c>
      <c r="M183" s="212"/>
      <c r="N183" s="212"/>
      <c r="O183" s="212"/>
      <c r="P183" s="212"/>
      <c r="Q183" s="212"/>
      <c r="R183" s="212"/>
      <c r="S183" s="212"/>
      <c r="T183" s="212"/>
      <c r="U183" s="212"/>
      <c r="V183" s="212"/>
      <c r="W183" s="212"/>
    </row>
    <row r="184" spans="9:25" ht="13.5" thickTop="1" x14ac:dyDescent="0.2">
      <c r="L184" s="555" t="s">
        <v>55</v>
      </c>
      <c r="M184" s="556"/>
      <c r="N184" s="556"/>
      <c r="O184" s="556"/>
      <c r="P184" s="556"/>
      <c r="Q184" s="556"/>
      <c r="R184" s="556"/>
      <c r="S184" s="556"/>
      <c r="T184" s="556"/>
      <c r="U184" s="556"/>
      <c r="V184" s="556"/>
      <c r="W184" s="557"/>
    </row>
    <row r="185" spans="9:25" ht="13.5" thickBot="1" x14ac:dyDescent="0.25">
      <c r="L185" s="558" t="s">
        <v>52</v>
      </c>
      <c r="M185" s="559"/>
      <c r="N185" s="559"/>
      <c r="O185" s="559"/>
      <c r="P185" s="559"/>
      <c r="Q185" s="559"/>
      <c r="R185" s="559"/>
      <c r="S185" s="559"/>
      <c r="T185" s="559"/>
      <c r="U185" s="559"/>
      <c r="V185" s="559"/>
      <c r="W185" s="560"/>
    </row>
    <row r="186" spans="9:25" ht="14.25" thickTop="1" thickBot="1" x14ac:dyDescent="0.25">
      <c r="L186" s="211"/>
      <c r="M186" s="212"/>
      <c r="N186" s="212"/>
      <c r="O186" s="212"/>
      <c r="P186" s="212"/>
      <c r="Q186" s="212"/>
      <c r="R186" s="212"/>
      <c r="S186" s="212"/>
      <c r="T186" s="212"/>
      <c r="U186" s="212"/>
      <c r="V186" s="212"/>
      <c r="W186" s="213" t="s">
        <v>34</v>
      </c>
    </row>
    <row r="187" spans="9:25" ht="14.25" thickTop="1" thickBot="1" x14ac:dyDescent="0.25">
      <c r="L187" s="214"/>
      <c r="M187" s="561" t="s">
        <v>58</v>
      </c>
      <c r="N187" s="562"/>
      <c r="O187" s="562"/>
      <c r="P187" s="562"/>
      <c r="Q187" s="562"/>
      <c r="R187" s="215" t="s">
        <v>59</v>
      </c>
      <c r="S187" s="216"/>
      <c r="T187" s="253"/>
      <c r="U187" s="215"/>
      <c r="V187" s="215"/>
      <c r="W187" s="309" t="s">
        <v>2</v>
      </c>
    </row>
    <row r="188" spans="9:25" ht="12" customHeight="1" thickTop="1" x14ac:dyDescent="0.2">
      <c r="L188" s="218" t="s">
        <v>3</v>
      </c>
      <c r="M188" s="219"/>
      <c r="N188" s="211"/>
      <c r="O188" s="220"/>
      <c r="P188" s="221"/>
      <c r="Q188" s="220"/>
      <c r="R188" s="219"/>
      <c r="S188" s="211"/>
      <c r="T188" s="220"/>
      <c r="U188" s="221"/>
      <c r="V188" s="220"/>
      <c r="W188" s="310" t="s">
        <v>4</v>
      </c>
      <c r="X188" s="284"/>
      <c r="Y188" s="284"/>
    </row>
    <row r="189" spans="9:25" s="284" customFormat="1" ht="12" customHeight="1" thickBot="1" x14ac:dyDescent="0.25">
      <c r="I189" s="283"/>
      <c r="L189" s="223"/>
      <c r="M189" s="224" t="s">
        <v>35</v>
      </c>
      <c r="N189" s="225" t="s">
        <v>36</v>
      </c>
      <c r="O189" s="226" t="s">
        <v>37</v>
      </c>
      <c r="P189" s="227" t="s">
        <v>32</v>
      </c>
      <c r="Q189" s="226" t="s">
        <v>7</v>
      </c>
      <c r="R189" s="224" t="s">
        <v>35</v>
      </c>
      <c r="S189" s="225" t="s">
        <v>36</v>
      </c>
      <c r="T189" s="226" t="s">
        <v>37</v>
      </c>
      <c r="U189" s="227" t="s">
        <v>32</v>
      </c>
      <c r="V189" s="226" t="s">
        <v>7</v>
      </c>
      <c r="W189" s="311"/>
      <c r="X189" s="1"/>
      <c r="Y189" s="1"/>
    </row>
    <row r="190" spans="9:25" ht="6" customHeight="1" thickTop="1" x14ac:dyDescent="0.2">
      <c r="L190" s="218"/>
      <c r="M190" s="229"/>
      <c r="N190" s="230"/>
      <c r="O190" s="231"/>
      <c r="P190" s="232"/>
      <c r="Q190" s="231"/>
      <c r="R190" s="229"/>
      <c r="S190" s="230"/>
      <c r="T190" s="231"/>
      <c r="U190" s="232"/>
      <c r="V190" s="231"/>
      <c r="W190" s="233"/>
    </row>
    <row r="191" spans="9:25" x14ac:dyDescent="0.2">
      <c r="L191" s="218" t="s">
        <v>10</v>
      </c>
      <c r="M191" s="234">
        <v>0</v>
      </c>
      <c r="N191" s="274">
        <v>0</v>
      </c>
      <c r="O191" s="236">
        <f>M191+N191</f>
        <v>0</v>
      </c>
      <c r="P191" s="237">
        <v>0</v>
      </c>
      <c r="Q191" s="236">
        <f t="shared" ref="Q191:Q193" si="165">O191+P191</f>
        <v>0</v>
      </c>
      <c r="R191" s="234">
        <v>0</v>
      </c>
      <c r="S191" s="235">
        <v>0</v>
      </c>
      <c r="T191" s="236">
        <f>R191+S191</f>
        <v>0</v>
      </c>
      <c r="U191" s="237">
        <v>0</v>
      </c>
      <c r="V191" s="236">
        <f>T191+U191</f>
        <v>0</v>
      </c>
      <c r="W191" s="238">
        <f>IF(Q191=0,0,((V191/Q191)-1)*100)</f>
        <v>0</v>
      </c>
    </row>
    <row r="192" spans="9:25" x14ac:dyDescent="0.2">
      <c r="L192" s="285" t="s">
        <v>11</v>
      </c>
      <c r="M192" s="305">
        <v>0</v>
      </c>
      <c r="N192" s="289">
        <v>0</v>
      </c>
      <c r="O192" s="286">
        <f>M192+N192</f>
        <v>0</v>
      </c>
      <c r="P192" s="287">
        <v>0</v>
      </c>
      <c r="Q192" s="286">
        <f t="shared" si="165"/>
        <v>0</v>
      </c>
      <c r="R192" s="305">
        <v>20</v>
      </c>
      <c r="S192" s="289">
        <v>34</v>
      </c>
      <c r="T192" s="286">
        <f>R192+S192</f>
        <v>54</v>
      </c>
      <c r="U192" s="287">
        <v>0</v>
      </c>
      <c r="V192" s="286">
        <f>T192+U192</f>
        <v>54</v>
      </c>
      <c r="W192" s="288">
        <f>IF(Q192=0,0,((V192/Q192)-1)*100)</f>
        <v>0</v>
      </c>
    </row>
    <row r="193" spans="12:25" ht="13.5" thickBot="1" x14ac:dyDescent="0.25">
      <c r="L193" s="223" t="s">
        <v>12</v>
      </c>
      <c r="M193" s="306">
        <v>0</v>
      </c>
      <c r="N193" s="235">
        <v>0</v>
      </c>
      <c r="O193" s="236">
        <f>M193+N193</f>
        <v>0</v>
      </c>
      <c r="P193" s="237">
        <v>0</v>
      </c>
      <c r="Q193" s="236">
        <f t="shared" si="165"/>
        <v>0</v>
      </c>
      <c r="R193" s="306">
        <v>54</v>
      </c>
      <c r="S193" s="235">
        <v>56</v>
      </c>
      <c r="T193" s="236">
        <f>R193+S193</f>
        <v>110</v>
      </c>
      <c r="U193" s="237">
        <v>0</v>
      </c>
      <c r="V193" s="236">
        <f>T193+U193</f>
        <v>110</v>
      </c>
      <c r="W193" s="307">
        <f>IF(Q193=0,0,((V193/Q193)-1)*100)</f>
        <v>0</v>
      </c>
    </row>
    <row r="194" spans="12:25" ht="14.25" thickTop="1" thickBot="1" x14ac:dyDescent="0.25">
      <c r="L194" s="239" t="s">
        <v>38</v>
      </c>
      <c r="M194" s="240">
        <f>+M191+M192+M193</f>
        <v>0</v>
      </c>
      <c r="N194" s="241">
        <f t="shared" ref="N194:V194" si="166">+N191+N192+N193</f>
        <v>0</v>
      </c>
      <c r="O194" s="242">
        <f t="shared" si="166"/>
        <v>0</v>
      </c>
      <c r="P194" s="240">
        <f t="shared" si="166"/>
        <v>0</v>
      </c>
      <c r="Q194" s="242">
        <f t="shared" si="166"/>
        <v>0</v>
      </c>
      <c r="R194" s="240">
        <f t="shared" si="166"/>
        <v>74</v>
      </c>
      <c r="S194" s="241">
        <f t="shared" si="166"/>
        <v>90</v>
      </c>
      <c r="T194" s="242">
        <f t="shared" si="166"/>
        <v>164</v>
      </c>
      <c r="U194" s="240">
        <f t="shared" si="166"/>
        <v>0</v>
      </c>
      <c r="V194" s="242">
        <f t="shared" si="166"/>
        <v>164</v>
      </c>
      <c r="W194" s="243">
        <f t="shared" ref="W194:W206" si="167">IF(Q194=0,0,((V194/Q194)-1)*100)</f>
        <v>0</v>
      </c>
      <c r="X194" s="280"/>
      <c r="Y194" s="280"/>
    </row>
    <row r="195" spans="12:25" ht="13.5" thickTop="1" x14ac:dyDescent="0.2">
      <c r="L195" s="218" t="s">
        <v>13</v>
      </c>
      <c r="M195" s="234">
        <v>0</v>
      </c>
      <c r="N195" s="235">
        <v>0</v>
      </c>
      <c r="O195" s="236">
        <f>M195+N195</f>
        <v>0</v>
      </c>
      <c r="P195" s="237">
        <v>0</v>
      </c>
      <c r="Q195" s="236">
        <f t="shared" ref="Q195:Q196" si="168">O195+P195</f>
        <v>0</v>
      </c>
      <c r="R195" s="234">
        <v>63</v>
      </c>
      <c r="S195" s="235">
        <v>74</v>
      </c>
      <c r="T195" s="236">
        <f>R195+S195</f>
        <v>137</v>
      </c>
      <c r="U195" s="237">
        <v>0</v>
      </c>
      <c r="V195" s="236">
        <f>T195+U195</f>
        <v>137</v>
      </c>
      <c r="W195" s="238">
        <f t="shared" si="167"/>
        <v>0</v>
      </c>
    </row>
    <row r="196" spans="12:25" x14ac:dyDescent="0.2">
      <c r="L196" s="218" t="s">
        <v>14</v>
      </c>
      <c r="M196" s="234">
        <v>0</v>
      </c>
      <c r="N196" s="235">
        <v>0</v>
      </c>
      <c r="O196" s="236">
        <f>M196+N196</f>
        <v>0</v>
      </c>
      <c r="P196" s="237">
        <v>0</v>
      </c>
      <c r="Q196" s="236">
        <f t="shared" si="168"/>
        <v>0</v>
      </c>
      <c r="R196" s="234">
        <v>44</v>
      </c>
      <c r="S196" s="235">
        <v>73</v>
      </c>
      <c r="T196" s="236">
        <f>R196+S196</f>
        <v>117</v>
      </c>
      <c r="U196" s="237">
        <v>0</v>
      </c>
      <c r="V196" s="236">
        <f>T196+U196</f>
        <v>117</v>
      </c>
      <c r="W196" s="238">
        <f t="shared" si="167"/>
        <v>0</v>
      </c>
    </row>
    <row r="197" spans="12:25" ht="13.5" thickBot="1" x14ac:dyDescent="0.25">
      <c r="L197" s="218" t="s">
        <v>15</v>
      </c>
      <c r="M197" s="234">
        <v>0</v>
      </c>
      <c r="N197" s="235">
        <v>0</v>
      </c>
      <c r="O197" s="236">
        <f>M197+N197</f>
        <v>0</v>
      </c>
      <c r="P197" s="237">
        <v>0</v>
      </c>
      <c r="Q197" s="236">
        <f>O197+P197</f>
        <v>0</v>
      </c>
      <c r="R197" s="234">
        <v>35</v>
      </c>
      <c r="S197" s="235">
        <v>57</v>
      </c>
      <c r="T197" s="236">
        <f>R197+S197</f>
        <v>92</v>
      </c>
      <c r="U197" s="237">
        <v>0</v>
      </c>
      <c r="V197" s="236">
        <f>T197+U197</f>
        <v>92</v>
      </c>
      <c r="W197" s="238">
        <f>IF(Q197=0,0,((V197/Q197)-1)*100)</f>
        <v>0</v>
      </c>
    </row>
    <row r="198" spans="12:25" ht="14.25" thickTop="1" thickBot="1" x14ac:dyDescent="0.25">
      <c r="L198" s="239" t="s">
        <v>61</v>
      </c>
      <c r="M198" s="240">
        <f>+M195+M196+M197</f>
        <v>0</v>
      </c>
      <c r="N198" s="241">
        <f t="shared" ref="N198:V198" si="169">+N195+N196+N197</f>
        <v>0</v>
      </c>
      <c r="O198" s="242">
        <f t="shared" si="169"/>
        <v>0</v>
      </c>
      <c r="P198" s="240">
        <f t="shared" si="169"/>
        <v>0</v>
      </c>
      <c r="Q198" s="242">
        <f t="shared" si="169"/>
        <v>0</v>
      </c>
      <c r="R198" s="240">
        <f t="shared" si="169"/>
        <v>142</v>
      </c>
      <c r="S198" s="241">
        <f t="shared" si="169"/>
        <v>204</v>
      </c>
      <c r="T198" s="242">
        <f t="shared" si="169"/>
        <v>346</v>
      </c>
      <c r="U198" s="240">
        <f t="shared" si="169"/>
        <v>0</v>
      </c>
      <c r="V198" s="242">
        <f t="shared" si="169"/>
        <v>346</v>
      </c>
      <c r="W198" s="243">
        <f t="shared" ref="W198" si="170">IF(Q198=0,0,((V198/Q198)-1)*100)</f>
        <v>0</v>
      </c>
      <c r="X198" s="280"/>
    </row>
    <row r="199" spans="12:25" ht="13.5" thickTop="1" x14ac:dyDescent="0.2">
      <c r="L199" s="218" t="s">
        <v>16</v>
      </c>
      <c r="M199" s="234">
        <v>0</v>
      </c>
      <c r="N199" s="235">
        <v>0</v>
      </c>
      <c r="O199" s="236">
        <f>SUM(M199:N199)</f>
        <v>0</v>
      </c>
      <c r="P199" s="237">
        <v>0</v>
      </c>
      <c r="Q199" s="236">
        <f t="shared" ref="Q199:Q201" si="171">O199+P199</f>
        <v>0</v>
      </c>
      <c r="R199" s="234">
        <v>35</v>
      </c>
      <c r="S199" s="235">
        <v>57</v>
      </c>
      <c r="T199" s="236">
        <f>SUM(R199:S199)</f>
        <v>92</v>
      </c>
      <c r="U199" s="237">
        <v>0</v>
      </c>
      <c r="V199" s="236">
        <f>T199+U199</f>
        <v>92</v>
      </c>
      <c r="W199" s="238">
        <f t="shared" si="167"/>
        <v>0</v>
      </c>
    </row>
    <row r="200" spans="12:25" x14ac:dyDescent="0.2">
      <c r="L200" s="218" t="s">
        <v>17</v>
      </c>
      <c r="M200" s="234">
        <v>0</v>
      </c>
      <c r="N200" s="235">
        <v>0</v>
      </c>
      <c r="O200" s="236">
        <f>SUM(M200:N200)</f>
        <v>0</v>
      </c>
      <c r="P200" s="237">
        <v>0</v>
      </c>
      <c r="Q200" s="236">
        <f>O200+P200</f>
        <v>0</v>
      </c>
      <c r="R200" s="234">
        <v>33</v>
      </c>
      <c r="S200" s="235">
        <v>49</v>
      </c>
      <c r="T200" s="236">
        <f>SUM(R200:S200)</f>
        <v>82</v>
      </c>
      <c r="U200" s="237">
        <v>0</v>
      </c>
      <c r="V200" s="236">
        <f>T200+U200</f>
        <v>82</v>
      </c>
      <c r="W200" s="238">
        <f>IF(Q200=0,0,((V200/Q200)-1)*100)</f>
        <v>0</v>
      </c>
    </row>
    <row r="201" spans="12:25" ht="13.5" thickBot="1" x14ac:dyDescent="0.25">
      <c r="L201" s="218" t="s">
        <v>18</v>
      </c>
      <c r="M201" s="234">
        <v>0</v>
      </c>
      <c r="N201" s="235">
        <v>0</v>
      </c>
      <c r="O201" s="244">
        <f>SUM(M201:N201)</f>
        <v>0</v>
      </c>
      <c r="P201" s="245">
        <v>0</v>
      </c>
      <c r="Q201" s="244">
        <f t="shared" si="171"/>
        <v>0</v>
      </c>
      <c r="R201" s="234">
        <v>45</v>
      </c>
      <c r="S201" s="235">
        <v>61</v>
      </c>
      <c r="T201" s="244">
        <f>SUM(R201:S201)</f>
        <v>106</v>
      </c>
      <c r="U201" s="245">
        <v>0</v>
      </c>
      <c r="V201" s="244">
        <f>T201+U201</f>
        <v>106</v>
      </c>
      <c r="W201" s="238">
        <f t="shared" si="167"/>
        <v>0</v>
      </c>
    </row>
    <row r="202" spans="12:25" ht="14.25" thickTop="1" thickBot="1" x14ac:dyDescent="0.25">
      <c r="L202" s="246" t="s">
        <v>39</v>
      </c>
      <c r="M202" s="247">
        <f>+M199+M200+M201</f>
        <v>0</v>
      </c>
      <c r="N202" s="247">
        <f t="shared" ref="N202:V202" si="172">+N199+N200+N201</f>
        <v>0</v>
      </c>
      <c r="O202" s="248">
        <f t="shared" si="172"/>
        <v>0</v>
      </c>
      <c r="P202" s="249">
        <f t="shared" si="172"/>
        <v>0</v>
      </c>
      <c r="Q202" s="248">
        <f t="shared" si="172"/>
        <v>0</v>
      </c>
      <c r="R202" s="247">
        <f t="shared" si="172"/>
        <v>113</v>
      </c>
      <c r="S202" s="247">
        <f t="shared" si="172"/>
        <v>167</v>
      </c>
      <c r="T202" s="248">
        <f t="shared" si="172"/>
        <v>280</v>
      </c>
      <c r="U202" s="249">
        <f t="shared" si="172"/>
        <v>0</v>
      </c>
      <c r="V202" s="248">
        <f t="shared" si="172"/>
        <v>280</v>
      </c>
      <c r="W202" s="250">
        <f t="shared" si="167"/>
        <v>0</v>
      </c>
    </row>
    <row r="203" spans="12:25" ht="13.5" thickTop="1" x14ac:dyDescent="0.2">
      <c r="L203" s="218" t="s">
        <v>21</v>
      </c>
      <c r="M203" s="234">
        <v>0</v>
      </c>
      <c r="N203" s="235">
        <v>0</v>
      </c>
      <c r="O203" s="244">
        <f>SUM(M203:N203)</f>
        <v>0</v>
      </c>
      <c r="P203" s="251">
        <v>0</v>
      </c>
      <c r="Q203" s="244">
        <f t="shared" ref="Q203:Q205" si="173">O203+P203</f>
        <v>0</v>
      </c>
      <c r="R203" s="234">
        <v>70</v>
      </c>
      <c r="S203" s="235">
        <v>71</v>
      </c>
      <c r="T203" s="244">
        <f>SUM(R203:S203)</f>
        <v>141</v>
      </c>
      <c r="U203" s="251">
        <v>0</v>
      </c>
      <c r="V203" s="244">
        <f>T203+U203</f>
        <v>141</v>
      </c>
      <c r="W203" s="238">
        <f t="shared" si="167"/>
        <v>0</v>
      </c>
    </row>
    <row r="204" spans="12:25" x14ac:dyDescent="0.2">
      <c r="L204" s="218" t="s">
        <v>22</v>
      </c>
      <c r="M204" s="234">
        <v>0</v>
      </c>
      <c r="N204" s="235">
        <v>0</v>
      </c>
      <c r="O204" s="244">
        <f>SUM(M204:N204)</f>
        <v>0</v>
      </c>
      <c r="P204" s="237">
        <v>0</v>
      </c>
      <c r="Q204" s="244">
        <f t="shared" si="173"/>
        <v>0</v>
      </c>
      <c r="R204" s="234">
        <v>72</v>
      </c>
      <c r="S204" s="235">
        <v>64</v>
      </c>
      <c r="T204" s="244">
        <f>SUM(R204:S204)</f>
        <v>136</v>
      </c>
      <c r="U204" s="237">
        <v>0</v>
      </c>
      <c r="V204" s="244">
        <f>T204+U204</f>
        <v>136</v>
      </c>
      <c r="W204" s="238">
        <f t="shared" si="167"/>
        <v>0</v>
      </c>
    </row>
    <row r="205" spans="12:25" ht="13.5" thickBot="1" x14ac:dyDescent="0.25">
      <c r="L205" s="218" t="s">
        <v>23</v>
      </c>
      <c r="M205" s="234">
        <v>0</v>
      </c>
      <c r="N205" s="235">
        <v>0</v>
      </c>
      <c r="O205" s="244">
        <f>SUM(M205:N205)</f>
        <v>0</v>
      </c>
      <c r="P205" s="237">
        <v>0</v>
      </c>
      <c r="Q205" s="244">
        <f t="shared" si="173"/>
        <v>0</v>
      </c>
      <c r="R205" s="234">
        <v>57</v>
      </c>
      <c r="S205" s="235">
        <v>53</v>
      </c>
      <c r="T205" s="244">
        <f>SUM(R205:S205)</f>
        <v>110</v>
      </c>
      <c r="U205" s="237">
        <v>0</v>
      </c>
      <c r="V205" s="244">
        <f>T205+U205</f>
        <v>110</v>
      </c>
      <c r="W205" s="238">
        <f t="shared" si="167"/>
        <v>0</v>
      </c>
    </row>
    <row r="206" spans="12:25" ht="14.25" thickTop="1" thickBot="1" x14ac:dyDescent="0.25">
      <c r="L206" s="239" t="s">
        <v>40</v>
      </c>
      <c r="M206" s="240">
        <f>+M203+M204+M205</f>
        <v>0</v>
      </c>
      <c r="N206" s="241">
        <f t="shared" ref="N206:V206" si="174">+N203+N204+N205</f>
        <v>0</v>
      </c>
      <c r="O206" s="242">
        <f t="shared" si="174"/>
        <v>0</v>
      </c>
      <c r="P206" s="240">
        <f t="shared" si="174"/>
        <v>0</v>
      </c>
      <c r="Q206" s="242">
        <f t="shared" si="174"/>
        <v>0</v>
      </c>
      <c r="R206" s="240">
        <f t="shared" si="174"/>
        <v>199</v>
      </c>
      <c r="S206" s="241">
        <f t="shared" si="174"/>
        <v>188</v>
      </c>
      <c r="T206" s="242">
        <f t="shared" si="174"/>
        <v>387</v>
      </c>
      <c r="U206" s="240">
        <f t="shared" si="174"/>
        <v>0</v>
      </c>
      <c r="V206" s="242">
        <f t="shared" si="174"/>
        <v>387</v>
      </c>
      <c r="W206" s="243">
        <f t="shared" si="167"/>
        <v>0</v>
      </c>
    </row>
    <row r="207" spans="12:25" ht="14.25" thickTop="1" thickBot="1" x14ac:dyDescent="0.25">
      <c r="L207" s="239" t="s">
        <v>62</v>
      </c>
      <c r="M207" s="240">
        <f t="shared" ref="M207:V207" si="175">+M198+M202+M206</f>
        <v>0</v>
      </c>
      <c r="N207" s="241">
        <f t="shared" si="175"/>
        <v>0</v>
      </c>
      <c r="O207" s="242">
        <f t="shared" si="175"/>
        <v>0</v>
      </c>
      <c r="P207" s="240">
        <f t="shared" si="175"/>
        <v>0</v>
      </c>
      <c r="Q207" s="242">
        <f t="shared" si="175"/>
        <v>0</v>
      </c>
      <c r="R207" s="240">
        <f t="shared" si="175"/>
        <v>454</v>
      </c>
      <c r="S207" s="241">
        <f t="shared" si="175"/>
        <v>559</v>
      </c>
      <c r="T207" s="242">
        <f t="shared" si="175"/>
        <v>1013</v>
      </c>
      <c r="U207" s="240">
        <f t="shared" si="175"/>
        <v>0</v>
      </c>
      <c r="V207" s="242">
        <f t="shared" si="175"/>
        <v>1013</v>
      </c>
      <c r="W207" s="243">
        <f>IF(Q207=0,0,((V207/Q207)-1)*100)</f>
        <v>0</v>
      </c>
    </row>
    <row r="208" spans="12:25" ht="14.25" thickTop="1" thickBot="1" x14ac:dyDescent="0.25">
      <c r="L208" s="239" t="s">
        <v>7</v>
      </c>
      <c r="M208" s="240">
        <f>+M207+M194</f>
        <v>0</v>
      </c>
      <c r="N208" s="241">
        <f t="shared" ref="N208:V208" si="176">+N207+N194</f>
        <v>0</v>
      </c>
      <c r="O208" s="242">
        <f t="shared" si="176"/>
        <v>0</v>
      </c>
      <c r="P208" s="240">
        <f t="shared" si="176"/>
        <v>0</v>
      </c>
      <c r="Q208" s="242">
        <f t="shared" si="176"/>
        <v>0</v>
      </c>
      <c r="R208" s="240">
        <f t="shared" si="176"/>
        <v>528</v>
      </c>
      <c r="S208" s="241">
        <f t="shared" si="176"/>
        <v>649</v>
      </c>
      <c r="T208" s="242">
        <f t="shared" si="176"/>
        <v>1177</v>
      </c>
      <c r="U208" s="240">
        <f t="shared" si="176"/>
        <v>0</v>
      </c>
      <c r="V208" s="242">
        <f t="shared" si="176"/>
        <v>1177</v>
      </c>
      <c r="W208" s="243">
        <f>IF(Q208=0,0,((V208/Q208)-1)*100)</f>
        <v>0</v>
      </c>
    </row>
    <row r="209" spans="12:25" ht="14.25" thickTop="1" thickBot="1" x14ac:dyDescent="0.25">
      <c r="L209" s="252" t="s">
        <v>60</v>
      </c>
      <c r="M209" s="212"/>
      <c r="N209" s="212"/>
      <c r="O209" s="212"/>
      <c r="P209" s="212"/>
      <c r="Q209" s="212"/>
      <c r="R209" s="212"/>
      <c r="S209" s="212"/>
      <c r="T209" s="212"/>
      <c r="U209" s="212"/>
      <c r="V209" s="212"/>
      <c r="W209" s="212"/>
    </row>
    <row r="210" spans="12:25" ht="13.5" thickTop="1" x14ac:dyDescent="0.2">
      <c r="L210" s="522" t="s">
        <v>56</v>
      </c>
      <c r="M210" s="523"/>
      <c r="N210" s="523"/>
      <c r="O210" s="523"/>
      <c r="P210" s="523"/>
      <c r="Q210" s="523"/>
      <c r="R210" s="523"/>
      <c r="S210" s="523"/>
      <c r="T210" s="523"/>
      <c r="U210" s="523"/>
      <c r="V210" s="523"/>
      <c r="W210" s="524"/>
    </row>
    <row r="211" spans="12:25" ht="13.5" thickBot="1" x14ac:dyDescent="0.25">
      <c r="L211" s="525" t="s">
        <v>53</v>
      </c>
      <c r="M211" s="526"/>
      <c r="N211" s="526"/>
      <c r="O211" s="526"/>
      <c r="P211" s="526"/>
      <c r="Q211" s="526"/>
      <c r="R211" s="526"/>
      <c r="S211" s="526"/>
      <c r="T211" s="526"/>
      <c r="U211" s="526"/>
      <c r="V211" s="526"/>
      <c r="W211" s="527"/>
    </row>
    <row r="212" spans="12:25" ht="14.25" thickTop="1" thickBot="1" x14ac:dyDescent="0.25">
      <c r="L212" s="211"/>
      <c r="M212" s="212"/>
      <c r="N212" s="212"/>
      <c r="O212" s="212"/>
      <c r="P212" s="212"/>
      <c r="Q212" s="212"/>
      <c r="R212" s="212"/>
      <c r="S212" s="212"/>
      <c r="T212" s="212"/>
      <c r="U212" s="212"/>
      <c r="V212" s="212"/>
      <c r="W212" s="213" t="s">
        <v>34</v>
      </c>
    </row>
    <row r="213" spans="12:25" ht="12.75" customHeight="1" thickTop="1" thickBot="1" x14ac:dyDescent="0.25">
      <c r="L213" s="214"/>
      <c r="M213" s="561" t="s">
        <v>58</v>
      </c>
      <c r="N213" s="562"/>
      <c r="O213" s="562"/>
      <c r="P213" s="562"/>
      <c r="Q213" s="562"/>
      <c r="R213" s="215" t="s">
        <v>59</v>
      </c>
      <c r="S213" s="216"/>
      <c r="T213" s="253"/>
      <c r="U213" s="215"/>
      <c r="V213" s="215"/>
      <c r="W213" s="309" t="s">
        <v>2</v>
      </c>
    </row>
    <row r="214" spans="12:25" ht="13.5" thickTop="1" x14ac:dyDescent="0.2">
      <c r="L214" s="218" t="s">
        <v>3</v>
      </c>
      <c r="M214" s="219"/>
      <c r="N214" s="211"/>
      <c r="O214" s="220"/>
      <c r="P214" s="221"/>
      <c r="Q214" s="261"/>
      <c r="R214" s="219"/>
      <c r="S214" s="211"/>
      <c r="T214" s="220"/>
      <c r="U214" s="221"/>
      <c r="V214" s="308"/>
      <c r="W214" s="310" t="s">
        <v>4</v>
      </c>
    </row>
    <row r="215" spans="12:25" ht="13.5" thickBot="1" x14ac:dyDescent="0.25">
      <c r="L215" s="223"/>
      <c r="M215" s="224" t="s">
        <v>35</v>
      </c>
      <c r="N215" s="225" t="s">
        <v>36</v>
      </c>
      <c r="O215" s="226" t="s">
        <v>37</v>
      </c>
      <c r="P215" s="227" t="s">
        <v>32</v>
      </c>
      <c r="Q215" s="325" t="s">
        <v>7</v>
      </c>
      <c r="R215" s="224" t="s">
        <v>35</v>
      </c>
      <c r="S215" s="225" t="s">
        <v>36</v>
      </c>
      <c r="T215" s="226" t="s">
        <v>37</v>
      </c>
      <c r="U215" s="227" t="s">
        <v>32</v>
      </c>
      <c r="V215" s="304" t="s">
        <v>7</v>
      </c>
      <c r="W215" s="311"/>
    </row>
    <row r="216" spans="12:25" ht="4.5" customHeight="1" thickTop="1" x14ac:dyDescent="0.2">
      <c r="L216" s="218"/>
      <c r="M216" s="229"/>
      <c r="N216" s="230"/>
      <c r="O216" s="231"/>
      <c r="P216" s="232"/>
      <c r="Q216" s="262"/>
      <c r="R216" s="229"/>
      <c r="S216" s="230"/>
      <c r="T216" s="231"/>
      <c r="U216" s="232"/>
      <c r="V216" s="264"/>
      <c r="W216" s="233"/>
    </row>
    <row r="217" spans="12:25" x14ac:dyDescent="0.2">
      <c r="L217" s="218" t="s">
        <v>10</v>
      </c>
      <c r="M217" s="234">
        <f t="shared" ref="M217:N219" si="177">+M165+M191</f>
        <v>0</v>
      </c>
      <c r="N217" s="235">
        <f t="shared" si="177"/>
        <v>0</v>
      </c>
      <c r="O217" s="236">
        <f>M217+N217</f>
        <v>0</v>
      </c>
      <c r="P217" s="237">
        <f>+P165+P191</f>
        <v>0</v>
      </c>
      <c r="Q217" s="263">
        <f t="shared" ref="Q217" si="178">O217+P217</f>
        <v>0</v>
      </c>
      <c r="R217" s="234">
        <f t="shared" ref="R217:S219" si="179">+R165+R191</f>
        <v>0</v>
      </c>
      <c r="S217" s="235">
        <f t="shared" si="179"/>
        <v>0</v>
      </c>
      <c r="T217" s="236">
        <f>R217+S217</f>
        <v>0</v>
      </c>
      <c r="U217" s="237">
        <f>+U165+U191</f>
        <v>0</v>
      </c>
      <c r="V217" s="265">
        <f>T217+U217</f>
        <v>0</v>
      </c>
      <c r="W217" s="238">
        <f>IF(Q217=0,0,((V217/Q217)-1)*100)</f>
        <v>0</v>
      </c>
    </row>
    <row r="218" spans="12:25" x14ac:dyDescent="0.2">
      <c r="L218" s="218" t="s">
        <v>11</v>
      </c>
      <c r="M218" s="234">
        <f t="shared" si="177"/>
        <v>0</v>
      </c>
      <c r="N218" s="235">
        <f t="shared" si="177"/>
        <v>0</v>
      </c>
      <c r="O218" s="236">
        <f t="shared" ref="O218:O219" si="180">M218+N218</f>
        <v>0</v>
      </c>
      <c r="P218" s="237">
        <f>+P166+P192</f>
        <v>0</v>
      </c>
      <c r="Q218" s="263">
        <f>O218+P218</f>
        <v>0</v>
      </c>
      <c r="R218" s="234">
        <f t="shared" si="179"/>
        <v>20</v>
      </c>
      <c r="S218" s="235">
        <f t="shared" si="179"/>
        <v>34</v>
      </c>
      <c r="T218" s="236">
        <f t="shared" ref="T218:T219" si="181">R218+S218</f>
        <v>54</v>
      </c>
      <c r="U218" s="237">
        <f>+U166+U192</f>
        <v>0</v>
      </c>
      <c r="V218" s="265">
        <f>T218+U218</f>
        <v>54</v>
      </c>
      <c r="W218" s="238">
        <f>IF(Q218=0,0,((V218/Q218)-1)*100)</f>
        <v>0</v>
      </c>
    </row>
    <row r="219" spans="12:25" ht="13.5" thickBot="1" x14ac:dyDescent="0.25">
      <c r="L219" s="223" t="s">
        <v>12</v>
      </c>
      <c r="M219" s="234">
        <f t="shared" si="177"/>
        <v>0</v>
      </c>
      <c r="N219" s="235">
        <f t="shared" si="177"/>
        <v>0</v>
      </c>
      <c r="O219" s="236">
        <f t="shared" si="180"/>
        <v>0</v>
      </c>
      <c r="P219" s="237">
        <f>+P167+P193</f>
        <v>0</v>
      </c>
      <c r="Q219" s="263">
        <f>O219+P219</f>
        <v>0</v>
      </c>
      <c r="R219" s="234">
        <f t="shared" si="179"/>
        <v>54</v>
      </c>
      <c r="S219" s="235">
        <f t="shared" si="179"/>
        <v>56</v>
      </c>
      <c r="T219" s="236">
        <f t="shared" si="181"/>
        <v>110</v>
      </c>
      <c r="U219" s="237">
        <f>+U167+U193</f>
        <v>0</v>
      </c>
      <c r="V219" s="265">
        <f>T219+U219</f>
        <v>110</v>
      </c>
      <c r="W219" s="238">
        <f>IF(Q219=0,0,((V219/Q219)-1)*100)</f>
        <v>0</v>
      </c>
      <c r="X219" s="280"/>
      <c r="Y219" s="280"/>
    </row>
    <row r="220" spans="12:25" ht="14.25" thickTop="1" thickBot="1" x14ac:dyDescent="0.25">
      <c r="L220" s="239" t="s">
        <v>38</v>
      </c>
      <c r="M220" s="240">
        <f>+M217+M218+M219</f>
        <v>0</v>
      </c>
      <c r="N220" s="241">
        <f t="shared" ref="N220:V220" si="182">+N217+N218+N219</f>
        <v>0</v>
      </c>
      <c r="O220" s="242">
        <f t="shared" si="182"/>
        <v>0</v>
      </c>
      <c r="P220" s="240">
        <f t="shared" si="182"/>
        <v>0</v>
      </c>
      <c r="Q220" s="242">
        <f t="shared" si="182"/>
        <v>0</v>
      </c>
      <c r="R220" s="240">
        <f t="shared" si="182"/>
        <v>74</v>
      </c>
      <c r="S220" s="241">
        <f t="shared" si="182"/>
        <v>90</v>
      </c>
      <c r="T220" s="242">
        <f t="shared" si="182"/>
        <v>164</v>
      </c>
      <c r="U220" s="240">
        <f t="shared" si="182"/>
        <v>0</v>
      </c>
      <c r="V220" s="242">
        <f t="shared" si="182"/>
        <v>164</v>
      </c>
      <c r="W220" s="243">
        <f t="shared" ref="W220" si="183">IF(Q220=0,0,((V220/Q220)-1)*100)</f>
        <v>0</v>
      </c>
    </row>
    <row r="221" spans="12:25" ht="13.5" thickTop="1" x14ac:dyDescent="0.2">
      <c r="L221" s="218" t="s">
        <v>13</v>
      </c>
      <c r="M221" s="234">
        <f t="shared" ref="M221:N223" si="184">+M169+M195</f>
        <v>0</v>
      </c>
      <c r="N221" s="235">
        <f t="shared" si="184"/>
        <v>0</v>
      </c>
      <c r="O221" s="236">
        <f t="shared" ref="O221:O222" si="185">M221+N221</f>
        <v>0</v>
      </c>
      <c r="P221" s="237">
        <f>+P169+P195</f>
        <v>0</v>
      </c>
      <c r="Q221" s="263">
        <f t="shared" ref="Q221:Q222" si="186">O221+P221</f>
        <v>0</v>
      </c>
      <c r="R221" s="234">
        <f t="shared" ref="R221:S223" si="187">+R169+R195</f>
        <v>63</v>
      </c>
      <c r="S221" s="235">
        <f t="shared" si="187"/>
        <v>74</v>
      </c>
      <c r="T221" s="236">
        <f t="shared" ref="T221:T222" si="188">R221+S221</f>
        <v>137</v>
      </c>
      <c r="U221" s="237">
        <f>+U169+U195</f>
        <v>0</v>
      </c>
      <c r="V221" s="265">
        <f>T221+U221</f>
        <v>137</v>
      </c>
      <c r="W221" s="238">
        <f>IF(Q221=0,0,((V221/Q221)-1)*100)</f>
        <v>0</v>
      </c>
    </row>
    <row r="222" spans="12:25" x14ac:dyDescent="0.2">
      <c r="L222" s="218" t="s">
        <v>14</v>
      </c>
      <c r="M222" s="234">
        <f t="shared" si="184"/>
        <v>0</v>
      </c>
      <c r="N222" s="235">
        <f t="shared" si="184"/>
        <v>0</v>
      </c>
      <c r="O222" s="236">
        <f t="shared" si="185"/>
        <v>0</v>
      </c>
      <c r="P222" s="237">
        <f>+P170+P196</f>
        <v>0</v>
      </c>
      <c r="Q222" s="263">
        <f t="shared" si="186"/>
        <v>0</v>
      </c>
      <c r="R222" s="234">
        <f t="shared" si="187"/>
        <v>44</v>
      </c>
      <c r="S222" s="235">
        <f t="shared" si="187"/>
        <v>73</v>
      </c>
      <c r="T222" s="236">
        <f t="shared" si="188"/>
        <v>117</v>
      </c>
      <c r="U222" s="237">
        <f>+U170+U196</f>
        <v>0</v>
      </c>
      <c r="V222" s="265">
        <f>T222+U222</f>
        <v>117</v>
      </c>
      <c r="W222" s="238">
        <f t="shared" ref="W222:W232" si="189">IF(Q222=0,0,((V222/Q222)-1)*100)</f>
        <v>0</v>
      </c>
    </row>
    <row r="223" spans="12:25" ht="13.5" thickBot="1" x14ac:dyDescent="0.25">
      <c r="L223" s="218" t="s">
        <v>15</v>
      </c>
      <c r="M223" s="234">
        <f t="shared" si="184"/>
        <v>0</v>
      </c>
      <c r="N223" s="235">
        <f t="shared" si="184"/>
        <v>0</v>
      </c>
      <c r="O223" s="236">
        <f>M223+N223</f>
        <v>0</v>
      </c>
      <c r="P223" s="237">
        <f>+P171+P197</f>
        <v>0</v>
      </c>
      <c r="Q223" s="263">
        <f>O223+P223</f>
        <v>0</v>
      </c>
      <c r="R223" s="234">
        <f t="shared" si="187"/>
        <v>35</v>
      </c>
      <c r="S223" s="235">
        <f t="shared" si="187"/>
        <v>57</v>
      </c>
      <c r="T223" s="236">
        <f>R223+S223</f>
        <v>92</v>
      </c>
      <c r="U223" s="237">
        <f>+U171+U197</f>
        <v>0</v>
      </c>
      <c r="V223" s="265">
        <f>T223+U223</f>
        <v>92</v>
      </c>
      <c r="W223" s="238">
        <f>IF(Q223=0,0,((V223/Q223)-1)*100)</f>
        <v>0</v>
      </c>
    </row>
    <row r="224" spans="12:25" ht="14.25" thickTop="1" thickBot="1" x14ac:dyDescent="0.25">
      <c r="L224" s="239" t="s">
        <v>61</v>
      </c>
      <c r="M224" s="240">
        <f>+M221+M222+M223</f>
        <v>0</v>
      </c>
      <c r="N224" s="241">
        <f t="shared" ref="N224:V224" si="190">+N221+N222+N223</f>
        <v>0</v>
      </c>
      <c r="O224" s="242">
        <f t="shared" si="190"/>
        <v>0</v>
      </c>
      <c r="P224" s="240">
        <f t="shared" si="190"/>
        <v>0</v>
      </c>
      <c r="Q224" s="242">
        <f t="shared" si="190"/>
        <v>0</v>
      </c>
      <c r="R224" s="240">
        <f t="shared" si="190"/>
        <v>142</v>
      </c>
      <c r="S224" s="241">
        <f t="shared" si="190"/>
        <v>204</v>
      </c>
      <c r="T224" s="242">
        <f t="shared" si="190"/>
        <v>346</v>
      </c>
      <c r="U224" s="240">
        <f t="shared" si="190"/>
        <v>0</v>
      </c>
      <c r="V224" s="242">
        <f t="shared" si="190"/>
        <v>346</v>
      </c>
      <c r="W224" s="243">
        <f t="shared" ref="W224" si="191">IF(Q224=0,0,((V224/Q224)-1)*100)</f>
        <v>0</v>
      </c>
      <c r="X224" s="280"/>
    </row>
    <row r="225" spans="12:23" ht="13.5" thickTop="1" x14ac:dyDescent="0.2">
      <c r="L225" s="218" t="s">
        <v>16</v>
      </c>
      <c r="M225" s="234">
        <f t="shared" ref="M225:N227" si="192">+M173+M199</f>
        <v>0</v>
      </c>
      <c r="N225" s="235">
        <f t="shared" si="192"/>
        <v>0</v>
      </c>
      <c r="O225" s="236">
        <f t="shared" ref="O225:O227" si="193">M225+N225</f>
        <v>0</v>
      </c>
      <c r="P225" s="237">
        <f>+P173+P199</f>
        <v>0</v>
      </c>
      <c r="Q225" s="263">
        <f t="shared" ref="Q225:Q227" si="194">O225+P225</f>
        <v>0</v>
      </c>
      <c r="R225" s="234">
        <f t="shared" ref="R225:S227" si="195">+R173+R199</f>
        <v>35</v>
      </c>
      <c r="S225" s="235">
        <f t="shared" si="195"/>
        <v>57</v>
      </c>
      <c r="T225" s="236">
        <f t="shared" ref="T225:T227" si="196">R225+S225</f>
        <v>92</v>
      </c>
      <c r="U225" s="237">
        <f>+U173+U199</f>
        <v>0</v>
      </c>
      <c r="V225" s="265">
        <f>T225+U225</f>
        <v>92</v>
      </c>
      <c r="W225" s="238">
        <f t="shared" si="189"/>
        <v>0</v>
      </c>
    </row>
    <row r="226" spans="12:23" x14ac:dyDescent="0.2">
      <c r="L226" s="218" t="s">
        <v>17</v>
      </c>
      <c r="M226" s="234">
        <f t="shared" si="192"/>
        <v>0</v>
      </c>
      <c r="N226" s="235">
        <f t="shared" si="192"/>
        <v>0</v>
      </c>
      <c r="O226" s="236">
        <f>M226+N226</f>
        <v>0</v>
      </c>
      <c r="P226" s="237">
        <f>+P174+P200</f>
        <v>0</v>
      </c>
      <c r="Q226" s="263">
        <f>O226+P226</f>
        <v>0</v>
      </c>
      <c r="R226" s="234">
        <f t="shared" si="195"/>
        <v>33</v>
      </c>
      <c r="S226" s="235">
        <f t="shared" si="195"/>
        <v>49</v>
      </c>
      <c r="T226" s="236">
        <f>R226+S226</f>
        <v>82</v>
      </c>
      <c r="U226" s="237">
        <f>+U174+U200</f>
        <v>0</v>
      </c>
      <c r="V226" s="265">
        <f>T226+U226</f>
        <v>82</v>
      </c>
      <c r="W226" s="238">
        <f>IF(Q226=0,0,((V226/Q226)-1)*100)</f>
        <v>0</v>
      </c>
    </row>
    <row r="227" spans="12:23" ht="13.5" thickBot="1" x14ac:dyDescent="0.25">
      <c r="L227" s="218" t="s">
        <v>18</v>
      </c>
      <c r="M227" s="234">
        <f t="shared" si="192"/>
        <v>0</v>
      </c>
      <c r="N227" s="235">
        <f t="shared" si="192"/>
        <v>0</v>
      </c>
      <c r="O227" s="244">
        <f t="shared" si="193"/>
        <v>0</v>
      </c>
      <c r="P227" s="245">
        <f>+P175+P201</f>
        <v>0</v>
      </c>
      <c r="Q227" s="263">
        <f t="shared" si="194"/>
        <v>0</v>
      </c>
      <c r="R227" s="234">
        <f t="shared" si="195"/>
        <v>45</v>
      </c>
      <c r="S227" s="235">
        <f t="shared" si="195"/>
        <v>61</v>
      </c>
      <c r="T227" s="244">
        <f t="shared" si="196"/>
        <v>106</v>
      </c>
      <c r="U227" s="245">
        <f>+U175+U201</f>
        <v>0</v>
      </c>
      <c r="V227" s="265">
        <f>T227+U227</f>
        <v>106</v>
      </c>
      <c r="W227" s="238">
        <f t="shared" si="189"/>
        <v>0</v>
      </c>
    </row>
    <row r="228" spans="12:23" ht="14.25" thickTop="1" thickBot="1" x14ac:dyDescent="0.25">
      <c r="L228" s="246" t="s">
        <v>39</v>
      </c>
      <c r="M228" s="247">
        <f t="shared" ref="M228:V228" si="197">SUM(M225:M227)</f>
        <v>0</v>
      </c>
      <c r="N228" s="247">
        <f t="shared" si="197"/>
        <v>0</v>
      </c>
      <c r="O228" s="248">
        <f t="shared" si="197"/>
        <v>0</v>
      </c>
      <c r="P228" s="249">
        <f t="shared" si="197"/>
        <v>0</v>
      </c>
      <c r="Q228" s="248">
        <f t="shared" si="197"/>
        <v>0</v>
      </c>
      <c r="R228" s="247">
        <f t="shared" si="197"/>
        <v>113</v>
      </c>
      <c r="S228" s="247">
        <f t="shared" si="197"/>
        <v>167</v>
      </c>
      <c r="T228" s="248">
        <f t="shared" si="197"/>
        <v>280</v>
      </c>
      <c r="U228" s="249">
        <f t="shared" si="197"/>
        <v>0</v>
      </c>
      <c r="V228" s="248">
        <f t="shared" si="197"/>
        <v>280</v>
      </c>
      <c r="W228" s="324">
        <f t="shared" si="189"/>
        <v>0</v>
      </c>
    </row>
    <row r="229" spans="12:23" ht="13.5" thickTop="1" x14ac:dyDescent="0.2">
      <c r="L229" s="218" t="s">
        <v>21</v>
      </c>
      <c r="M229" s="234">
        <f t="shared" ref="M229:N231" si="198">+M177+M203</f>
        <v>0</v>
      </c>
      <c r="N229" s="235">
        <f t="shared" si="198"/>
        <v>0</v>
      </c>
      <c r="O229" s="244">
        <f t="shared" ref="O229:O231" si="199">M229+N229</f>
        <v>0</v>
      </c>
      <c r="P229" s="251">
        <f>+P177+P203</f>
        <v>0</v>
      </c>
      <c r="Q229" s="263">
        <f t="shared" ref="Q229:Q231" si="200">O229+P229</f>
        <v>0</v>
      </c>
      <c r="R229" s="234">
        <f t="shared" ref="R229:S231" si="201">+R177+R203</f>
        <v>70</v>
      </c>
      <c r="S229" s="235">
        <f t="shared" si="201"/>
        <v>71</v>
      </c>
      <c r="T229" s="244">
        <f t="shared" ref="T229:T231" si="202">R229+S229</f>
        <v>141</v>
      </c>
      <c r="U229" s="251">
        <f>+U177+U203</f>
        <v>0</v>
      </c>
      <c r="V229" s="265">
        <f>T229+U229</f>
        <v>141</v>
      </c>
      <c r="W229" s="238">
        <f t="shared" si="189"/>
        <v>0</v>
      </c>
    </row>
    <row r="230" spans="12:23" x14ac:dyDescent="0.2">
      <c r="L230" s="218" t="s">
        <v>22</v>
      </c>
      <c r="M230" s="234">
        <f t="shared" si="198"/>
        <v>0</v>
      </c>
      <c r="N230" s="235">
        <f t="shared" si="198"/>
        <v>0</v>
      </c>
      <c r="O230" s="244">
        <f t="shared" si="199"/>
        <v>0</v>
      </c>
      <c r="P230" s="237">
        <f>+P178+P204</f>
        <v>0</v>
      </c>
      <c r="Q230" s="263">
        <f t="shared" si="200"/>
        <v>0</v>
      </c>
      <c r="R230" s="234">
        <f t="shared" si="201"/>
        <v>72</v>
      </c>
      <c r="S230" s="235">
        <f t="shared" si="201"/>
        <v>64</v>
      </c>
      <c r="T230" s="244">
        <f t="shared" si="202"/>
        <v>136</v>
      </c>
      <c r="U230" s="237">
        <f>+U178+U204</f>
        <v>0</v>
      </c>
      <c r="V230" s="265">
        <f>T230+U230</f>
        <v>136</v>
      </c>
      <c r="W230" s="238">
        <f t="shared" si="189"/>
        <v>0</v>
      </c>
    </row>
    <row r="231" spans="12:23" ht="13.5" thickBot="1" x14ac:dyDescent="0.25">
      <c r="L231" s="218" t="s">
        <v>23</v>
      </c>
      <c r="M231" s="234">
        <f t="shared" si="198"/>
        <v>0</v>
      </c>
      <c r="N231" s="235">
        <f t="shared" si="198"/>
        <v>0</v>
      </c>
      <c r="O231" s="244">
        <f t="shared" si="199"/>
        <v>0</v>
      </c>
      <c r="P231" s="237">
        <f>+P179+P205</f>
        <v>0</v>
      </c>
      <c r="Q231" s="263">
        <f t="shared" si="200"/>
        <v>0</v>
      </c>
      <c r="R231" s="234">
        <f t="shared" si="201"/>
        <v>57</v>
      </c>
      <c r="S231" s="235">
        <f t="shared" si="201"/>
        <v>53</v>
      </c>
      <c r="T231" s="244">
        <f t="shared" si="202"/>
        <v>110</v>
      </c>
      <c r="U231" s="237">
        <f>+U179+U205</f>
        <v>0</v>
      </c>
      <c r="V231" s="265">
        <f>T231+U231</f>
        <v>110</v>
      </c>
      <c r="W231" s="238">
        <f t="shared" si="189"/>
        <v>0</v>
      </c>
    </row>
    <row r="232" spans="12:23" ht="14.25" thickTop="1" thickBot="1" x14ac:dyDescent="0.25">
      <c r="L232" s="239" t="s">
        <v>40</v>
      </c>
      <c r="M232" s="240">
        <f>+M229+M230+M231</f>
        <v>0</v>
      </c>
      <c r="N232" s="241">
        <f t="shared" ref="N232:V232" si="203">+N229+N230+N231</f>
        <v>0</v>
      </c>
      <c r="O232" s="242">
        <f t="shared" si="203"/>
        <v>0</v>
      </c>
      <c r="P232" s="240">
        <f t="shared" si="203"/>
        <v>0</v>
      </c>
      <c r="Q232" s="242">
        <f t="shared" si="203"/>
        <v>0</v>
      </c>
      <c r="R232" s="240">
        <f t="shared" si="203"/>
        <v>199</v>
      </c>
      <c r="S232" s="241">
        <f t="shared" si="203"/>
        <v>188</v>
      </c>
      <c r="T232" s="242">
        <f t="shared" si="203"/>
        <v>387</v>
      </c>
      <c r="U232" s="240">
        <f t="shared" si="203"/>
        <v>0</v>
      </c>
      <c r="V232" s="242">
        <f t="shared" si="203"/>
        <v>387</v>
      </c>
      <c r="W232" s="243">
        <f t="shared" si="189"/>
        <v>0</v>
      </c>
    </row>
    <row r="233" spans="12:23" ht="14.25" thickTop="1" thickBot="1" x14ac:dyDescent="0.25">
      <c r="L233" s="239" t="s">
        <v>62</v>
      </c>
      <c r="M233" s="240">
        <f t="shared" ref="M233:V233" si="204">+M224+M228+M232</f>
        <v>0</v>
      </c>
      <c r="N233" s="241">
        <f t="shared" si="204"/>
        <v>0</v>
      </c>
      <c r="O233" s="242">
        <f t="shared" si="204"/>
        <v>0</v>
      </c>
      <c r="P233" s="240">
        <f t="shared" si="204"/>
        <v>0</v>
      </c>
      <c r="Q233" s="242">
        <f t="shared" si="204"/>
        <v>0</v>
      </c>
      <c r="R233" s="240">
        <f t="shared" si="204"/>
        <v>454</v>
      </c>
      <c r="S233" s="241">
        <f t="shared" si="204"/>
        <v>559</v>
      </c>
      <c r="T233" s="242">
        <f t="shared" si="204"/>
        <v>1013</v>
      </c>
      <c r="U233" s="240">
        <f t="shared" si="204"/>
        <v>0</v>
      </c>
      <c r="V233" s="242">
        <f t="shared" si="204"/>
        <v>1013</v>
      </c>
      <c r="W233" s="243">
        <f>IF(Q233=0,0,((V233/Q233)-1)*100)</f>
        <v>0</v>
      </c>
    </row>
    <row r="234" spans="12:23" ht="14.25" thickTop="1" thickBot="1" x14ac:dyDescent="0.25">
      <c r="L234" s="239" t="s">
        <v>7</v>
      </c>
      <c r="M234" s="240">
        <f>+M233+M220</f>
        <v>0</v>
      </c>
      <c r="N234" s="241">
        <f t="shared" ref="N234:V234" si="205">+N233+N220</f>
        <v>0</v>
      </c>
      <c r="O234" s="242">
        <f t="shared" si="205"/>
        <v>0</v>
      </c>
      <c r="P234" s="240">
        <f t="shared" si="205"/>
        <v>0</v>
      </c>
      <c r="Q234" s="242">
        <f t="shared" si="205"/>
        <v>0</v>
      </c>
      <c r="R234" s="240">
        <f t="shared" si="205"/>
        <v>528</v>
      </c>
      <c r="S234" s="241">
        <f t="shared" si="205"/>
        <v>649</v>
      </c>
      <c r="T234" s="242">
        <f t="shared" si="205"/>
        <v>1177</v>
      </c>
      <c r="U234" s="240">
        <f t="shared" si="205"/>
        <v>0</v>
      </c>
      <c r="V234" s="242">
        <f t="shared" si="205"/>
        <v>1177</v>
      </c>
      <c r="W234" s="243">
        <f>IF(Q234=0,0,((V234/Q234)-1)*100)</f>
        <v>0</v>
      </c>
    </row>
    <row r="235" spans="12:23" ht="13.5" thickTop="1" x14ac:dyDescent="0.2">
      <c r="L235" s="252" t="s">
        <v>60</v>
      </c>
      <c r="M235" s="212"/>
      <c r="N235" s="212"/>
      <c r="O235" s="212"/>
      <c r="P235" s="212"/>
      <c r="Q235" s="212"/>
      <c r="R235" s="212"/>
      <c r="S235" s="212"/>
      <c r="T235" s="212"/>
      <c r="U235" s="212"/>
      <c r="V235" s="212"/>
      <c r="W235" s="212"/>
    </row>
  </sheetData>
  <mergeCells count="39">
    <mergeCell ref="B2:I2"/>
    <mergeCell ref="L2:W2"/>
    <mergeCell ref="B3:I3"/>
    <mergeCell ref="L3:W3"/>
    <mergeCell ref="C5:E5"/>
    <mergeCell ref="F5:H5"/>
    <mergeCell ref="M5:Q5"/>
    <mergeCell ref="R5:V5"/>
    <mergeCell ref="B28:I28"/>
    <mergeCell ref="L28:W28"/>
    <mergeCell ref="B29:I29"/>
    <mergeCell ref="L29:W29"/>
    <mergeCell ref="C31:E31"/>
    <mergeCell ref="F31:H31"/>
    <mergeCell ref="M31:Q31"/>
    <mergeCell ref="R31:V31"/>
    <mergeCell ref="L133:W133"/>
    <mergeCell ref="B54:I54"/>
    <mergeCell ref="L54:W54"/>
    <mergeCell ref="B55:I55"/>
    <mergeCell ref="L55:W55"/>
    <mergeCell ref="C57:E57"/>
    <mergeCell ref="F57:H57"/>
    <mergeCell ref="M57:Q57"/>
    <mergeCell ref="R57:V57"/>
    <mergeCell ref="L80:W80"/>
    <mergeCell ref="L81:W81"/>
    <mergeCell ref="L106:W106"/>
    <mergeCell ref="L107:W107"/>
    <mergeCell ref="L132:W132"/>
    <mergeCell ref="L210:W210"/>
    <mergeCell ref="L211:W211"/>
    <mergeCell ref="M213:Q213"/>
    <mergeCell ref="L158:W158"/>
    <mergeCell ref="L159:W159"/>
    <mergeCell ref="M161:Q161"/>
    <mergeCell ref="L184:W184"/>
    <mergeCell ref="L185:W185"/>
    <mergeCell ref="M187:Q18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4" orientation="portrait" r:id="rId1"/>
  <headerFooter alignWithMargins="0">
    <oddHeader>&amp;LMonthly Air Transport Statistics : Chiang Mai International Airport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W253"/>
  <sheetViews>
    <sheetView topLeftCell="A55" zoomScaleNormal="100" workbookViewId="0">
      <selection activeCell="U251" sqref="U251"/>
    </sheetView>
  </sheetViews>
  <sheetFormatPr defaultColWidth="9.140625" defaultRowHeight="12.75" x14ac:dyDescent="0.2"/>
  <cols>
    <col min="1" max="1" width="9.140625" style="3"/>
    <col min="2" max="2" width="13.42578125" style="1" customWidth="1"/>
    <col min="3" max="3" width="12.140625" style="1" customWidth="1"/>
    <col min="4" max="4" width="13.140625" style="1" customWidth="1"/>
    <col min="5" max="5" width="12.57031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12" style="2" customWidth="1"/>
    <col min="10" max="10" width="7" style="1" customWidth="1"/>
    <col min="11" max="11" width="7" style="3"/>
    <col min="12" max="12" width="14.28515625" style="1" customWidth="1"/>
    <col min="13" max="13" width="13.7109375" style="1" customWidth="1"/>
    <col min="14" max="14" width="13.28515625" style="1" customWidth="1"/>
    <col min="15" max="15" width="16" style="1" customWidth="1"/>
    <col min="16" max="16" width="11" style="1" customWidth="1"/>
    <col min="17" max="17" width="13.28515625" style="1" customWidth="1"/>
    <col min="18" max="18" width="11.7109375" style="1" customWidth="1"/>
    <col min="19" max="19" width="10.5703125" style="1" customWidth="1"/>
    <col min="20" max="20" width="14.140625" style="1" bestFit="1" customWidth="1"/>
    <col min="21" max="22" width="11" style="1" customWidth="1"/>
    <col min="23" max="23" width="12.140625" style="2" bestFit="1" customWidth="1"/>
    <col min="24" max="16384" width="9.140625" style="1"/>
  </cols>
  <sheetData>
    <row r="1" spans="1:23" ht="13.5" thickBot="1" x14ac:dyDescent="0.25"/>
    <row r="2" spans="1:23" ht="13.5" thickTop="1" x14ac:dyDescent="0.2">
      <c r="B2" s="537" t="s">
        <v>0</v>
      </c>
      <c r="C2" s="538"/>
      <c r="D2" s="538"/>
      <c r="E2" s="538"/>
      <c r="F2" s="538"/>
      <c r="G2" s="538"/>
      <c r="H2" s="538"/>
      <c r="I2" s="539"/>
      <c r="J2" s="3"/>
      <c r="L2" s="540" t="s">
        <v>1</v>
      </c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2"/>
    </row>
    <row r="3" spans="1:23" ht="13.5" thickBot="1" x14ac:dyDescent="0.25">
      <c r="B3" s="543" t="s">
        <v>46</v>
      </c>
      <c r="C3" s="544"/>
      <c r="D3" s="544"/>
      <c r="E3" s="544"/>
      <c r="F3" s="544"/>
      <c r="G3" s="544"/>
      <c r="H3" s="544"/>
      <c r="I3" s="545"/>
      <c r="J3" s="3"/>
      <c r="L3" s="546" t="s">
        <v>48</v>
      </c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8"/>
    </row>
    <row r="4" spans="1:23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4"/>
      <c r="C5" s="549" t="s">
        <v>64</v>
      </c>
      <c r="D5" s="550"/>
      <c r="E5" s="551"/>
      <c r="F5" s="549" t="s">
        <v>65</v>
      </c>
      <c r="G5" s="550"/>
      <c r="H5" s="551"/>
      <c r="I5" s="105" t="s">
        <v>2</v>
      </c>
      <c r="J5" s="3"/>
      <c r="L5" s="11"/>
      <c r="M5" s="552" t="s">
        <v>64</v>
      </c>
      <c r="N5" s="553"/>
      <c r="O5" s="553"/>
      <c r="P5" s="553"/>
      <c r="Q5" s="554"/>
      <c r="R5" s="552" t="s">
        <v>65</v>
      </c>
      <c r="S5" s="553"/>
      <c r="T5" s="553"/>
      <c r="U5" s="553"/>
      <c r="V5" s="554"/>
      <c r="W5" s="12" t="s">
        <v>2</v>
      </c>
    </row>
    <row r="6" spans="1:23" ht="13.5" thickTop="1" x14ac:dyDescent="0.2">
      <c r="B6" s="106" t="s">
        <v>3</v>
      </c>
      <c r="C6" s="194"/>
      <c r="D6" s="108"/>
      <c r="E6" s="109"/>
      <c r="F6" s="194"/>
      <c r="G6" s="108"/>
      <c r="H6" s="109"/>
      <c r="I6" s="110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 x14ac:dyDescent="0.25">
      <c r="B7" s="111"/>
      <c r="C7" s="195" t="s">
        <v>5</v>
      </c>
      <c r="D7" s="113" t="s">
        <v>6</v>
      </c>
      <c r="E7" s="114" t="s">
        <v>7</v>
      </c>
      <c r="F7" s="195" t="s">
        <v>5</v>
      </c>
      <c r="G7" s="113" t="s">
        <v>6</v>
      </c>
      <c r="H7" s="114" t="s">
        <v>7</v>
      </c>
      <c r="I7" s="115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 x14ac:dyDescent="0.2">
      <c r="B8" s="106"/>
      <c r="C8" s="196"/>
      <c r="D8" s="117"/>
      <c r="E8" s="157"/>
      <c r="F8" s="196"/>
      <c r="G8" s="117"/>
      <c r="H8" s="157"/>
      <c r="I8" s="119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6" t="s">
        <v>10</v>
      </c>
      <c r="C9" s="132">
        <v>88</v>
      </c>
      <c r="D9" s="121">
        <v>88</v>
      </c>
      <c r="E9" s="152">
        <f>SUM(C9:D9)</f>
        <v>176</v>
      </c>
      <c r="F9" s="132">
        <v>124</v>
      </c>
      <c r="G9" s="121">
        <v>124</v>
      </c>
      <c r="H9" s="152">
        <f>SUM(F9:G9)</f>
        <v>248</v>
      </c>
      <c r="I9" s="123">
        <f>IF(E9=0,0,((H9/E9)-1)*100)</f>
        <v>40.909090909090921</v>
      </c>
      <c r="J9" s="3"/>
      <c r="L9" s="13" t="s">
        <v>10</v>
      </c>
      <c r="M9" s="39">
        <v>12441</v>
      </c>
      <c r="N9" s="37">
        <v>12100</v>
      </c>
      <c r="O9" s="169">
        <f>+M9+N9</f>
        <v>24541</v>
      </c>
      <c r="P9" s="140">
        <v>0</v>
      </c>
      <c r="Q9" s="169">
        <f>O9+P9</f>
        <v>24541</v>
      </c>
      <c r="R9" s="39">
        <v>15214</v>
      </c>
      <c r="S9" s="37">
        <v>14496</v>
      </c>
      <c r="T9" s="169">
        <f>SUM(R9:S9)</f>
        <v>29710</v>
      </c>
      <c r="U9" s="140">
        <v>0</v>
      </c>
      <c r="V9" s="169">
        <f>T9+U9</f>
        <v>29710</v>
      </c>
      <c r="W9" s="40">
        <f>IF(Q9=0,0,((V9/Q9)-1)*100)</f>
        <v>21.062711380954326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6" t="s">
        <v>11</v>
      </c>
      <c r="C10" s="132">
        <v>107</v>
      </c>
      <c r="D10" s="121">
        <v>108</v>
      </c>
      <c r="E10" s="152">
        <f t="shared" ref="E10:E25" si="0">SUM(C10:D10)</f>
        <v>215</v>
      </c>
      <c r="F10" s="132">
        <v>137</v>
      </c>
      <c r="G10" s="121">
        <v>137</v>
      </c>
      <c r="H10" s="152">
        <f t="shared" ref="H10:H13" si="1">SUM(F10:G10)</f>
        <v>274</v>
      </c>
      <c r="I10" s="123">
        <f>IF(E10=0,0,((H10/E10)-1)*100)</f>
        <v>27.441860465116275</v>
      </c>
      <c r="J10" s="3"/>
      <c r="K10" s="6"/>
      <c r="L10" s="13" t="s">
        <v>11</v>
      </c>
      <c r="M10" s="39">
        <v>13846</v>
      </c>
      <c r="N10" s="37">
        <v>13283</v>
      </c>
      <c r="O10" s="169">
        <f t="shared" ref="O10:O11" si="2">+M10+N10</f>
        <v>27129</v>
      </c>
      <c r="P10" s="140">
        <v>0</v>
      </c>
      <c r="Q10" s="169">
        <f>O10+P10</f>
        <v>27129</v>
      </c>
      <c r="R10" s="39">
        <v>16400</v>
      </c>
      <c r="S10" s="37">
        <v>15132</v>
      </c>
      <c r="T10" s="169">
        <f>SUM(R10:S10)</f>
        <v>31532</v>
      </c>
      <c r="U10" s="140">
        <v>0</v>
      </c>
      <c r="V10" s="169">
        <f>T10+U10</f>
        <v>31532</v>
      </c>
      <c r="W10" s="40">
        <f>IF(Q10=0,0,((V10/Q10)-1)*100)</f>
        <v>16.229864720409903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1" t="s">
        <v>12</v>
      </c>
      <c r="C11" s="193">
        <v>157</v>
      </c>
      <c r="D11" s="334">
        <v>157</v>
      </c>
      <c r="E11" s="152">
        <f t="shared" si="0"/>
        <v>314</v>
      </c>
      <c r="F11" s="193">
        <v>111</v>
      </c>
      <c r="G11" s="334">
        <v>111</v>
      </c>
      <c r="H11" s="152">
        <f t="shared" si="1"/>
        <v>222</v>
      </c>
      <c r="I11" s="123">
        <f>IF(E11=0,0,((H11/E11)-1)*100)</f>
        <v>-29.299363057324847</v>
      </c>
      <c r="J11" s="3"/>
      <c r="K11" s="6"/>
      <c r="L11" s="22" t="s">
        <v>12</v>
      </c>
      <c r="M11" s="39">
        <v>18008</v>
      </c>
      <c r="N11" s="37">
        <v>17977</v>
      </c>
      <c r="O11" s="169">
        <f t="shared" si="2"/>
        <v>35985</v>
      </c>
      <c r="P11" s="38">
        <v>0</v>
      </c>
      <c r="Q11" s="267">
        <f t="shared" ref="Q11" si="3">O11+P11</f>
        <v>35985</v>
      </c>
      <c r="R11" s="39">
        <v>16793</v>
      </c>
      <c r="S11" s="37">
        <v>16014</v>
      </c>
      <c r="T11" s="169">
        <f t="shared" ref="T11" si="4">SUM(R11:S11)</f>
        <v>32807</v>
      </c>
      <c r="U11" s="38">
        <v>0</v>
      </c>
      <c r="V11" s="267">
        <f t="shared" ref="V11" si="5">T11+U11</f>
        <v>32807</v>
      </c>
      <c r="W11" s="40">
        <f>IF(Q11=0,0,((V11/Q11)-1)*100)</f>
        <v>-8.8314575517576817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57</v>
      </c>
      <c r="C12" s="192">
        <f t="shared" ref="C12:G12" si="6">+C9+C10+C11</f>
        <v>352</v>
      </c>
      <c r="D12" s="197">
        <f t="shared" si="6"/>
        <v>353</v>
      </c>
      <c r="E12" s="153">
        <f t="shared" si="0"/>
        <v>705</v>
      </c>
      <c r="F12" s="192">
        <f t="shared" si="6"/>
        <v>372</v>
      </c>
      <c r="G12" s="197">
        <f t="shared" si="6"/>
        <v>372</v>
      </c>
      <c r="H12" s="153">
        <f t="shared" si="1"/>
        <v>744</v>
      </c>
      <c r="I12" s="130">
        <f>IF(E12=0,0,((H12/E12)-1)*100)</f>
        <v>5.5319148936170182</v>
      </c>
      <c r="J12" s="3"/>
      <c r="L12" s="41" t="s">
        <v>57</v>
      </c>
      <c r="M12" s="45">
        <f t="shared" ref="M12:N12" si="7">+M9+M10+M11</f>
        <v>44295</v>
      </c>
      <c r="N12" s="43">
        <f t="shared" si="7"/>
        <v>43360</v>
      </c>
      <c r="O12" s="170">
        <f>+O9+O10+O11</f>
        <v>87655</v>
      </c>
      <c r="P12" s="43">
        <f t="shared" ref="P12:Q12" si="8">+P9+P10+P11</f>
        <v>0</v>
      </c>
      <c r="Q12" s="170">
        <f t="shared" si="8"/>
        <v>87655</v>
      </c>
      <c r="R12" s="45">
        <f t="shared" ref="R12:V12" si="9">+R9+R10+R11</f>
        <v>48407</v>
      </c>
      <c r="S12" s="43">
        <f t="shared" si="9"/>
        <v>45642</v>
      </c>
      <c r="T12" s="170">
        <f>+T9+T10+T11</f>
        <v>94049</v>
      </c>
      <c r="U12" s="43">
        <f t="shared" si="9"/>
        <v>0</v>
      </c>
      <c r="V12" s="170">
        <f t="shared" si="9"/>
        <v>94049</v>
      </c>
      <c r="W12" s="46">
        <f>IF(Q12=0,0,((V12/Q12)-1)*100)</f>
        <v>7.2945068735382979</v>
      </c>
    </row>
    <row r="13" spans="1:23" ht="13.5" thickTop="1" x14ac:dyDescent="0.2">
      <c r="A13" s="3" t="str">
        <f t="shared" ref="A13:A69" si="10">IF(ISERROR(F13/G13)," ",IF(F13/G13&gt;0.5,IF(F13/G13&lt;1.5," ","NOT OK"),"NOT OK"))</f>
        <v xml:space="preserve"> </v>
      </c>
      <c r="B13" s="106" t="s">
        <v>13</v>
      </c>
      <c r="C13" s="132">
        <v>156</v>
      </c>
      <c r="D13" s="121">
        <v>156</v>
      </c>
      <c r="E13" s="152">
        <f t="shared" si="0"/>
        <v>312</v>
      </c>
      <c r="F13" s="132">
        <v>86</v>
      </c>
      <c r="G13" s="121">
        <v>86</v>
      </c>
      <c r="H13" s="152">
        <f t="shared" si="1"/>
        <v>172</v>
      </c>
      <c r="I13" s="123">
        <f t="shared" ref="I13" si="11">IF(E13=0,0,((H13/E13)-1)*100)</f>
        <v>-44.871794871794869</v>
      </c>
      <c r="J13" s="3"/>
      <c r="L13" s="13" t="s">
        <v>13</v>
      </c>
      <c r="M13" s="39">
        <v>14531</v>
      </c>
      <c r="N13" s="37">
        <v>14636</v>
      </c>
      <c r="O13" s="169">
        <f t="shared" ref="O13" si="12">+M13+N13</f>
        <v>29167</v>
      </c>
      <c r="P13" s="140">
        <v>0</v>
      </c>
      <c r="Q13" s="169">
        <f>O13+P13</f>
        <v>29167</v>
      </c>
      <c r="R13" s="39">
        <v>11659</v>
      </c>
      <c r="S13" s="37">
        <v>11184</v>
      </c>
      <c r="T13" s="169">
        <f t="shared" ref="T13" si="13">+R13+S13</f>
        <v>22843</v>
      </c>
      <c r="U13" s="140">
        <v>0</v>
      </c>
      <c r="V13" s="169">
        <f>T13+U13</f>
        <v>22843</v>
      </c>
      <c r="W13" s="40">
        <f t="shared" ref="W13" si="14">IF(Q13=0,0,((V13/Q13)-1)*100)</f>
        <v>-21.682037919566632</v>
      </c>
    </row>
    <row r="14" spans="1:23" ht="13.5" thickBot="1" x14ac:dyDescent="0.25">
      <c r="A14" s="3" t="str">
        <f>IF(ISERROR(F14/G14)," ",IF(F14/G14&gt;0.5,IF(F14/G14&lt;1.5," ","NOT OK"),"NOT OK"))</f>
        <v xml:space="preserve"> </v>
      </c>
      <c r="B14" s="106" t="s">
        <v>14</v>
      </c>
      <c r="C14" s="132">
        <v>154</v>
      </c>
      <c r="D14" s="121">
        <v>154</v>
      </c>
      <c r="E14" s="152">
        <f>SUM(C14:D14)</f>
        <v>308</v>
      </c>
      <c r="F14" s="132">
        <v>91</v>
      </c>
      <c r="G14" s="121">
        <v>91</v>
      </c>
      <c r="H14" s="152">
        <f>SUM(F14:G14)</f>
        <v>182</v>
      </c>
      <c r="I14" s="123">
        <f>IF(E14=0,0,((H14/E14)-1)*100)</f>
        <v>-40.909090909090907</v>
      </c>
      <c r="J14" s="3"/>
      <c r="L14" s="13" t="s">
        <v>14</v>
      </c>
      <c r="M14" s="39">
        <v>15766</v>
      </c>
      <c r="N14" s="37">
        <v>15611</v>
      </c>
      <c r="O14" s="267">
        <f>+M14+N14</f>
        <v>31377</v>
      </c>
      <c r="P14" s="516">
        <v>0</v>
      </c>
      <c r="Q14" s="267">
        <f>O14+P14</f>
        <v>31377</v>
      </c>
      <c r="R14" s="515">
        <v>11628</v>
      </c>
      <c r="S14" s="512">
        <v>11240</v>
      </c>
      <c r="T14" s="172">
        <f>+R14+S14</f>
        <v>22868</v>
      </c>
      <c r="U14" s="140">
        <v>0</v>
      </c>
      <c r="V14" s="169">
        <f>T14+U14</f>
        <v>22868</v>
      </c>
      <c r="W14" s="40">
        <f>IF(Q14=0,0,((V14/Q14)-1)*100)</f>
        <v>-27.118590050036651</v>
      </c>
    </row>
    <row r="15" spans="1:23" ht="14.25" thickTop="1" thickBot="1" x14ac:dyDescent="0.25">
      <c r="A15" s="3" t="str">
        <f>IF(ISERROR(F15/G15)," ",IF(F15/G15&gt;0.5,IF(F15/G15&lt;1.5," ","NOT OK"),"NOT OK"))</f>
        <v xml:space="preserve"> </v>
      </c>
      <c r="B15" s="126" t="s">
        <v>66</v>
      </c>
      <c r="C15" s="127">
        <f>+C13+C14</f>
        <v>310</v>
      </c>
      <c r="D15" s="129">
        <f t="shared" ref="D15:H15" si="15">+D13+D14</f>
        <v>310</v>
      </c>
      <c r="E15" s="300">
        <f t="shared" si="15"/>
        <v>620</v>
      </c>
      <c r="F15" s="127">
        <f t="shared" si="15"/>
        <v>177</v>
      </c>
      <c r="G15" s="129">
        <f t="shared" si="15"/>
        <v>177</v>
      </c>
      <c r="H15" s="300">
        <f t="shared" si="15"/>
        <v>354</v>
      </c>
      <c r="I15" s="130">
        <f>IF(E15=0,0,((H15/E15)-1)*100)</f>
        <v>-42.903225806451616</v>
      </c>
      <c r="J15" s="3"/>
      <c r="L15" s="41" t="s">
        <v>66</v>
      </c>
      <c r="M15" s="45">
        <f>+M13+M14</f>
        <v>30297</v>
      </c>
      <c r="N15" s="43">
        <f t="shared" ref="N15:V15" si="16">+N13+N14</f>
        <v>30247</v>
      </c>
      <c r="O15" s="302">
        <f t="shared" si="16"/>
        <v>60544</v>
      </c>
      <c r="P15" s="43">
        <f t="shared" si="16"/>
        <v>0</v>
      </c>
      <c r="Q15" s="302">
        <f t="shared" si="16"/>
        <v>60544</v>
      </c>
      <c r="R15" s="45">
        <f t="shared" si="16"/>
        <v>23287</v>
      </c>
      <c r="S15" s="43">
        <f t="shared" si="16"/>
        <v>22424</v>
      </c>
      <c r="T15" s="302">
        <f t="shared" si="16"/>
        <v>45711</v>
      </c>
      <c r="U15" s="43">
        <f t="shared" si="16"/>
        <v>0</v>
      </c>
      <c r="V15" s="302">
        <f t="shared" si="16"/>
        <v>45711</v>
      </c>
      <c r="W15" s="46">
        <f>IF(Q15=0,0,((V15/Q15)-1)*100)</f>
        <v>-24.499537526427062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67</v>
      </c>
      <c r="C16" s="127">
        <f>+C12+C13+C14</f>
        <v>662</v>
      </c>
      <c r="D16" s="129">
        <f t="shared" ref="D16:H16" si="17">+D12+D13+D14</f>
        <v>663</v>
      </c>
      <c r="E16" s="300">
        <f t="shared" si="17"/>
        <v>1325</v>
      </c>
      <c r="F16" s="127">
        <f t="shared" si="17"/>
        <v>549</v>
      </c>
      <c r="G16" s="129">
        <f t="shared" si="17"/>
        <v>549</v>
      </c>
      <c r="H16" s="300">
        <f t="shared" si="17"/>
        <v>1098</v>
      </c>
      <c r="I16" s="130">
        <f>IF(E16=0,0,((H16/E16)-1)*100)</f>
        <v>-17.132075471698116</v>
      </c>
      <c r="J16" s="3"/>
      <c r="L16" s="41" t="s">
        <v>67</v>
      </c>
      <c r="M16" s="45">
        <f>+M12+M13+M14</f>
        <v>74592</v>
      </c>
      <c r="N16" s="43">
        <f t="shared" ref="N16:V16" si="18">+N12+N13+N14</f>
        <v>73607</v>
      </c>
      <c r="O16" s="302">
        <f t="shared" si="18"/>
        <v>148199</v>
      </c>
      <c r="P16" s="43">
        <f t="shared" si="18"/>
        <v>0</v>
      </c>
      <c r="Q16" s="302">
        <f t="shared" si="18"/>
        <v>148199</v>
      </c>
      <c r="R16" s="45">
        <f t="shared" si="18"/>
        <v>71694</v>
      </c>
      <c r="S16" s="43">
        <f t="shared" si="18"/>
        <v>68066</v>
      </c>
      <c r="T16" s="302">
        <f t="shared" si="18"/>
        <v>139760</v>
      </c>
      <c r="U16" s="43">
        <f t="shared" si="18"/>
        <v>0</v>
      </c>
      <c r="V16" s="302">
        <f t="shared" si="18"/>
        <v>139760</v>
      </c>
      <c r="W16" s="46">
        <f>IF(Q16=0,0,((V16/Q16)-1)*100)</f>
        <v>-5.694370407357674</v>
      </c>
    </row>
    <row r="17" spans="1:23" ht="14.25" thickTop="1" thickBot="1" x14ac:dyDescent="0.25">
      <c r="A17" s="7" t="str">
        <f t="shared" ref="A17:A19" si="19">IF(ISERROR(F17/G17)," ",IF(F17/G17&gt;0.5,IF(F17/G17&lt;1.5," ","NOT OK"),"NOT OK"))</f>
        <v xml:space="preserve"> </v>
      </c>
      <c r="B17" s="106" t="s">
        <v>15</v>
      </c>
      <c r="C17" s="132">
        <v>152</v>
      </c>
      <c r="D17" s="121">
        <v>152</v>
      </c>
      <c r="E17" s="152">
        <f t="shared" si="0"/>
        <v>304</v>
      </c>
      <c r="F17" s="132"/>
      <c r="G17" s="121"/>
      <c r="H17" s="152"/>
      <c r="I17" s="123"/>
      <c r="J17" s="7"/>
      <c r="L17" s="13" t="s">
        <v>15</v>
      </c>
      <c r="M17" s="39">
        <v>15370</v>
      </c>
      <c r="N17" s="37">
        <v>15581</v>
      </c>
      <c r="O17" s="169">
        <f>+M17+N17</f>
        <v>30951</v>
      </c>
      <c r="P17" s="140">
        <v>0</v>
      </c>
      <c r="Q17" s="169">
        <f>O17+P17</f>
        <v>30951</v>
      </c>
      <c r="R17" s="37"/>
      <c r="S17" s="481"/>
      <c r="T17" s="485"/>
      <c r="U17" s="494"/>
      <c r="V17" s="169"/>
      <c r="W17" s="40"/>
    </row>
    <row r="18" spans="1:23" ht="14.25" thickTop="1" thickBot="1" x14ac:dyDescent="0.25">
      <c r="A18" s="3" t="str">
        <f t="shared" si="19"/>
        <v xml:space="preserve"> </v>
      </c>
      <c r="B18" s="126" t="s">
        <v>61</v>
      </c>
      <c r="C18" s="192">
        <f t="shared" ref="C18:E18" si="20">+C13+C14+C17</f>
        <v>462</v>
      </c>
      <c r="D18" s="197">
        <f t="shared" si="20"/>
        <v>462</v>
      </c>
      <c r="E18" s="153">
        <f t="shared" si="20"/>
        <v>924</v>
      </c>
      <c r="F18" s="192"/>
      <c r="G18" s="197"/>
      <c r="H18" s="153"/>
      <c r="I18" s="130"/>
      <c r="J18" s="3"/>
      <c r="L18" s="41" t="s">
        <v>61</v>
      </c>
      <c r="M18" s="45">
        <f t="shared" ref="M18:Q18" si="21">+M13+M14+M17</f>
        <v>45667</v>
      </c>
      <c r="N18" s="43">
        <f t="shared" si="21"/>
        <v>45828</v>
      </c>
      <c r="O18" s="170">
        <f t="shared" si="21"/>
        <v>91495</v>
      </c>
      <c r="P18" s="43">
        <f t="shared" si="21"/>
        <v>0</v>
      </c>
      <c r="Q18" s="170">
        <f t="shared" si="21"/>
        <v>91495</v>
      </c>
      <c r="R18" s="43"/>
      <c r="S18" s="482"/>
      <c r="T18" s="491"/>
      <c r="U18" s="495"/>
      <c r="V18" s="170"/>
      <c r="W18" s="46"/>
    </row>
    <row r="19" spans="1:23" ht="13.5" thickTop="1" x14ac:dyDescent="0.2">
      <c r="A19" s="3" t="str">
        <f t="shared" si="19"/>
        <v xml:space="preserve"> </v>
      </c>
      <c r="B19" s="106" t="s">
        <v>16</v>
      </c>
      <c r="C19" s="132">
        <v>136</v>
      </c>
      <c r="D19" s="121">
        <v>136</v>
      </c>
      <c r="E19" s="152">
        <f t="shared" si="0"/>
        <v>272</v>
      </c>
      <c r="F19" s="132"/>
      <c r="G19" s="121"/>
      <c r="H19" s="152"/>
      <c r="I19" s="123"/>
      <c r="J19" s="7"/>
      <c r="L19" s="13" t="s">
        <v>16</v>
      </c>
      <c r="M19" s="39">
        <v>12967</v>
      </c>
      <c r="N19" s="37">
        <v>12641</v>
      </c>
      <c r="O19" s="169">
        <f>+M19+N19</f>
        <v>25608</v>
      </c>
      <c r="P19" s="140">
        <v>0</v>
      </c>
      <c r="Q19" s="169">
        <f>O19+P19</f>
        <v>25608</v>
      </c>
      <c r="R19" s="37"/>
      <c r="S19" s="481"/>
      <c r="T19" s="485"/>
      <c r="U19" s="494"/>
      <c r="V19" s="169"/>
      <c r="W19" s="40"/>
    </row>
    <row r="20" spans="1:23" x14ac:dyDescent="0.2">
      <c r="A20" s="3" t="str">
        <f t="shared" ref="A20" si="22">IF(ISERROR(F20/G20)," ",IF(F20/G20&gt;0.5,IF(F20/G20&lt;1.5," ","NOT OK"),"NOT OK"))</f>
        <v xml:space="preserve"> </v>
      </c>
      <c r="B20" s="106" t="s">
        <v>17</v>
      </c>
      <c r="C20" s="132">
        <v>124</v>
      </c>
      <c r="D20" s="121">
        <v>124</v>
      </c>
      <c r="E20" s="152">
        <f t="shared" si="0"/>
        <v>248</v>
      </c>
      <c r="F20" s="132"/>
      <c r="G20" s="121"/>
      <c r="H20" s="152"/>
      <c r="I20" s="123"/>
      <c r="L20" s="13" t="s">
        <v>17</v>
      </c>
      <c r="M20" s="39">
        <v>12443</v>
      </c>
      <c r="N20" s="37">
        <v>11987</v>
      </c>
      <c r="O20" s="169">
        <f>+M20+N20</f>
        <v>24430</v>
      </c>
      <c r="P20" s="140">
        <v>0</v>
      </c>
      <c r="Q20" s="169">
        <f>O20+P20</f>
        <v>24430</v>
      </c>
      <c r="R20" s="37"/>
      <c r="S20" s="481"/>
      <c r="T20" s="485"/>
      <c r="U20" s="494"/>
      <c r="V20" s="169"/>
      <c r="W20" s="40"/>
    </row>
    <row r="21" spans="1:23" ht="13.5" thickBot="1" x14ac:dyDescent="0.25">
      <c r="A21" s="8" t="str">
        <f>IF(ISERROR(F21/G21)," ",IF(F21/G21&gt;0.5,IF(F21/G21&lt;1.5," ","NOT OK"),"NOT OK"))</f>
        <v xml:space="preserve"> </v>
      </c>
      <c r="B21" s="106" t="s">
        <v>18</v>
      </c>
      <c r="C21" s="132">
        <v>123</v>
      </c>
      <c r="D21" s="121">
        <v>123</v>
      </c>
      <c r="E21" s="152">
        <f t="shared" si="0"/>
        <v>246</v>
      </c>
      <c r="F21" s="132"/>
      <c r="G21" s="121"/>
      <c r="H21" s="152"/>
      <c r="I21" s="123"/>
      <c r="J21" s="8"/>
      <c r="L21" s="13" t="s">
        <v>18</v>
      </c>
      <c r="M21" s="39">
        <v>13471</v>
      </c>
      <c r="N21" s="37">
        <v>13003</v>
      </c>
      <c r="O21" s="169">
        <f>+M21+N21</f>
        <v>26474</v>
      </c>
      <c r="P21" s="140">
        <v>0</v>
      </c>
      <c r="Q21" s="169">
        <f>O21+P21</f>
        <v>26474</v>
      </c>
      <c r="R21" s="37"/>
      <c r="S21" s="481"/>
      <c r="T21" s="485"/>
      <c r="U21" s="494"/>
      <c r="V21" s="169"/>
      <c r="W21" s="40"/>
    </row>
    <row r="22" spans="1:23" ht="15.75" customHeight="1" thickTop="1" thickBot="1" x14ac:dyDescent="0.25">
      <c r="A22" s="9" t="str">
        <f>IF(ISERROR(F22/G22)," ",IF(F22/G22&gt;0.5,IF(F22/G22&lt;1.5," ","NOT OK"),"NOT OK"))</f>
        <v xml:space="preserve"> </v>
      </c>
      <c r="B22" s="133" t="s">
        <v>19</v>
      </c>
      <c r="C22" s="192">
        <f t="shared" ref="C22:E22" si="23">+C19+C20+C21</f>
        <v>383</v>
      </c>
      <c r="D22" s="197">
        <f t="shared" si="23"/>
        <v>383</v>
      </c>
      <c r="E22" s="153">
        <f t="shared" si="23"/>
        <v>766</v>
      </c>
      <c r="F22" s="192"/>
      <c r="G22" s="197"/>
      <c r="H22" s="153"/>
      <c r="I22" s="130"/>
      <c r="J22" s="9"/>
      <c r="K22" s="10"/>
      <c r="L22" s="47" t="s">
        <v>19</v>
      </c>
      <c r="M22" s="48">
        <f t="shared" ref="M22:Q22" si="24">+M19+M20+M21</f>
        <v>38881</v>
      </c>
      <c r="N22" s="49">
        <f t="shared" si="24"/>
        <v>37631</v>
      </c>
      <c r="O22" s="171">
        <f t="shared" si="24"/>
        <v>76512</v>
      </c>
      <c r="P22" s="49">
        <f t="shared" si="24"/>
        <v>0</v>
      </c>
      <c r="Q22" s="171">
        <f t="shared" si="24"/>
        <v>76512</v>
      </c>
      <c r="R22" s="49"/>
      <c r="S22" s="483"/>
      <c r="T22" s="487"/>
      <c r="U22" s="496"/>
      <c r="V22" s="171"/>
      <c r="W22" s="50"/>
    </row>
    <row r="23" spans="1:23" ht="13.5" thickTop="1" x14ac:dyDescent="0.2">
      <c r="A23" s="3" t="str">
        <f>IF(ISERROR(F23/G23)," ",IF(F23/G23&gt;0.5,IF(F23/G23&lt;1.5," ","NOT OK"),"NOT OK"))</f>
        <v xml:space="preserve"> </v>
      </c>
      <c r="B23" s="106" t="s">
        <v>20</v>
      </c>
      <c r="C23" s="132">
        <v>132</v>
      </c>
      <c r="D23" s="121">
        <v>132</v>
      </c>
      <c r="E23" s="161">
        <f t="shared" si="0"/>
        <v>264</v>
      </c>
      <c r="F23" s="132"/>
      <c r="G23" s="121"/>
      <c r="H23" s="161"/>
      <c r="I23" s="123"/>
      <c r="J23" s="3"/>
      <c r="L23" s="13" t="s">
        <v>21</v>
      </c>
      <c r="M23" s="39">
        <v>14414</v>
      </c>
      <c r="N23" s="37">
        <v>13933</v>
      </c>
      <c r="O23" s="169">
        <f>+M23+N23</f>
        <v>28347</v>
      </c>
      <c r="P23" s="140">
        <v>0</v>
      </c>
      <c r="Q23" s="169">
        <f>O23+P23</f>
        <v>28347</v>
      </c>
      <c r="R23" s="37"/>
      <c r="S23" s="481"/>
      <c r="T23" s="485"/>
      <c r="U23" s="494"/>
      <c r="V23" s="169"/>
      <c r="W23" s="40"/>
    </row>
    <row r="24" spans="1:23" x14ac:dyDescent="0.2">
      <c r="A24" s="3" t="str">
        <f t="shared" ref="A24" si="25">IF(ISERROR(F24/G24)," ",IF(F24/G24&gt;0.5,IF(F24/G24&lt;1.5," ","NOT OK"),"NOT OK"))</f>
        <v xml:space="preserve"> </v>
      </c>
      <c r="B24" s="106" t="s">
        <v>22</v>
      </c>
      <c r="C24" s="132">
        <v>136</v>
      </c>
      <c r="D24" s="121">
        <v>136</v>
      </c>
      <c r="E24" s="152">
        <f t="shared" si="0"/>
        <v>272</v>
      </c>
      <c r="F24" s="132"/>
      <c r="G24" s="121"/>
      <c r="H24" s="152"/>
      <c r="I24" s="123"/>
      <c r="J24" s="3"/>
      <c r="L24" s="13" t="s">
        <v>22</v>
      </c>
      <c r="M24" s="39">
        <v>14531</v>
      </c>
      <c r="N24" s="37">
        <v>13160</v>
      </c>
      <c r="O24" s="169">
        <f t="shared" ref="O24" si="26">+M24+N24</f>
        <v>27691</v>
      </c>
      <c r="P24" s="140">
        <v>0</v>
      </c>
      <c r="Q24" s="169">
        <f>O24+P24</f>
        <v>27691</v>
      </c>
      <c r="R24" s="37"/>
      <c r="S24" s="481"/>
      <c r="T24" s="485"/>
      <c r="U24" s="494"/>
      <c r="V24" s="169"/>
      <c r="W24" s="40"/>
    </row>
    <row r="25" spans="1:23" ht="13.5" thickBot="1" x14ac:dyDescent="0.25">
      <c r="A25" s="3" t="str">
        <f>IF(ISERROR(F25/G25)," ",IF(F25/G25&gt;0.5,IF(F25/G25&lt;1.5," ","NOT OK"),"NOT OK"))</f>
        <v xml:space="preserve"> </v>
      </c>
      <c r="B25" s="106" t="s">
        <v>23</v>
      </c>
      <c r="C25" s="132">
        <v>115</v>
      </c>
      <c r="D25" s="121">
        <v>115</v>
      </c>
      <c r="E25" s="156">
        <f t="shared" si="0"/>
        <v>230</v>
      </c>
      <c r="F25" s="132"/>
      <c r="G25" s="121"/>
      <c r="H25" s="156"/>
      <c r="I25" s="137"/>
      <c r="J25" s="3"/>
      <c r="L25" s="13" t="s">
        <v>23</v>
      </c>
      <c r="M25" s="39">
        <v>13907</v>
      </c>
      <c r="N25" s="37">
        <v>13343</v>
      </c>
      <c r="O25" s="169">
        <f>+M25+N25</f>
        <v>27250</v>
      </c>
      <c r="P25" s="140">
        <v>0</v>
      </c>
      <c r="Q25" s="169">
        <f>O25+P25</f>
        <v>27250</v>
      </c>
      <c r="R25" s="37"/>
      <c r="S25" s="481"/>
      <c r="T25" s="485"/>
      <c r="U25" s="494"/>
      <c r="V25" s="169"/>
      <c r="W25" s="40"/>
    </row>
    <row r="26" spans="1:23" ht="14.25" thickTop="1" thickBot="1" x14ac:dyDescent="0.25">
      <c r="A26" s="3" t="str">
        <f>IF(ISERROR(F26/G26)," ",IF(F26/G26&gt;0.5,IF(F26/G26&lt;1.5," ","NOT OK"),"NOT OK"))</f>
        <v xml:space="preserve"> </v>
      </c>
      <c r="B26" s="126" t="s">
        <v>40</v>
      </c>
      <c r="C26" s="192">
        <f t="shared" ref="C26" si="27">+C23+C24+C25</f>
        <v>383</v>
      </c>
      <c r="D26" s="192">
        <f t="shared" ref="D26:E26" si="28">+D23+D24+D25</f>
        <v>383</v>
      </c>
      <c r="E26" s="192">
        <f t="shared" si="28"/>
        <v>766</v>
      </c>
      <c r="F26" s="192"/>
      <c r="G26" s="192"/>
      <c r="H26" s="192"/>
      <c r="I26" s="130"/>
      <c r="J26" s="3"/>
      <c r="L26" s="476" t="s">
        <v>40</v>
      </c>
      <c r="M26" s="45">
        <f t="shared" ref="M26" si="29">+M23+M24+M25</f>
        <v>42852</v>
      </c>
      <c r="N26" s="43">
        <f t="shared" ref="N26:Q26" si="30">+N23+N24+N25</f>
        <v>40436</v>
      </c>
      <c r="O26" s="170">
        <f t="shared" si="30"/>
        <v>83288</v>
      </c>
      <c r="P26" s="43">
        <f t="shared" si="30"/>
        <v>0</v>
      </c>
      <c r="Q26" s="170">
        <f t="shared" si="30"/>
        <v>83288</v>
      </c>
      <c r="R26" s="43"/>
      <c r="S26" s="482"/>
      <c r="T26" s="491"/>
      <c r="U26" s="495"/>
      <c r="V26" s="170"/>
      <c r="W26" s="46"/>
    </row>
    <row r="27" spans="1:23" ht="14.25" thickTop="1" thickBot="1" x14ac:dyDescent="0.25">
      <c r="A27" s="3" t="str">
        <f>IF(ISERROR(F27/G27)," ",IF(F27/G27&gt;0.5,IF(F27/G27&lt;1.5," ","NOT OK"),"NOT OK"))</f>
        <v xml:space="preserve"> </v>
      </c>
      <c r="B27" s="126" t="s">
        <v>62</v>
      </c>
      <c r="C27" s="127">
        <f t="shared" ref="C27" si="31">+C18+C22+C23+C24+C25</f>
        <v>1228</v>
      </c>
      <c r="D27" s="129">
        <f t="shared" ref="D27:E27" si="32">+D18+D22+D23+D24+D25</f>
        <v>1228</v>
      </c>
      <c r="E27" s="300">
        <f t="shared" si="32"/>
        <v>2456</v>
      </c>
      <c r="F27" s="127"/>
      <c r="G27" s="129"/>
      <c r="H27" s="300"/>
      <c r="I27" s="130"/>
      <c r="J27" s="3"/>
      <c r="L27" s="476" t="s">
        <v>62</v>
      </c>
      <c r="M27" s="42">
        <f t="shared" ref="M27" si="33">+M18+M22+M23+M24+M25</f>
        <v>127400</v>
      </c>
      <c r="N27" s="477">
        <f t="shared" ref="N27:Q27" si="34">+N18+N22+N23+N24+N25</f>
        <v>123895</v>
      </c>
      <c r="O27" s="302">
        <f t="shared" si="34"/>
        <v>251295</v>
      </c>
      <c r="P27" s="43">
        <f t="shared" si="34"/>
        <v>0</v>
      </c>
      <c r="Q27" s="302">
        <f t="shared" si="34"/>
        <v>251295</v>
      </c>
      <c r="R27" s="43"/>
      <c r="S27" s="482"/>
      <c r="T27" s="486"/>
      <c r="U27" s="495"/>
      <c r="V27" s="302"/>
      <c r="W27" s="46"/>
    </row>
    <row r="28" spans="1:23" ht="14.25" thickTop="1" thickBot="1" x14ac:dyDescent="0.25">
      <c r="A28" s="3" t="str">
        <f>IF(ISERROR(F28/G28)," ",IF(F28/G28&gt;0.5,IF(F28/G28&lt;1.5," ","NOT OK"),"NOT OK"))</f>
        <v xml:space="preserve"> </v>
      </c>
      <c r="B28" s="126" t="s">
        <v>63</v>
      </c>
      <c r="C28" s="127">
        <f t="shared" ref="C28:E28" si="35">+C12+C18+C22+C26</f>
        <v>1580</v>
      </c>
      <c r="D28" s="129">
        <f t="shared" si="35"/>
        <v>1581</v>
      </c>
      <c r="E28" s="300">
        <f t="shared" si="35"/>
        <v>3161</v>
      </c>
      <c r="F28" s="127"/>
      <c r="G28" s="129"/>
      <c r="H28" s="300"/>
      <c r="I28" s="130"/>
      <c r="J28" s="3"/>
      <c r="L28" s="476" t="s">
        <v>63</v>
      </c>
      <c r="M28" s="45">
        <f t="shared" ref="M28:Q28" si="36">+M12+M18+M22+M26</f>
        <v>171695</v>
      </c>
      <c r="N28" s="43">
        <f t="shared" si="36"/>
        <v>167255</v>
      </c>
      <c r="O28" s="302">
        <f t="shared" si="36"/>
        <v>338950</v>
      </c>
      <c r="P28" s="43">
        <f t="shared" si="36"/>
        <v>0</v>
      </c>
      <c r="Q28" s="302">
        <f t="shared" si="36"/>
        <v>338950</v>
      </c>
      <c r="R28" s="43"/>
      <c r="S28" s="482"/>
      <c r="T28" s="486"/>
      <c r="U28" s="495"/>
      <c r="V28" s="302"/>
      <c r="W28" s="46"/>
    </row>
    <row r="29" spans="1:23" ht="14.25" thickTop="1" thickBot="1" x14ac:dyDescent="0.25">
      <c r="B29" s="138" t="s">
        <v>60</v>
      </c>
      <c r="C29" s="102"/>
      <c r="D29" s="102"/>
      <c r="E29" s="102"/>
      <c r="F29" s="102"/>
      <c r="G29" s="102"/>
      <c r="H29" s="102"/>
      <c r="I29" s="102"/>
      <c r="J29" s="102"/>
      <c r="L29" s="53" t="s">
        <v>60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3" ht="13.5" thickTop="1" x14ac:dyDescent="0.2">
      <c r="B30" s="537" t="s">
        <v>25</v>
      </c>
      <c r="C30" s="538"/>
      <c r="D30" s="538"/>
      <c r="E30" s="538"/>
      <c r="F30" s="538"/>
      <c r="G30" s="538"/>
      <c r="H30" s="538"/>
      <c r="I30" s="539"/>
      <c r="J30" s="3"/>
      <c r="L30" s="540" t="s">
        <v>26</v>
      </c>
      <c r="M30" s="541"/>
      <c r="N30" s="541"/>
      <c r="O30" s="541"/>
      <c r="P30" s="541"/>
      <c r="Q30" s="541"/>
      <c r="R30" s="541"/>
      <c r="S30" s="541"/>
      <c r="T30" s="541"/>
      <c r="U30" s="541"/>
      <c r="V30" s="541"/>
      <c r="W30" s="542"/>
    </row>
    <row r="31" spans="1:23" ht="13.5" thickBot="1" x14ac:dyDescent="0.25">
      <c r="B31" s="543" t="s">
        <v>47</v>
      </c>
      <c r="C31" s="544"/>
      <c r="D31" s="544"/>
      <c r="E31" s="544"/>
      <c r="F31" s="544"/>
      <c r="G31" s="544"/>
      <c r="H31" s="544"/>
      <c r="I31" s="545"/>
      <c r="J31" s="3"/>
      <c r="L31" s="546" t="s">
        <v>49</v>
      </c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8"/>
    </row>
    <row r="32" spans="1:23" ht="14.25" thickTop="1" thickBot="1" x14ac:dyDescent="0.25">
      <c r="B32" s="101"/>
      <c r="C32" s="102"/>
      <c r="D32" s="102"/>
      <c r="E32" s="102"/>
      <c r="F32" s="102"/>
      <c r="G32" s="102"/>
      <c r="H32" s="102"/>
      <c r="I32" s="103"/>
      <c r="J32" s="3"/>
      <c r="L32" s="15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2"/>
    </row>
    <row r="33" spans="1:23" ht="14.25" thickTop="1" thickBot="1" x14ac:dyDescent="0.25">
      <c r="B33" s="104"/>
      <c r="C33" s="549" t="s">
        <v>64</v>
      </c>
      <c r="D33" s="550"/>
      <c r="E33" s="551"/>
      <c r="F33" s="549" t="s">
        <v>65</v>
      </c>
      <c r="G33" s="550"/>
      <c r="H33" s="551"/>
      <c r="I33" s="105" t="s">
        <v>2</v>
      </c>
      <c r="J33" s="3"/>
      <c r="L33" s="11"/>
      <c r="M33" s="552" t="s">
        <v>64</v>
      </c>
      <c r="N33" s="553"/>
      <c r="O33" s="553"/>
      <c r="P33" s="553"/>
      <c r="Q33" s="554"/>
      <c r="R33" s="552" t="s">
        <v>65</v>
      </c>
      <c r="S33" s="553"/>
      <c r="T33" s="553"/>
      <c r="U33" s="553"/>
      <c r="V33" s="554"/>
      <c r="W33" s="12" t="s">
        <v>2</v>
      </c>
    </row>
    <row r="34" spans="1:23" ht="13.5" thickTop="1" x14ac:dyDescent="0.2">
      <c r="B34" s="106" t="s">
        <v>3</v>
      </c>
      <c r="C34" s="107"/>
      <c r="D34" s="108"/>
      <c r="E34" s="109"/>
      <c r="F34" s="107"/>
      <c r="G34" s="108"/>
      <c r="H34" s="109"/>
      <c r="I34" s="110" t="s">
        <v>4</v>
      </c>
      <c r="J34" s="3"/>
      <c r="L34" s="13" t="s">
        <v>3</v>
      </c>
      <c r="M34" s="19"/>
      <c r="N34" s="15"/>
      <c r="O34" s="16"/>
      <c r="P34" s="17"/>
      <c r="Q34" s="20"/>
      <c r="R34" s="19"/>
      <c r="S34" s="15"/>
      <c r="T34" s="16"/>
      <c r="U34" s="17"/>
      <c r="V34" s="20"/>
      <c r="W34" s="21" t="s">
        <v>4</v>
      </c>
    </row>
    <row r="35" spans="1:23" ht="13.5" thickBot="1" x14ac:dyDescent="0.25">
      <c r="B35" s="111"/>
      <c r="C35" s="112" t="s">
        <v>5</v>
      </c>
      <c r="D35" s="113" t="s">
        <v>6</v>
      </c>
      <c r="E35" s="114" t="s">
        <v>7</v>
      </c>
      <c r="F35" s="112" t="s">
        <v>5</v>
      </c>
      <c r="G35" s="113" t="s">
        <v>6</v>
      </c>
      <c r="H35" s="114" t="s">
        <v>7</v>
      </c>
      <c r="I35" s="115"/>
      <c r="J35" s="3"/>
      <c r="L35" s="22"/>
      <c r="M35" s="27" t="s">
        <v>8</v>
      </c>
      <c r="N35" s="24" t="s">
        <v>9</v>
      </c>
      <c r="O35" s="25" t="s">
        <v>31</v>
      </c>
      <c r="P35" s="26" t="s">
        <v>32</v>
      </c>
      <c r="Q35" s="25" t="s">
        <v>7</v>
      </c>
      <c r="R35" s="27" t="s">
        <v>8</v>
      </c>
      <c r="S35" s="24" t="s">
        <v>9</v>
      </c>
      <c r="T35" s="25" t="s">
        <v>31</v>
      </c>
      <c r="U35" s="26" t="s">
        <v>32</v>
      </c>
      <c r="V35" s="25" t="s">
        <v>7</v>
      </c>
      <c r="W35" s="28"/>
    </row>
    <row r="36" spans="1:23" ht="5.25" customHeight="1" thickTop="1" x14ac:dyDescent="0.2">
      <c r="B36" s="106"/>
      <c r="C36" s="116"/>
      <c r="D36" s="117"/>
      <c r="E36" s="118"/>
      <c r="F36" s="116"/>
      <c r="G36" s="117"/>
      <c r="H36" s="118"/>
      <c r="I36" s="119"/>
      <c r="J36" s="3"/>
      <c r="L36" s="13"/>
      <c r="M36" s="33"/>
      <c r="N36" s="30"/>
      <c r="O36" s="31"/>
      <c r="P36" s="32"/>
      <c r="Q36" s="34"/>
      <c r="R36" s="33"/>
      <c r="S36" s="30"/>
      <c r="T36" s="31"/>
      <c r="U36" s="32"/>
      <c r="V36" s="34"/>
      <c r="W36" s="35"/>
    </row>
    <row r="37" spans="1:23" x14ac:dyDescent="0.2">
      <c r="A37" s="3" t="str">
        <f>IF(ISERROR(F37/G37)," ",IF(F37/G37&gt;0.5,IF(F37/G37&lt;1.5," ","NOT OK"),"NOT OK"))</f>
        <v xml:space="preserve"> </v>
      </c>
      <c r="B37" s="106" t="s">
        <v>10</v>
      </c>
      <c r="C37" s="120">
        <v>823</v>
      </c>
      <c r="D37" s="122">
        <v>824</v>
      </c>
      <c r="E37" s="158">
        <f t="shared" ref="E37:E41" si="37">SUM(C37:D37)</f>
        <v>1647</v>
      </c>
      <c r="F37" s="120">
        <v>908</v>
      </c>
      <c r="G37" s="122">
        <v>908</v>
      </c>
      <c r="H37" s="158">
        <f t="shared" ref="H37:H41" si="38">SUM(F37:G37)</f>
        <v>1816</v>
      </c>
      <c r="I37" s="123">
        <f t="shared" ref="I37:I39" si="39">IF(E37=0,0,((H37/E37)-1)*100)</f>
        <v>10.261080752884034</v>
      </c>
      <c r="J37" s="3"/>
      <c r="K37" s="6"/>
      <c r="L37" s="13" t="s">
        <v>10</v>
      </c>
      <c r="M37" s="39">
        <v>134655</v>
      </c>
      <c r="N37" s="37">
        <v>136337</v>
      </c>
      <c r="O37" s="169">
        <f>+M37+N37</f>
        <v>270992</v>
      </c>
      <c r="P37" s="140">
        <v>144</v>
      </c>
      <c r="Q37" s="169">
        <f>O37+P37</f>
        <v>271136</v>
      </c>
      <c r="R37" s="39">
        <v>145293</v>
      </c>
      <c r="S37" s="37">
        <v>146666</v>
      </c>
      <c r="T37" s="169">
        <f>SUM(R37:S37)</f>
        <v>291959</v>
      </c>
      <c r="U37" s="140">
        <v>126</v>
      </c>
      <c r="V37" s="169">
        <f>T37+U37</f>
        <v>292085</v>
      </c>
      <c r="W37" s="40">
        <f t="shared" ref="W37:W39" si="40">IF(Q37=0,0,((V37/Q37)-1)*100)</f>
        <v>7.7263808568393655</v>
      </c>
    </row>
    <row r="38" spans="1:23" x14ac:dyDescent="0.2">
      <c r="A38" s="3" t="str">
        <f>IF(ISERROR(F38/G38)," ",IF(F38/G38&gt;0.5,IF(F38/G38&lt;1.5," ","NOT OK"),"NOT OK"))</f>
        <v xml:space="preserve"> </v>
      </c>
      <c r="B38" s="106" t="s">
        <v>11</v>
      </c>
      <c r="C38" s="120">
        <v>856</v>
      </c>
      <c r="D38" s="122">
        <v>854</v>
      </c>
      <c r="E38" s="158">
        <f t="shared" si="37"/>
        <v>1710</v>
      </c>
      <c r="F38" s="120">
        <v>838</v>
      </c>
      <c r="G38" s="122">
        <v>838</v>
      </c>
      <c r="H38" s="158">
        <f t="shared" si="38"/>
        <v>1676</v>
      </c>
      <c r="I38" s="123">
        <f t="shared" si="39"/>
        <v>-1.9883040935672502</v>
      </c>
      <c r="J38" s="3"/>
      <c r="K38" s="6"/>
      <c r="L38" s="13" t="s">
        <v>11</v>
      </c>
      <c r="M38" s="39">
        <v>137497</v>
      </c>
      <c r="N38" s="37">
        <v>140398</v>
      </c>
      <c r="O38" s="169">
        <f t="shared" ref="O38:O39" si="41">+M38+N38</f>
        <v>277895</v>
      </c>
      <c r="P38" s="140">
        <v>388</v>
      </c>
      <c r="Q38" s="169">
        <f>O38+P38</f>
        <v>278283</v>
      </c>
      <c r="R38" s="39">
        <v>129844</v>
      </c>
      <c r="S38" s="37">
        <v>132476</v>
      </c>
      <c r="T38" s="169">
        <f>SUM(R38:S38)</f>
        <v>262320</v>
      </c>
      <c r="U38" s="140">
        <v>0</v>
      </c>
      <c r="V38" s="169">
        <f>T38+U38</f>
        <v>262320</v>
      </c>
      <c r="W38" s="40">
        <f t="shared" si="40"/>
        <v>-5.7362469141126082</v>
      </c>
    </row>
    <row r="39" spans="1:23" ht="13.5" thickBot="1" x14ac:dyDescent="0.25">
      <c r="A39" s="3" t="str">
        <f>IF(ISERROR(F39/G39)," ",IF(F39/G39&gt;0.5,IF(F39/G39&lt;1.5," ","NOT OK"),"NOT OK"))</f>
        <v xml:space="preserve"> </v>
      </c>
      <c r="B39" s="111" t="s">
        <v>12</v>
      </c>
      <c r="C39" s="124">
        <v>891</v>
      </c>
      <c r="D39" s="125">
        <v>891</v>
      </c>
      <c r="E39" s="158">
        <f t="shared" si="37"/>
        <v>1782</v>
      </c>
      <c r="F39" s="124">
        <v>818</v>
      </c>
      <c r="G39" s="125">
        <v>820</v>
      </c>
      <c r="H39" s="158">
        <f t="shared" si="38"/>
        <v>1638</v>
      </c>
      <c r="I39" s="123">
        <f t="shared" si="39"/>
        <v>-8.0808080808080778</v>
      </c>
      <c r="J39" s="3"/>
      <c r="K39" s="6"/>
      <c r="L39" s="22" t="s">
        <v>12</v>
      </c>
      <c r="M39" s="39">
        <v>148701</v>
      </c>
      <c r="N39" s="37">
        <v>145188</v>
      </c>
      <c r="O39" s="169">
        <f t="shared" si="41"/>
        <v>293889</v>
      </c>
      <c r="P39" s="38">
        <v>165</v>
      </c>
      <c r="Q39" s="169">
        <f t="shared" ref="Q39" si="42">O39+P39</f>
        <v>294054</v>
      </c>
      <c r="R39" s="39">
        <v>136646</v>
      </c>
      <c r="S39" s="37">
        <v>132511</v>
      </c>
      <c r="T39" s="169">
        <f t="shared" ref="T39" si="43">SUM(R39:S39)</f>
        <v>269157</v>
      </c>
      <c r="U39" s="38">
        <v>0</v>
      </c>
      <c r="V39" s="169">
        <f t="shared" ref="V39" si="44">T39+U39</f>
        <v>269157</v>
      </c>
      <c r="W39" s="40">
        <f t="shared" si="40"/>
        <v>-8.4668122181640104</v>
      </c>
    </row>
    <row r="40" spans="1:23" ht="14.25" thickTop="1" thickBot="1" x14ac:dyDescent="0.25">
      <c r="A40" s="3" t="str">
        <f>IF(ISERROR(F40/G40)," ",IF(F40/G40&gt;0.5,IF(F40/G40&lt;1.5," ","NOT OK"),"NOT OK"))</f>
        <v xml:space="preserve"> </v>
      </c>
      <c r="B40" s="126" t="s">
        <v>57</v>
      </c>
      <c r="C40" s="192">
        <f t="shared" ref="C40:D40" si="45">+C37+C38+C39</f>
        <v>2570</v>
      </c>
      <c r="D40" s="197">
        <f t="shared" si="45"/>
        <v>2569</v>
      </c>
      <c r="E40" s="153">
        <f t="shared" si="37"/>
        <v>5139</v>
      </c>
      <c r="F40" s="192">
        <f t="shared" ref="F40:G40" si="46">+F37+F38+F39</f>
        <v>2564</v>
      </c>
      <c r="G40" s="197">
        <f t="shared" si="46"/>
        <v>2566</v>
      </c>
      <c r="H40" s="153">
        <f t="shared" si="38"/>
        <v>5130</v>
      </c>
      <c r="I40" s="130">
        <f>IF(E40=0,0,((H40/E40)-1)*100)</f>
        <v>-0.17513134851138146</v>
      </c>
      <c r="J40" s="3"/>
      <c r="L40" s="41" t="s">
        <v>57</v>
      </c>
      <c r="M40" s="45">
        <f t="shared" ref="M40:N40" si="47">+M37+M38+M39</f>
        <v>420853</v>
      </c>
      <c r="N40" s="43">
        <f t="shared" si="47"/>
        <v>421923</v>
      </c>
      <c r="O40" s="170">
        <f>+O37+O38+O39</f>
        <v>842776</v>
      </c>
      <c r="P40" s="43">
        <f t="shared" ref="P40:Q40" si="48">+P37+P38+P39</f>
        <v>697</v>
      </c>
      <c r="Q40" s="170">
        <f t="shared" si="48"/>
        <v>843473</v>
      </c>
      <c r="R40" s="45">
        <f t="shared" ref="R40:V40" si="49">+R37+R38+R39</f>
        <v>411783</v>
      </c>
      <c r="S40" s="43">
        <f t="shared" si="49"/>
        <v>411653</v>
      </c>
      <c r="T40" s="170">
        <f>+T37+T38+T39</f>
        <v>823436</v>
      </c>
      <c r="U40" s="43">
        <f t="shared" si="49"/>
        <v>126</v>
      </c>
      <c r="V40" s="170">
        <f t="shared" si="49"/>
        <v>823562</v>
      </c>
      <c r="W40" s="46">
        <f>IF(Q40=0,0,((V40/Q40)-1)*100)</f>
        <v>-2.360597197539227</v>
      </c>
    </row>
    <row r="41" spans="1:23" ht="13.5" thickTop="1" x14ac:dyDescent="0.2">
      <c r="A41" s="3" t="str">
        <f t="shared" si="10"/>
        <v xml:space="preserve"> </v>
      </c>
      <c r="B41" s="106" t="s">
        <v>13</v>
      </c>
      <c r="C41" s="132">
        <v>875</v>
      </c>
      <c r="D41" s="121">
        <v>875</v>
      </c>
      <c r="E41" s="152">
        <f t="shared" si="37"/>
        <v>1750</v>
      </c>
      <c r="F41" s="132">
        <v>807</v>
      </c>
      <c r="G41" s="121">
        <v>806</v>
      </c>
      <c r="H41" s="152">
        <f t="shared" si="38"/>
        <v>1613</v>
      </c>
      <c r="I41" s="123">
        <f t="shared" ref="I41" si="50">IF(E41=0,0,((H41/E41)-1)*100)</f>
        <v>-7.8285714285714292</v>
      </c>
      <c r="L41" s="13" t="s">
        <v>13</v>
      </c>
      <c r="M41" s="39">
        <v>141704</v>
      </c>
      <c r="N41" s="37">
        <v>144130</v>
      </c>
      <c r="O41" s="169">
        <f t="shared" ref="O41" si="51">+M41+N41</f>
        <v>285834</v>
      </c>
      <c r="P41" s="38">
        <v>148</v>
      </c>
      <c r="Q41" s="172">
        <f>O41+P41</f>
        <v>285982</v>
      </c>
      <c r="R41" s="39">
        <v>129876</v>
      </c>
      <c r="S41" s="37">
        <v>132700</v>
      </c>
      <c r="T41" s="169">
        <f t="shared" ref="T41" si="52">+R41+S41</f>
        <v>262576</v>
      </c>
      <c r="U41" s="38">
        <v>0</v>
      </c>
      <c r="V41" s="172">
        <f>T41+U41</f>
        <v>262576</v>
      </c>
      <c r="W41" s="40">
        <f t="shared" ref="W41" si="53">IF(Q41=0,0,((V41/Q41)-1)*100)</f>
        <v>-8.1844311879768696</v>
      </c>
    </row>
    <row r="42" spans="1:23" ht="13.5" thickBot="1" x14ac:dyDescent="0.25">
      <c r="A42" s="3" t="str">
        <f>IF(ISERROR(F42/G42)," ",IF(F42/G42&gt;0.5,IF(F42/G42&lt;1.5," ","NOT OK"),"NOT OK"))</f>
        <v xml:space="preserve"> </v>
      </c>
      <c r="B42" s="106" t="s">
        <v>14</v>
      </c>
      <c r="C42" s="132">
        <v>766</v>
      </c>
      <c r="D42" s="121">
        <v>767</v>
      </c>
      <c r="E42" s="152">
        <f>SUM(C42:D42)</f>
        <v>1533</v>
      </c>
      <c r="F42" s="132">
        <v>732</v>
      </c>
      <c r="G42" s="121">
        <v>732</v>
      </c>
      <c r="H42" s="152">
        <f>SUM(F42:G42)</f>
        <v>1464</v>
      </c>
      <c r="I42" s="123">
        <f>IF(E42=0,0,((H42/E42)-1)*100)</f>
        <v>-4.5009784735812186</v>
      </c>
      <c r="J42" s="3"/>
      <c r="L42" s="13" t="s">
        <v>14</v>
      </c>
      <c r="M42" s="37">
        <v>130946</v>
      </c>
      <c r="N42" s="481">
        <v>130731</v>
      </c>
      <c r="O42" s="169">
        <f>+M42+N42</f>
        <v>261677</v>
      </c>
      <c r="P42" s="38">
        <v>0</v>
      </c>
      <c r="Q42" s="172">
        <f>O42+P42</f>
        <v>261677</v>
      </c>
      <c r="R42" s="39">
        <v>119870</v>
      </c>
      <c r="S42" s="37">
        <v>120901</v>
      </c>
      <c r="T42" s="169">
        <f>+R42+S42</f>
        <v>240771</v>
      </c>
      <c r="U42" s="38">
        <v>0</v>
      </c>
      <c r="V42" s="172">
        <f>T42+U42</f>
        <v>240771</v>
      </c>
      <c r="W42" s="40">
        <f>IF(Q42=0,0,((V42/Q42)-1)*100)</f>
        <v>-7.9892386415313492</v>
      </c>
    </row>
    <row r="43" spans="1:23" ht="14.25" thickTop="1" thickBot="1" x14ac:dyDescent="0.25">
      <c r="A43" s="3" t="str">
        <f>IF(ISERROR(F43/G43)," ",IF(F43/G43&gt;0.5,IF(F43/G43&lt;1.5," ","NOT OK"),"NOT OK"))</f>
        <v xml:space="preserve"> </v>
      </c>
      <c r="B43" s="126" t="s">
        <v>66</v>
      </c>
      <c r="C43" s="127">
        <f>+C41+C42</f>
        <v>1641</v>
      </c>
      <c r="D43" s="129">
        <f t="shared" ref="D43:H43" si="54">+D41+D42</f>
        <v>1642</v>
      </c>
      <c r="E43" s="300">
        <f t="shared" si="54"/>
        <v>3283</v>
      </c>
      <c r="F43" s="127">
        <f t="shared" si="54"/>
        <v>1539</v>
      </c>
      <c r="G43" s="129">
        <f t="shared" si="54"/>
        <v>1538</v>
      </c>
      <c r="H43" s="300">
        <f t="shared" si="54"/>
        <v>3077</v>
      </c>
      <c r="I43" s="130">
        <f>IF(E43=0,0,((H43/E43)-1)*100)</f>
        <v>-6.2747487054523265</v>
      </c>
      <c r="J43" s="3"/>
      <c r="L43" s="41" t="s">
        <v>66</v>
      </c>
      <c r="M43" s="45">
        <f>+M41+M42</f>
        <v>272650</v>
      </c>
      <c r="N43" s="43">
        <f t="shared" ref="N43:V43" si="55">+N41+N42</f>
        <v>274861</v>
      </c>
      <c r="O43" s="302">
        <f t="shared" si="55"/>
        <v>547511</v>
      </c>
      <c r="P43" s="43">
        <f t="shared" si="55"/>
        <v>148</v>
      </c>
      <c r="Q43" s="302">
        <f t="shared" si="55"/>
        <v>547659</v>
      </c>
      <c r="R43" s="45">
        <f t="shared" si="55"/>
        <v>249746</v>
      </c>
      <c r="S43" s="43">
        <f t="shared" si="55"/>
        <v>253601</v>
      </c>
      <c r="T43" s="302">
        <f t="shared" si="55"/>
        <v>503347</v>
      </c>
      <c r="U43" s="43">
        <f t="shared" si="55"/>
        <v>0</v>
      </c>
      <c r="V43" s="302">
        <f t="shared" si="55"/>
        <v>503347</v>
      </c>
      <c r="W43" s="46">
        <f>IF(Q43=0,0,((V43/Q43)-1)*100)</f>
        <v>-8.0911662183950188</v>
      </c>
    </row>
    <row r="44" spans="1:23" ht="14.25" thickTop="1" thickBot="1" x14ac:dyDescent="0.25">
      <c r="A44" s="3" t="str">
        <f>IF(ISERROR(F44/G44)," ",IF(F44/G44&gt;0.5,IF(F44/G44&lt;1.5," ","NOT OK"),"NOT OK"))</f>
        <v xml:space="preserve"> </v>
      </c>
      <c r="B44" s="126" t="s">
        <v>67</v>
      </c>
      <c r="C44" s="127">
        <f>+C40+C41+C42</f>
        <v>4211</v>
      </c>
      <c r="D44" s="129">
        <f t="shared" ref="D44:H44" si="56">+D40+D41+D42</f>
        <v>4211</v>
      </c>
      <c r="E44" s="300">
        <f t="shared" si="56"/>
        <v>8422</v>
      </c>
      <c r="F44" s="127">
        <f t="shared" si="56"/>
        <v>4103</v>
      </c>
      <c r="G44" s="129">
        <f t="shared" si="56"/>
        <v>4104</v>
      </c>
      <c r="H44" s="300">
        <f t="shared" si="56"/>
        <v>8207</v>
      </c>
      <c r="I44" s="130">
        <f>IF(E44=0,0,((H44/E44)-1)*100)</f>
        <v>-2.5528378057468548</v>
      </c>
      <c r="J44" s="3"/>
      <c r="L44" s="41" t="s">
        <v>67</v>
      </c>
      <c r="M44" s="45">
        <f>+M40+M41+M42</f>
        <v>693503</v>
      </c>
      <c r="N44" s="43">
        <f t="shared" ref="N44:V44" si="57">+N40+N41+N42</f>
        <v>696784</v>
      </c>
      <c r="O44" s="302">
        <f t="shared" si="57"/>
        <v>1390287</v>
      </c>
      <c r="P44" s="43">
        <f t="shared" si="57"/>
        <v>845</v>
      </c>
      <c r="Q44" s="302">
        <f t="shared" si="57"/>
        <v>1391132</v>
      </c>
      <c r="R44" s="45">
        <f t="shared" si="57"/>
        <v>661529</v>
      </c>
      <c r="S44" s="43">
        <f t="shared" si="57"/>
        <v>665254</v>
      </c>
      <c r="T44" s="302">
        <f t="shared" si="57"/>
        <v>1326783</v>
      </c>
      <c r="U44" s="43">
        <f t="shared" si="57"/>
        <v>126</v>
      </c>
      <c r="V44" s="302">
        <f t="shared" si="57"/>
        <v>1326909</v>
      </c>
      <c r="W44" s="46">
        <f>IF(Q44=0,0,((V44/Q44)-1)*100)</f>
        <v>-4.6166000063257879</v>
      </c>
    </row>
    <row r="45" spans="1:23" ht="14.25" thickTop="1" thickBot="1" x14ac:dyDescent="0.25">
      <c r="A45" s="3" t="str">
        <f t="shared" ref="A45:A47" si="58">IF(ISERROR(F45/G45)," ",IF(F45/G45&gt;0.5,IF(F45/G45&lt;1.5," ","NOT OK"),"NOT OK"))</f>
        <v xml:space="preserve"> </v>
      </c>
      <c r="B45" s="106" t="s">
        <v>15</v>
      </c>
      <c r="C45" s="132">
        <v>887</v>
      </c>
      <c r="D45" s="121">
        <v>887</v>
      </c>
      <c r="E45" s="152">
        <f t="shared" ref="E45" si="59">SUM(C45:D45)</f>
        <v>1774</v>
      </c>
      <c r="F45" s="132"/>
      <c r="G45" s="121"/>
      <c r="H45" s="152"/>
      <c r="I45" s="123"/>
      <c r="J45" s="3"/>
      <c r="L45" s="13" t="s">
        <v>15</v>
      </c>
      <c r="M45" s="37">
        <v>152782</v>
      </c>
      <c r="N45" s="508">
        <v>152917</v>
      </c>
      <c r="O45" s="169">
        <f>+M45+N45</f>
        <v>305699</v>
      </c>
      <c r="P45" s="38">
        <v>180</v>
      </c>
      <c r="Q45" s="172">
        <f>O45+P45</f>
        <v>305879</v>
      </c>
      <c r="R45" s="39"/>
      <c r="S45" s="37"/>
      <c r="T45" s="169"/>
      <c r="U45" s="38"/>
      <c r="V45" s="172"/>
      <c r="W45" s="40"/>
    </row>
    <row r="46" spans="1:23" ht="14.25" thickTop="1" thickBot="1" x14ac:dyDescent="0.25">
      <c r="A46" s="3" t="str">
        <f t="shared" si="58"/>
        <v xml:space="preserve"> </v>
      </c>
      <c r="B46" s="126" t="s">
        <v>61</v>
      </c>
      <c r="C46" s="192">
        <f t="shared" ref="C46:E46" si="60">+C41+C42+C45</f>
        <v>2528</v>
      </c>
      <c r="D46" s="197">
        <f t="shared" si="60"/>
        <v>2529</v>
      </c>
      <c r="E46" s="153">
        <f t="shared" si="60"/>
        <v>5057</v>
      </c>
      <c r="F46" s="192"/>
      <c r="G46" s="197"/>
      <c r="H46" s="153"/>
      <c r="I46" s="130"/>
      <c r="J46" s="3"/>
      <c r="L46" s="41" t="s">
        <v>61</v>
      </c>
      <c r="M46" s="43">
        <f t="shared" ref="M46:Q46" si="61">+M41+M42+M45</f>
        <v>425432</v>
      </c>
      <c r="N46" s="509">
        <f t="shared" si="61"/>
        <v>427778</v>
      </c>
      <c r="O46" s="170">
        <f t="shared" si="61"/>
        <v>853210</v>
      </c>
      <c r="P46" s="43">
        <f t="shared" si="61"/>
        <v>328</v>
      </c>
      <c r="Q46" s="170">
        <f t="shared" si="61"/>
        <v>853538</v>
      </c>
      <c r="R46" s="45"/>
      <c r="S46" s="43"/>
      <c r="T46" s="170"/>
      <c r="U46" s="43"/>
      <c r="V46" s="170"/>
      <c r="W46" s="46"/>
    </row>
    <row r="47" spans="1:23" ht="13.5" thickTop="1" x14ac:dyDescent="0.2">
      <c r="A47" s="3" t="str">
        <f t="shared" si="58"/>
        <v xml:space="preserve"> </v>
      </c>
      <c r="B47" s="106" t="s">
        <v>16</v>
      </c>
      <c r="C47" s="132">
        <v>882</v>
      </c>
      <c r="D47" s="121">
        <v>882</v>
      </c>
      <c r="E47" s="152">
        <f t="shared" ref="E47:E49" si="62">SUM(C47:D47)</f>
        <v>1764</v>
      </c>
      <c r="F47" s="132"/>
      <c r="G47" s="121"/>
      <c r="H47" s="152"/>
      <c r="I47" s="123"/>
      <c r="J47" s="7"/>
      <c r="L47" s="13" t="s">
        <v>16</v>
      </c>
      <c r="M47" s="37">
        <v>144915</v>
      </c>
      <c r="N47" s="508">
        <v>147096</v>
      </c>
      <c r="O47" s="169">
        <f>+M47+N47</f>
        <v>292011</v>
      </c>
      <c r="P47" s="140">
        <v>0</v>
      </c>
      <c r="Q47" s="269">
        <f>O47+P47</f>
        <v>292011</v>
      </c>
      <c r="R47" s="39"/>
      <c r="S47" s="37"/>
      <c r="T47" s="169"/>
      <c r="U47" s="140"/>
      <c r="V47" s="269"/>
      <c r="W47" s="40"/>
    </row>
    <row r="48" spans="1:23" x14ac:dyDescent="0.2">
      <c r="A48" s="3" t="str">
        <f t="shared" ref="A48" si="63">IF(ISERROR(F48/G48)," ",IF(F48/G48&gt;0.5,IF(F48/G48&lt;1.5," ","NOT OK"),"NOT OK"))</f>
        <v xml:space="preserve"> </v>
      </c>
      <c r="B48" s="106" t="s">
        <v>17</v>
      </c>
      <c r="C48" s="132">
        <v>868</v>
      </c>
      <c r="D48" s="121">
        <v>868</v>
      </c>
      <c r="E48" s="152">
        <f t="shared" si="62"/>
        <v>1736</v>
      </c>
      <c r="F48" s="132"/>
      <c r="G48" s="121"/>
      <c r="H48" s="152"/>
      <c r="I48" s="123"/>
      <c r="J48" s="3"/>
      <c r="L48" s="13" t="s">
        <v>17</v>
      </c>
      <c r="M48" s="37">
        <v>139857</v>
      </c>
      <c r="N48" s="508">
        <v>138833</v>
      </c>
      <c r="O48" s="169">
        <f>+M48+N48</f>
        <v>278690</v>
      </c>
      <c r="P48" s="140">
        <v>322</v>
      </c>
      <c r="Q48" s="169">
        <f>O48+P48</f>
        <v>279012</v>
      </c>
      <c r="R48" s="39"/>
      <c r="S48" s="37"/>
      <c r="T48" s="169"/>
      <c r="U48" s="140"/>
      <c r="V48" s="169"/>
      <c r="W48" s="40"/>
    </row>
    <row r="49" spans="1:23" ht="13.5" thickBot="1" x14ac:dyDescent="0.25">
      <c r="A49" s="3" t="str">
        <f>IF(ISERROR(F49/G49)," ",IF(F49/G49&gt;0.5,IF(F49/G49&lt;1.5," ","NOT OK"),"NOT OK"))</f>
        <v xml:space="preserve"> </v>
      </c>
      <c r="B49" s="106" t="s">
        <v>18</v>
      </c>
      <c r="C49" s="132">
        <v>826</v>
      </c>
      <c r="D49" s="121">
        <v>826</v>
      </c>
      <c r="E49" s="152">
        <f t="shared" si="62"/>
        <v>1652</v>
      </c>
      <c r="F49" s="132"/>
      <c r="G49" s="121"/>
      <c r="H49" s="152"/>
      <c r="I49" s="123"/>
      <c r="J49" s="3"/>
      <c r="L49" s="13" t="s">
        <v>18</v>
      </c>
      <c r="M49" s="37">
        <v>126814</v>
      </c>
      <c r="N49" s="508">
        <v>124963</v>
      </c>
      <c r="O49" s="169">
        <f>+M49+N49</f>
        <v>251777</v>
      </c>
      <c r="P49" s="140">
        <v>143</v>
      </c>
      <c r="Q49" s="169">
        <f>O49+P49</f>
        <v>251920</v>
      </c>
      <c r="R49" s="37"/>
      <c r="S49" s="481"/>
      <c r="T49" s="172"/>
      <c r="U49" s="140"/>
      <c r="V49" s="169"/>
      <c r="W49" s="40"/>
    </row>
    <row r="50" spans="1:23" ht="15.75" customHeight="1" thickTop="1" thickBot="1" x14ac:dyDescent="0.25">
      <c r="A50" s="9" t="str">
        <f>IF(ISERROR(F50/G50)," ",IF(F50/G50&gt;0.5,IF(F50/G50&lt;1.5," ","NOT OK"),"NOT OK"))</f>
        <v xml:space="preserve"> </v>
      </c>
      <c r="B50" s="133" t="s">
        <v>19</v>
      </c>
      <c r="C50" s="192">
        <f t="shared" ref="C50:E50" si="64">+C47+C48+C49</f>
        <v>2576</v>
      </c>
      <c r="D50" s="197">
        <f t="shared" si="64"/>
        <v>2576</v>
      </c>
      <c r="E50" s="153">
        <f t="shared" si="64"/>
        <v>5152</v>
      </c>
      <c r="F50" s="192"/>
      <c r="G50" s="197"/>
      <c r="H50" s="153"/>
      <c r="I50" s="130"/>
      <c r="J50" s="9"/>
      <c r="K50" s="10"/>
      <c r="L50" s="47" t="s">
        <v>19</v>
      </c>
      <c r="M50" s="49">
        <f t="shared" ref="M50:Q50" si="65">+M47+M48+M49</f>
        <v>411586</v>
      </c>
      <c r="N50" s="510">
        <f t="shared" si="65"/>
        <v>410892</v>
      </c>
      <c r="O50" s="171">
        <f t="shared" si="65"/>
        <v>822478</v>
      </c>
      <c r="P50" s="49">
        <f t="shared" si="65"/>
        <v>465</v>
      </c>
      <c r="Q50" s="171">
        <f t="shared" si="65"/>
        <v>822943</v>
      </c>
      <c r="R50" s="49"/>
      <c r="S50" s="483"/>
      <c r="T50" s="478"/>
      <c r="U50" s="49"/>
      <c r="V50" s="171"/>
      <c r="W50" s="50"/>
    </row>
    <row r="51" spans="1:23" ht="13.5" thickTop="1" x14ac:dyDescent="0.2">
      <c r="A51" s="3" t="str">
        <f>IF(ISERROR(F51/G51)," ",IF(F51/G51&gt;0.5,IF(F51/G51&lt;1.5," ","NOT OK"),"NOT OK"))</f>
        <v xml:space="preserve"> </v>
      </c>
      <c r="B51" s="106" t="s">
        <v>20</v>
      </c>
      <c r="C51" s="132">
        <v>898</v>
      </c>
      <c r="D51" s="121">
        <v>898</v>
      </c>
      <c r="E51" s="161">
        <f t="shared" ref="E51:E53" si="66">SUM(C51:D51)</f>
        <v>1796</v>
      </c>
      <c r="F51" s="132"/>
      <c r="G51" s="121"/>
      <c r="H51" s="161"/>
      <c r="I51" s="123"/>
      <c r="J51" s="3"/>
      <c r="L51" s="13" t="s">
        <v>21</v>
      </c>
      <c r="M51" s="37">
        <v>130899</v>
      </c>
      <c r="N51" s="508">
        <v>130674</v>
      </c>
      <c r="O51" s="498">
        <f>+M51+N51</f>
        <v>261573</v>
      </c>
      <c r="P51" s="499">
        <v>383</v>
      </c>
      <c r="Q51" s="498">
        <f>O51+P51</f>
        <v>261956</v>
      </c>
      <c r="R51" s="37"/>
      <c r="S51" s="481"/>
      <c r="T51" s="172"/>
      <c r="U51" s="140"/>
      <c r="V51" s="169"/>
      <c r="W51" s="40"/>
    </row>
    <row r="52" spans="1:23" x14ac:dyDescent="0.2">
      <c r="A52" s="3" t="str">
        <f t="shared" ref="A52" si="67">IF(ISERROR(F52/G52)," ",IF(F52/G52&gt;0.5,IF(F52/G52&lt;1.5," ","NOT OK"),"NOT OK"))</f>
        <v xml:space="preserve"> </v>
      </c>
      <c r="B52" s="106" t="s">
        <v>22</v>
      </c>
      <c r="C52" s="132">
        <v>896</v>
      </c>
      <c r="D52" s="121">
        <v>895</v>
      </c>
      <c r="E52" s="152">
        <f t="shared" si="66"/>
        <v>1791</v>
      </c>
      <c r="F52" s="132"/>
      <c r="G52" s="121"/>
      <c r="H52" s="152"/>
      <c r="I52" s="123"/>
      <c r="J52" s="3"/>
      <c r="L52" s="13" t="s">
        <v>22</v>
      </c>
      <c r="M52" s="37">
        <v>137336</v>
      </c>
      <c r="N52" s="508">
        <v>138372</v>
      </c>
      <c r="O52" s="501">
        <f t="shared" ref="O52" si="68">+M52+N52</f>
        <v>275708</v>
      </c>
      <c r="P52" s="502">
        <v>171</v>
      </c>
      <c r="Q52" s="501">
        <f>O52+P52</f>
        <v>275879</v>
      </c>
      <c r="R52" s="37"/>
      <c r="S52" s="481"/>
      <c r="T52" s="169"/>
      <c r="U52" s="494"/>
      <c r="V52" s="169"/>
      <c r="W52" s="40"/>
    </row>
    <row r="53" spans="1:23" ht="13.5" thickBot="1" x14ac:dyDescent="0.25">
      <c r="A53" s="3" t="str">
        <f>IF(ISERROR(F53/G53)," ",IF(F53/G53&gt;0.5,IF(F53/G53&lt;1.5," ","NOT OK"),"NOT OK"))</f>
        <v xml:space="preserve"> </v>
      </c>
      <c r="B53" s="106" t="s">
        <v>23</v>
      </c>
      <c r="C53" s="132">
        <v>844</v>
      </c>
      <c r="D53" s="121">
        <v>844</v>
      </c>
      <c r="E53" s="156">
        <f t="shared" si="66"/>
        <v>1688</v>
      </c>
      <c r="F53" s="132"/>
      <c r="G53" s="121"/>
      <c r="H53" s="156"/>
      <c r="I53" s="137"/>
      <c r="J53" s="3"/>
      <c r="L53" s="13" t="s">
        <v>23</v>
      </c>
      <c r="M53" s="37">
        <v>126635</v>
      </c>
      <c r="N53" s="508">
        <v>124291</v>
      </c>
      <c r="O53" s="501">
        <f>+M53+N53</f>
        <v>250926</v>
      </c>
      <c r="P53" s="502">
        <v>319</v>
      </c>
      <c r="Q53" s="414">
        <f>O53+P53</f>
        <v>251245</v>
      </c>
      <c r="R53" s="37"/>
      <c r="S53" s="481"/>
      <c r="T53" s="169"/>
      <c r="U53" s="494"/>
      <c r="V53" s="267"/>
      <c r="W53" s="40"/>
    </row>
    <row r="54" spans="1:23" ht="14.25" thickTop="1" thickBot="1" x14ac:dyDescent="0.25">
      <c r="A54" s="3" t="str">
        <f>IF(ISERROR(F54/G54)," ",IF(F54/G54&gt;0.5,IF(F54/G54&lt;1.5," ","NOT OK"),"NOT OK"))</f>
        <v xml:space="preserve"> </v>
      </c>
      <c r="B54" s="126" t="s">
        <v>40</v>
      </c>
      <c r="C54" s="192">
        <f t="shared" ref="C54:E54" si="69">+C51+C52+C53</f>
        <v>2638</v>
      </c>
      <c r="D54" s="192">
        <f t="shared" si="69"/>
        <v>2637</v>
      </c>
      <c r="E54" s="192">
        <f t="shared" si="69"/>
        <v>5275</v>
      </c>
      <c r="F54" s="192"/>
      <c r="G54" s="192"/>
      <c r="H54" s="192"/>
      <c r="I54" s="130"/>
      <c r="J54" s="3"/>
      <c r="L54" s="476" t="s">
        <v>40</v>
      </c>
      <c r="M54" s="45">
        <f t="shared" ref="M54:Q54" si="70">+M51+M52+M53</f>
        <v>394870</v>
      </c>
      <c r="N54" s="43">
        <f t="shared" si="70"/>
        <v>393337</v>
      </c>
      <c r="O54" s="170">
        <f t="shared" si="70"/>
        <v>788207</v>
      </c>
      <c r="P54" s="43">
        <f t="shared" si="70"/>
        <v>873</v>
      </c>
      <c r="Q54" s="170">
        <f t="shared" si="70"/>
        <v>789080</v>
      </c>
      <c r="R54" s="43"/>
      <c r="S54" s="482"/>
      <c r="T54" s="491"/>
      <c r="U54" s="495"/>
      <c r="V54" s="170"/>
      <c r="W54" s="46"/>
    </row>
    <row r="55" spans="1:23" ht="14.25" thickTop="1" thickBot="1" x14ac:dyDescent="0.25">
      <c r="A55" s="3" t="str">
        <f>IF(ISERROR(F55/G55)," ",IF(F55/G55&gt;0.5,IF(F55/G55&lt;1.5," ","NOT OK"),"NOT OK"))</f>
        <v xml:space="preserve"> </v>
      </c>
      <c r="B55" s="126" t="s">
        <v>62</v>
      </c>
      <c r="C55" s="127">
        <f t="shared" ref="C55:E55" si="71">+C46+C50+C51+C52+C53</f>
        <v>7742</v>
      </c>
      <c r="D55" s="129">
        <f t="shared" si="71"/>
        <v>7742</v>
      </c>
      <c r="E55" s="300">
        <f t="shared" si="71"/>
        <v>15484</v>
      </c>
      <c r="F55" s="127"/>
      <c r="G55" s="129"/>
      <c r="H55" s="300"/>
      <c r="I55" s="130"/>
      <c r="J55" s="3"/>
      <c r="L55" s="476" t="s">
        <v>62</v>
      </c>
      <c r="M55" s="42">
        <f t="shared" ref="M55:Q55" si="72">+M46+M50+M51+M52+M53</f>
        <v>1231888</v>
      </c>
      <c r="N55" s="477">
        <f t="shared" si="72"/>
        <v>1232007</v>
      </c>
      <c r="O55" s="302">
        <f t="shared" si="72"/>
        <v>2463895</v>
      </c>
      <c r="P55" s="43">
        <f t="shared" si="72"/>
        <v>1666</v>
      </c>
      <c r="Q55" s="302">
        <f t="shared" si="72"/>
        <v>2465561</v>
      </c>
      <c r="R55" s="43"/>
      <c r="S55" s="482"/>
      <c r="T55" s="486"/>
      <c r="U55" s="495"/>
      <c r="V55" s="302"/>
      <c r="W55" s="46"/>
    </row>
    <row r="56" spans="1:23" ht="14.25" thickTop="1" thickBot="1" x14ac:dyDescent="0.25">
      <c r="A56" s="3" t="str">
        <f>IF(ISERROR(F56/G56)," ",IF(F56/G56&gt;0.5,IF(F56/G56&lt;1.5," ","NOT OK"),"NOT OK"))</f>
        <v xml:space="preserve"> </v>
      </c>
      <c r="B56" s="126" t="s">
        <v>63</v>
      </c>
      <c r="C56" s="127">
        <f t="shared" ref="C56:E56" si="73">+C40+C46+C50+C54</f>
        <v>10312</v>
      </c>
      <c r="D56" s="129">
        <f t="shared" si="73"/>
        <v>10311</v>
      </c>
      <c r="E56" s="300">
        <f t="shared" si="73"/>
        <v>20623</v>
      </c>
      <c r="F56" s="127"/>
      <c r="G56" s="129"/>
      <c r="H56" s="300"/>
      <c r="I56" s="130"/>
      <c r="J56" s="3"/>
      <c r="L56" s="476" t="s">
        <v>63</v>
      </c>
      <c r="M56" s="45">
        <f t="shared" ref="M56:Q56" si="74">+M40+M46+M50+M54</f>
        <v>1652741</v>
      </c>
      <c r="N56" s="43">
        <f t="shared" si="74"/>
        <v>1653930</v>
      </c>
      <c r="O56" s="302">
        <f t="shared" si="74"/>
        <v>3306671</v>
      </c>
      <c r="P56" s="43">
        <f t="shared" si="74"/>
        <v>2363</v>
      </c>
      <c r="Q56" s="302">
        <f t="shared" si="74"/>
        <v>3309034</v>
      </c>
      <c r="R56" s="43"/>
      <c r="S56" s="482"/>
      <c r="T56" s="486"/>
      <c r="U56" s="495"/>
      <c r="V56" s="302"/>
      <c r="W56" s="46"/>
    </row>
    <row r="57" spans="1:23" ht="14.25" thickTop="1" thickBot="1" x14ac:dyDescent="0.25">
      <c r="B57" s="138" t="s">
        <v>60</v>
      </c>
      <c r="C57" s="102"/>
      <c r="D57" s="102"/>
      <c r="E57" s="102"/>
      <c r="F57" s="102"/>
      <c r="G57" s="102"/>
      <c r="H57" s="102"/>
      <c r="I57" s="102"/>
      <c r="J57" s="3"/>
      <c r="L57" s="53" t="s">
        <v>60</v>
      </c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</row>
    <row r="58" spans="1:23" ht="13.5" thickTop="1" x14ac:dyDescent="0.2">
      <c r="B58" s="537" t="s">
        <v>27</v>
      </c>
      <c r="C58" s="538"/>
      <c r="D58" s="538"/>
      <c r="E58" s="538"/>
      <c r="F58" s="538"/>
      <c r="G58" s="538"/>
      <c r="H58" s="538"/>
      <c r="I58" s="539"/>
      <c r="J58" s="3"/>
      <c r="L58" s="540" t="s">
        <v>28</v>
      </c>
      <c r="M58" s="541"/>
      <c r="N58" s="541"/>
      <c r="O58" s="541"/>
      <c r="P58" s="541"/>
      <c r="Q58" s="541"/>
      <c r="R58" s="541"/>
      <c r="S58" s="541"/>
      <c r="T58" s="541"/>
      <c r="U58" s="541"/>
      <c r="V58" s="541"/>
      <c r="W58" s="542"/>
    </row>
    <row r="59" spans="1:23" ht="13.5" thickBot="1" x14ac:dyDescent="0.25">
      <c r="B59" s="543" t="s">
        <v>30</v>
      </c>
      <c r="C59" s="544"/>
      <c r="D59" s="544"/>
      <c r="E59" s="544"/>
      <c r="F59" s="544"/>
      <c r="G59" s="544"/>
      <c r="H59" s="544"/>
      <c r="I59" s="545"/>
      <c r="J59" s="3"/>
      <c r="L59" s="546" t="s">
        <v>50</v>
      </c>
      <c r="M59" s="547"/>
      <c r="N59" s="547"/>
      <c r="O59" s="547"/>
      <c r="P59" s="547"/>
      <c r="Q59" s="547"/>
      <c r="R59" s="547"/>
      <c r="S59" s="547"/>
      <c r="T59" s="547"/>
      <c r="U59" s="547"/>
      <c r="V59" s="547"/>
      <c r="W59" s="548"/>
    </row>
    <row r="60" spans="1:23" ht="14.25" thickTop="1" thickBot="1" x14ac:dyDescent="0.25">
      <c r="B60" s="101"/>
      <c r="C60" s="102"/>
      <c r="D60" s="102"/>
      <c r="E60" s="102"/>
      <c r="F60" s="102"/>
      <c r="G60" s="102"/>
      <c r="H60" s="102"/>
      <c r="I60" s="103"/>
      <c r="J60" s="3"/>
      <c r="L60" s="15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2"/>
    </row>
    <row r="61" spans="1:23" ht="14.25" thickTop="1" thickBot="1" x14ac:dyDescent="0.25">
      <c r="B61" s="104"/>
      <c r="C61" s="549" t="s">
        <v>64</v>
      </c>
      <c r="D61" s="550"/>
      <c r="E61" s="551"/>
      <c r="F61" s="549" t="s">
        <v>65</v>
      </c>
      <c r="G61" s="550"/>
      <c r="H61" s="551"/>
      <c r="I61" s="105" t="s">
        <v>2</v>
      </c>
      <c r="J61" s="3"/>
      <c r="L61" s="11"/>
      <c r="M61" s="552" t="s">
        <v>64</v>
      </c>
      <c r="N61" s="553"/>
      <c r="O61" s="553"/>
      <c r="P61" s="553"/>
      <c r="Q61" s="554"/>
      <c r="R61" s="552" t="s">
        <v>65</v>
      </c>
      <c r="S61" s="553"/>
      <c r="T61" s="553"/>
      <c r="U61" s="553"/>
      <c r="V61" s="554"/>
      <c r="W61" s="12" t="s">
        <v>2</v>
      </c>
    </row>
    <row r="62" spans="1:23" ht="13.5" thickTop="1" x14ac:dyDescent="0.2">
      <c r="B62" s="106" t="s">
        <v>3</v>
      </c>
      <c r="C62" s="107"/>
      <c r="D62" s="108"/>
      <c r="E62" s="109"/>
      <c r="F62" s="107"/>
      <c r="G62" s="108"/>
      <c r="H62" s="109"/>
      <c r="I62" s="110" t="s">
        <v>4</v>
      </c>
      <c r="J62" s="3"/>
      <c r="L62" s="13" t="s">
        <v>3</v>
      </c>
      <c r="M62" s="19"/>
      <c r="N62" s="15"/>
      <c r="O62" s="16"/>
      <c r="P62" s="17"/>
      <c r="Q62" s="20"/>
      <c r="R62" s="19"/>
      <c r="S62" s="15"/>
      <c r="T62" s="16"/>
      <c r="U62" s="17"/>
      <c r="V62" s="20"/>
      <c r="W62" s="21" t="s">
        <v>4</v>
      </c>
    </row>
    <row r="63" spans="1:23" ht="13.5" thickBot="1" x14ac:dyDescent="0.25">
      <c r="B63" s="111" t="s">
        <v>29</v>
      </c>
      <c r="C63" s="112" t="s">
        <v>5</v>
      </c>
      <c r="D63" s="113" t="s">
        <v>6</v>
      </c>
      <c r="E63" s="114" t="s">
        <v>7</v>
      </c>
      <c r="F63" s="112" t="s">
        <v>5</v>
      </c>
      <c r="G63" s="113" t="s">
        <v>6</v>
      </c>
      <c r="H63" s="114" t="s">
        <v>7</v>
      </c>
      <c r="I63" s="115"/>
      <c r="J63" s="3"/>
      <c r="L63" s="22"/>
      <c r="M63" s="27" t="s">
        <v>8</v>
      </c>
      <c r="N63" s="24" t="s">
        <v>9</v>
      </c>
      <c r="O63" s="25" t="s">
        <v>31</v>
      </c>
      <c r="P63" s="26" t="s">
        <v>32</v>
      </c>
      <c r="Q63" s="25" t="s">
        <v>7</v>
      </c>
      <c r="R63" s="27" t="s">
        <v>8</v>
      </c>
      <c r="S63" s="24" t="s">
        <v>9</v>
      </c>
      <c r="T63" s="25" t="s">
        <v>31</v>
      </c>
      <c r="U63" s="26" t="s">
        <v>32</v>
      </c>
      <c r="V63" s="25" t="s">
        <v>7</v>
      </c>
      <c r="W63" s="28"/>
    </row>
    <row r="64" spans="1:23" ht="5.25" customHeight="1" thickTop="1" x14ac:dyDescent="0.2">
      <c r="B64" s="106"/>
      <c r="C64" s="116"/>
      <c r="D64" s="117"/>
      <c r="E64" s="118"/>
      <c r="F64" s="116"/>
      <c r="G64" s="117"/>
      <c r="H64" s="118"/>
      <c r="I64" s="119"/>
      <c r="J64" s="3"/>
      <c r="L64" s="13"/>
      <c r="M64" s="33"/>
      <c r="N64" s="30"/>
      <c r="O64" s="31"/>
      <c r="P64" s="32"/>
      <c r="Q64" s="34"/>
      <c r="R64" s="33"/>
      <c r="S64" s="30"/>
      <c r="T64" s="31"/>
      <c r="U64" s="32"/>
      <c r="V64" s="34"/>
      <c r="W64" s="35"/>
    </row>
    <row r="65" spans="1:23" x14ac:dyDescent="0.2">
      <c r="A65" s="3" t="str">
        <f>IF(ISERROR(F65/G65)," ",IF(F65/G65&gt;0.5,IF(F65/G65&lt;1.5," ","NOT OK"),"NOT OK"))</f>
        <v xml:space="preserve"> </v>
      </c>
      <c r="B65" s="106" t="s">
        <v>10</v>
      </c>
      <c r="C65" s="120">
        <f t="shared" ref="C65:H70" si="75">+C9+C37</f>
        <v>911</v>
      </c>
      <c r="D65" s="122">
        <f t="shared" si="75"/>
        <v>912</v>
      </c>
      <c r="E65" s="158">
        <f t="shared" si="75"/>
        <v>1823</v>
      </c>
      <c r="F65" s="120">
        <f t="shared" si="75"/>
        <v>1032</v>
      </c>
      <c r="G65" s="122">
        <f t="shared" si="75"/>
        <v>1032</v>
      </c>
      <c r="H65" s="158">
        <f t="shared" si="75"/>
        <v>2064</v>
      </c>
      <c r="I65" s="123">
        <f t="shared" ref="I65:I67" si="76">IF(E65=0,0,((H65/E65)-1)*100)</f>
        <v>13.219967087218865</v>
      </c>
      <c r="J65" s="3"/>
      <c r="K65" s="6"/>
      <c r="L65" s="13" t="s">
        <v>10</v>
      </c>
      <c r="M65" s="39">
        <f t="shared" ref="M65:N67" si="77">+M9+M37</f>
        <v>147096</v>
      </c>
      <c r="N65" s="37">
        <f t="shared" si="77"/>
        <v>148437</v>
      </c>
      <c r="O65" s="169">
        <f>SUM(M65:N65)</f>
        <v>295533</v>
      </c>
      <c r="P65" s="38">
        <f>P9+P37</f>
        <v>144</v>
      </c>
      <c r="Q65" s="169">
        <f>+O65+P65</f>
        <v>295677</v>
      </c>
      <c r="R65" s="39">
        <f t="shared" ref="R65:S67" si="78">+R9+R37</f>
        <v>160507</v>
      </c>
      <c r="S65" s="37">
        <f t="shared" si="78"/>
        <v>161162</v>
      </c>
      <c r="T65" s="169">
        <f>SUM(R65:S65)</f>
        <v>321669</v>
      </c>
      <c r="U65" s="38">
        <f>U9+U37</f>
        <v>126</v>
      </c>
      <c r="V65" s="169">
        <f>+T65+U65</f>
        <v>321795</v>
      </c>
      <c r="W65" s="40">
        <f t="shared" ref="W65:W67" si="79">IF(Q65=0,0,((V65/Q65)-1)*100)</f>
        <v>8.8332876754025449</v>
      </c>
    </row>
    <row r="66" spans="1:23" x14ac:dyDescent="0.2">
      <c r="A66" s="3" t="str">
        <f>IF(ISERROR(F66/G66)," ",IF(F66/G66&gt;0.5,IF(F66/G66&lt;1.5," ","NOT OK"),"NOT OK"))</f>
        <v xml:space="preserve"> </v>
      </c>
      <c r="B66" s="106" t="s">
        <v>11</v>
      </c>
      <c r="C66" s="120">
        <f t="shared" si="75"/>
        <v>963</v>
      </c>
      <c r="D66" s="122">
        <f t="shared" si="75"/>
        <v>962</v>
      </c>
      <c r="E66" s="158">
        <f t="shared" si="75"/>
        <v>1925</v>
      </c>
      <c r="F66" s="120">
        <f t="shared" si="75"/>
        <v>975</v>
      </c>
      <c r="G66" s="122">
        <f t="shared" si="75"/>
        <v>975</v>
      </c>
      <c r="H66" s="158">
        <f t="shared" si="75"/>
        <v>1950</v>
      </c>
      <c r="I66" s="123">
        <f t="shared" si="76"/>
        <v>1.298701298701288</v>
      </c>
      <c r="J66" s="3"/>
      <c r="K66" s="6"/>
      <c r="L66" s="13" t="s">
        <v>11</v>
      </c>
      <c r="M66" s="39">
        <f t="shared" si="77"/>
        <v>151343</v>
      </c>
      <c r="N66" s="37">
        <f t="shared" si="77"/>
        <v>153681</v>
      </c>
      <c r="O66" s="169">
        <f t="shared" ref="O66:O67" si="80">SUM(M66:N66)</f>
        <v>305024</v>
      </c>
      <c r="P66" s="38">
        <f>P10+P38</f>
        <v>388</v>
      </c>
      <c r="Q66" s="169">
        <f>+O66+P66</f>
        <v>305412</v>
      </c>
      <c r="R66" s="39">
        <f t="shared" si="78"/>
        <v>146244</v>
      </c>
      <c r="S66" s="37">
        <f t="shared" si="78"/>
        <v>147608</v>
      </c>
      <c r="T66" s="169">
        <f t="shared" ref="T66:T67" si="81">SUM(R66:S66)</f>
        <v>293852</v>
      </c>
      <c r="U66" s="38">
        <f>U10+U38</f>
        <v>0</v>
      </c>
      <c r="V66" s="169">
        <f>+T66+U66</f>
        <v>293852</v>
      </c>
      <c r="W66" s="40">
        <f t="shared" si="79"/>
        <v>-3.7850510130577719</v>
      </c>
    </row>
    <row r="67" spans="1:23" ht="13.5" thickBot="1" x14ac:dyDescent="0.25">
      <c r="A67" s="3" t="str">
        <f>IF(ISERROR(F67/G67)," ",IF(F67/G67&gt;0.5,IF(F67/G67&lt;1.5," ","NOT OK"),"NOT OK"))</f>
        <v xml:space="preserve"> </v>
      </c>
      <c r="B67" s="111" t="s">
        <v>12</v>
      </c>
      <c r="C67" s="124">
        <f t="shared" si="75"/>
        <v>1048</v>
      </c>
      <c r="D67" s="125">
        <f t="shared" si="75"/>
        <v>1048</v>
      </c>
      <c r="E67" s="158">
        <f t="shared" si="75"/>
        <v>2096</v>
      </c>
      <c r="F67" s="124">
        <f t="shared" si="75"/>
        <v>929</v>
      </c>
      <c r="G67" s="125">
        <f t="shared" si="75"/>
        <v>931</v>
      </c>
      <c r="H67" s="158">
        <f t="shared" si="75"/>
        <v>1860</v>
      </c>
      <c r="I67" s="123">
        <f t="shared" si="76"/>
        <v>-11.259541984732824</v>
      </c>
      <c r="J67" s="3"/>
      <c r="K67" s="6"/>
      <c r="L67" s="22" t="s">
        <v>12</v>
      </c>
      <c r="M67" s="39">
        <f t="shared" si="77"/>
        <v>166709</v>
      </c>
      <c r="N67" s="37">
        <f t="shared" si="77"/>
        <v>163165</v>
      </c>
      <c r="O67" s="169">
        <f t="shared" si="80"/>
        <v>329874</v>
      </c>
      <c r="P67" s="38">
        <f>P11+P39</f>
        <v>165</v>
      </c>
      <c r="Q67" s="169">
        <f>+O67+P67</f>
        <v>330039</v>
      </c>
      <c r="R67" s="39">
        <f t="shared" si="78"/>
        <v>153439</v>
      </c>
      <c r="S67" s="37">
        <f t="shared" si="78"/>
        <v>148525</v>
      </c>
      <c r="T67" s="169">
        <f t="shared" si="81"/>
        <v>301964</v>
      </c>
      <c r="U67" s="38">
        <f>U11+U39</f>
        <v>0</v>
      </c>
      <c r="V67" s="169">
        <f>+T67+U67</f>
        <v>301964</v>
      </c>
      <c r="W67" s="40">
        <f t="shared" si="79"/>
        <v>-8.5065704356151794</v>
      </c>
    </row>
    <row r="68" spans="1:23" ht="14.25" thickTop="1" thickBot="1" x14ac:dyDescent="0.25">
      <c r="A68" s="3" t="str">
        <f>IF(ISERROR(F68/G68)," ",IF(F68/G68&gt;0.5,IF(F68/G68&lt;1.5," ","NOT OK"),"NOT OK"))</f>
        <v xml:space="preserve"> </v>
      </c>
      <c r="B68" s="126" t="s">
        <v>57</v>
      </c>
      <c r="C68" s="192">
        <f t="shared" si="75"/>
        <v>2922</v>
      </c>
      <c r="D68" s="197">
        <f t="shared" si="75"/>
        <v>2922</v>
      </c>
      <c r="E68" s="153">
        <f t="shared" si="75"/>
        <v>5844</v>
      </c>
      <c r="F68" s="192">
        <f t="shared" si="75"/>
        <v>2936</v>
      </c>
      <c r="G68" s="197">
        <f t="shared" si="75"/>
        <v>2938</v>
      </c>
      <c r="H68" s="153">
        <f t="shared" si="75"/>
        <v>5874</v>
      </c>
      <c r="I68" s="130">
        <f>IF(E68=0,0,((H68/E68)-1)*100)</f>
        <v>0.51334702258727383</v>
      </c>
      <c r="J68" s="3"/>
      <c r="L68" s="41" t="s">
        <v>57</v>
      </c>
      <c r="M68" s="45">
        <f t="shared" ref="M68:Q68" si="82">+M65+M66+M67</f>
        <v>465148</v>
      </c>
      <c r="N68" s="43">
        <f t="shared" si="82"/>
        <v>465283</v>
      </c>
      <c r="O68" s="170">
        <f t="shared" si="82"/>
        <v>930431</v>
      </c>
      <c r="P68" s="43">
        <f t="shared" si="82"/>
        <v>697</v>
      </c>
      <c r="Q68" s="170">
        <f t="shared" si="82"/>
        <v>931128</v>
      </c>
      <c r="R68" s="45">
        <f t="shared" ref="R68:V68" si="83">+R65+R66+R67</f>
        <v>460190</v>
      </c>
      <c r="S68" s="43">
        <f t="shared" si="83"/>
        <v>457295</v>
      </c>
      <c r="T68" s="170">
        <f t="shared" si="83"/>
        <v>917485</v>
      </c>
      <c r="U68" s="43">
        <f t="shared" si="83"/>
        <v>126</v>
      </c>
      <c r="V68" s="170">
        <f t="shared" si="83"/>
        <v>917611</v>
      </c>
      <c r="W68" s="46">
        <f>IF(Q68=0,0,((V68/Q68)-1)*100)</f>
        <v>-1.4516801127234968</v>
      </c>
    </row>
    <row r="69" spans="1:23" ht="13.5" thickTop="1" x14ac:dyDescent="0.2">
      <c r="A69" s="3" t="str">
        <f t="shared" si="10"/>
        <v xml:space="preserve"> </v>
      </c>
      <c r="B69" s="106" t="s">
        <v>13</v>
      </c>
      <c r="C69" s="132">
        <f t="shared" si="75"/>
        <v>1031</v>
      </c>
      <c r="D69" s="121">
        <f t="shared" si="75"/>
        <v>1031</v>
      </c>
      <c r="E69" s="152">
        <f t="shared" si="75"/>
        <v>2062</v>
      </c>
      <c r="F69" s="132">
        <f t="shared" si="75"/>
        <v>893</v>
      </c>
      <c r="G69" s="121">
        <f t="shared" si="75"/>
        <v>892</v>
      </c>
      <c r="H69" s="152">
        <f t="shared" si="75"/>
        <v>1785</v>
      </c>
      <c r="I69" s="123">
        <f t="shared" ref="I69" si="84">IF(E69=0,0,((H69/E69)-1)*100)</f>
        <v>-13.433559650824446</v>
      </c>
      <c r="J69" s="3"/>
      <c r="L69" s="13" t="s">
        <v>13</v>
      </c>
      <c r="M69" s="39">
        <f>+M13+M41</f>
        <v>156235</v>
      </c>
      <c r="N69" s="37">
        <f>+N13+N41</f>
        <v>158766</v>
      </c>
      <c r="O69" s="169">
        <f t="shared" ref="O69" si="85">SUM(M69:N69)</f>
        <v>315001</v>
      </c>
      <c r="P69" s="38">
        <f>P13+P41</f>
        <v>148</v>
      </c>
      <c r="Q69" s="172">
        <f>+O69+P69</f>
        <v>315149</v>
      </c>
      <c r="R69" s="39">
        <f>+R13+R41</f>
        <v>141535</v>
      </c>
      <c r="S69" s="37">
        <f>+S13+S41</f>
        <v>143884</v>
      </c>
      <c r="T69" s="169">
        <f t="shared" ref="T69" si="86">SUM(R69:S69)</f>
        <v>285419</v>
      </c>
      <c r="U69" s="38">
        <f>U13+U41</f>
        <v>0</v>
      </c>
      <c r="V69" s="172">
        <f>+T69+U69</f>
        <v>285419</v>
      </c>
      <c r="W69" s="40">
        <f t="shared" ref="W69" si="87">IF(Q69=0,0,((V69/Q69)-1)*100)</f>
        <v>-9.4336329799555081</v>
      </c>
    </row>
    <row r="70" spans="1:23" ht="13.5" thickBot="1" x14ac:dyDescent="0.25">
      <c r="A70" s="3" t="str">
        <f>IF(ISERROR(F70/G70)," ",IF(F70/G70&gt;0.5,IF(F70/G70&lt;1.5," ","NOT OK"),"NOT OK"))</f>
        <v xml:space="preserve"> </v>
      </c>
      <c r="B70" s="106" t="s">
        <v>14</v>
      </c>
      <c r="C70" s="132">
        <f t="shared" si="75"/>
        <v>920</v>
      </c>
      <c r="D70" s="121">
        <f t="shared" si="75"/>
        <v>921</v>
      </c>
      <c r="E70" s="152">
        <f t="shared" si="75"/>
        <v>1841</v>
      </c>
      <c r="F70" s="132">
        <f t="shared" si="75"/>
        <v>823</v>
      </c>
      <c r="G70" s="121">
        <f t="shared" si="75"/>
        <v>823</v>
      </c>
      <c r="H70" s="152">
        <f t="shared" si="75"/>
        <v>1646</v>
      </c>
      <c r="I70" s="123">
        <f>IF(E70=0,0,((H70/E70)-1)*100)</f>
        <v>-10.592069527430748</v>
      </c>
      <c r="J70" s="3"/>
      <c r="L70" s="13" t="s">
        <v>14</v>
      </c>
      <c r="M70" s="39">
        <f>+M14+M42</f>
        <v>146712</v>
      </c>
      <c r="N70" s="37">
        <f>+N14+N42</f>
        <v>146342</v>
      </c>
      <c r="O70" s="169">
        <f>SUM(M70:N70)</f>
        <v>293054</v>
      </c>
      <c r="P70" s="38">
        <f>P14+P42</f>
        <v>0</v>
      </c>
      <c r="Q70" s="172">
        <f>+O70+P70</f>
        <v>293054</v>
      </c>
      <c r="R70" s="39">
        <f>+R14+R42</f>
        <v>131498</v>
      </c>
      <c r="S70" s="37">
        <f>+S14+S42</f>
        <v>132141</v>
      </c>
      <c r="T70" s="169">
        <f>SUM(R70:S70)</f>
        <v>263639</v>
      </c>
      <c r="U70" s="38">
        <f>U14+U42</f>
        <v>0</v>
      </c>
      <c r="V70" s="172">
        <f>+T70+U70</f>
        <v>263639</v>
      </c>
      <c r="W70" s="40">
        <f>IF(Q70=0,0,((V70/Q70)-1)*100)</f>
        <v>-10.037399250650047</v>
      </c>
    </row>
    <row r="71" spans="1:23" ht="14.25" thickTop="1" thickBot="1" x14ac:dyDescent="0.25">
      <c r="A71" s="3" t="str">
        <f>IF(ISERROR(F71/G71)," ",IF(F71/G71&gt;0.5,IF(F71/G71&lt;1.5," ","NOT OK"),"NOT OK"))</f>
        <v xml:space="preserve"> </v>
      </c>
      <c r="B71" s="126" t="s">
        <v>66</v>
      </c>
      <c r="C71" s="127">
        <f>+C69+C70</f>
        <v>1951</v>
      </c>
      <c r="D71" s="129">
        <f t="shared" ref="D71:H71" si="88">+D69+D70</f>
        <v>1952</v>
      </c>
      <c r="E71" s="300">
        <f t="shared" si="88"/>
        <v>3903</v>
      </c>
      <c r="F71" s="127">
        <f t="shared" si="88"/>
        <v>1716</v>
      </c>
      <c r="G71" s="129">
        <f t="shared" si="88"/>
        <v>1715</v>
      </c>
      <c r="H71" s="300">
        <f t="shared" si="88"/>
        <v>3431</v>
      </c>
      <c r="I71" s="130">
        <f>IF(E71=0,0,((H71/E71)-1)*100)</f>
        <v>-12.093261593645909</v>
      </c>
      <c r="J71" s="3"/>
      <c r="L71" s="41" t="s">
        <v>66</v>
      </c>
      <c r="M71" s="45">
        <f>+M69+M70</f>
        <v>302947</v>
      </c>
      <c r="N71" s="43">
        <f t="shared" ref="N71:V71" si="89">+N69+N70</f>
        <v>305108</v>
      </c>
      <c r="O71" s="302">
        <f t="shared" si="89"/>
        <v>608055</v>
      </c>
      <c r="P71" s="43">
        <f t="shared" si="89"/>
        <v>148</v>
      </c>
      <c r="Q71" s="302">
        <f t="shared" si="89"/>
        <v>608203</v>
      </c>
      <c r="R71" s="45">
        <f t="shared" si="89"/>
        <v>273033</v>
      </c>
      <c r="S71" s="43">
        <f t="shared" si="89"/>
        <v>276025</v>
      </c>
      <c r="T71" s="302">
        <f t="shared" si="89"/>
        <v>549058</v>
      </c>
      <c r="U71" s="43">
        <f t="shared" si="89"/>
        <v>0</v>
      </c>
      <c r="V71" s="302">
        <f t="shared" si="89"/>
        <v>549058</v>
      </c>
      <c r="W71" s="46">
        <f>IF(Q71=0,0,((V71/Q71)-1)*100)</f>
        <v>-9.7245492047885342</v>
      </c>
    </row>
    <row r="72" spans="1:23" ht="14.25" thickTop="1" thickBot="1" x14ac:dyDescent="0.25">
      <c r="A72" s="3" t="str">
        <f>IF(ISERROR(F72/G72)," ",IF(F72/G72&gt;0.5,IF(F72/G72&lt;1.5," ","NOT OK"),"NOT OK"))</f>
        <v xml:space="preserve"> </v>
      </c>
      <c r="B72" s="126" t="s">
        <v>67</v>
      </c>
      <c r="C72" s="127">
        <f>+C68+C69+C70</f>
        <v>4873</v>
      </c>
      <c r="D72" s="129">
        <f t="shared" ref="D72:H72" si="90">+D68+D69+D70</f>
        <v>4874</v>
      </c>
      <c r="E72" s="300">
        <f t="shared" si="90"/>
        <v>9747</v>
      </c>
      <c r="F72" s="127">
        <f t="shared" si="90"/>
        <v>4652</v>
      </c>
      <c r="G72" s="129">
        <f t="shared" si="90"/>
        <v>4653</v>
      </c>
      <c r="H72" s="300">
        <f t="shared" si="90"/>
        <v>9305</v>
      </c>
      <c r="I72" s="130">
        <f>IF(E72=0,0,((H72/E72)-1)*100)</f>
        <v>-4.5347286344516231</v>
      </c>
      <c r="J72" s="3"/>
      <c r="L72" s="41" t="s">
        <v>67</v>
      </c>
      <c r="M72" s="45">
        <f>+M68+M69+M70</f>
        <v>768095</v>
      </c>
      <c r="N72" s="43">
        <f t="shared" ref="N72:V72" si="91">+N68+N69+N70</f>
        <v>770391</v>
      </c>
      <c r="O72" s="302">
        <f t="shared" si="91"/>
        <v>1538486</v>
      </c>
      <c r="P72" s="43">
        <f t="shared" si="91"/>
        <v>845</v>
      </c>
      <c r="Q72" s="302">
        <f t="shared" si="91"/>
        <v>1539331</v>
      </c>
      <c r="R72" s="45">
        <f t="shared" si="91"/>
        <v>733223</v>
      </c>
      <c r="S72" s="43">
        <f t="shared" si="91"/>
        <v>733320</v>
      </c>
      <c r="T72" s="302">
        <f t="shared" si="91"/>
        <v>1466543</v>
      </c>
      <c r="U72" s="43">
        <f t="shared" si="91"/>
        <v>126</v>
      </c>
      <c r="V72" s="302">
        <f t="shared" si="91"/>
        <v>1466669</v>
      </c>
      <c r="W72" s="46">
        <f>IF(Q72=0,0,((V72/Q72)-1)*100)</f>
        <v>-4.720362287253355</v>
      </c>
    </row>
    <row r="73" spans="1:23" ht="14.25" thickTop="1" thickBot="1" x14ac:dyDescent="0.25">
      <c r="A73" s="3" t="str">
        <f t="shared" ref="A73:A75" si="92">IF(ISERROR(F73/G73)," ",IF(F73/G73&gt;0.5,IF(F73/G73&lt;1.5," ","NOT OK"),"NOT OK"))</f>
        <v xml:space="preserve"> </v>
      </c>
      <c r="B73" s="106" t="s">
        <v>15</v>
      </c>
      <c r="C73" s="132">
        <f t="shared" ref="C73:E84" si="93">+C17+C45</f>
        <v>1039</v>
      </c>
      <c r="D73" s="121">
        <f t="shared" si="93"/>
        <v>1039</v>
      </c>
      <c r="E73" s="152">
        <f t="shared" si="93"/>
        <v>2078</v>
      </c>
      <c r="F73" s="132"/>
      <c r="G73" s="121"/>
      <c r="H73" s="152"/>
      <c r="I73" s="123"/>
      <c r="J73" s="3"/>
      <c r="L73" s="13" t="s">
        <v>15</v>
      </c>
      <c r="M73" s="39">
        <f>+M17+M45</f>
        <v>168152</v>
      </c>
      <c r="N73" s="37">
        <f>+N17+N45</f>
        <v>168498</v>
      </c>
      <c r="O73" s="169">
        <f>SUM(M73:N73)</f>
        <v>336650</v>
      </c>
      <c r="P73" s="38">
        <f>P17+P45</f>
        <v>180</v>
      </c>
      <c r="Q73" s="172">
        <f>+O73+P73</f>
        <v>336830</v>
      </c>
      <c r="R73" s="39"/>
      <c r="S73" s="37"/>
      <c r="T73" s="169"/>
      <c r="U73" s="38"/>
      <c r="V73" s="172"/>
      <c r="W73" s="40"/>
    </row>
    <row r="74" spans="1:23" ht="14.25" thickTop="1" thickBot="1" x14ac:dyDescent="0.25">
      <c r="A74" s="3" t="str">
        <f t="shared" si="92"/>
        <v xml:space="preserve"> </v>
      </c>
      <c r="B74" s="126" t="s">
        <v>61</v>
      </c>
      <c r="C74" s="192">
        <f t="shared" si="93"/>
        <v>2990</v>
      </c>
      <c r="D74" s="197">
        <f t="shared" si="93"/>
        <v>2991</v>
      </c>
      <c r="E74" s="153">
        <f t="shared" si="93"/>
        <v>5981</v>
      </c>
      <c r="F74" s="192"/>
      <c r="G74" s="197"/>
      <c r="H74" s="153"/>
      <c r="I74" s="130"/>
      <c r="J74" s="3"/>
      <c r="L74" s="41" t="s">
        <v>61</v>
      </c>
      <c r="M74" s="45">
        <f t="shared" ref="M74:Q74" si="94">+M69+M70+M73</f>
        <v>471099</v>
      </c>
      <c r="N74" s="43">
        <f t="shared" si="94"/>
        <v>473606</v>
      </c>
      <c r="O74" s="170">
        <f t="shared" si="94"/>
        <v>944705</v>
      </c>
      <c r="P74" s="43">
        <f t="shared" si="94"/>
        <v>328</v>
      </c>
      <c r="Q74" s="170">
        <f t="shared" si="94"/>
        <v>945033</v>
      </c>
      <c r="R74" s="45"/>
      <c r="S74" s="43"/>
      <c r="T74" s="170"/>
      <c r="U74" s="43"/>
      <c r="V74" s="170"/>
      <c r="W74" s="46"/>
    </row>
    <row r="75" spans="1:23" ht="13.5" thickTop="1" x14ac:dyDescent="0.2">
      <c r="A75" s="3" t="str">
        <f t="shared" si="92"/>
        <v xml:space="preserve"> </v>
      </c>
      <c r="B75" s="106" t="s">
        <v>16</v>
      </c>
      <c r="C75" s="132">
        <f t="shared" si="93"/>
        <v>1018</v>
      </c>
      <c r="D75" s="121">
        <f t="shared" si="93"/>
        <v>1018</v>
      </c>
      <c r="E75" s="152">
        <f t="shared" si="93"/>
        <v>2036</v>
      </c>
      <c r="F75" s="132"/>
      <c r="G75" s="121"/>
      <c r="H75" s="152"/>
      <c r="I75" s="123"/>
      <c r="J75" s="7"/>
      <c r="L75" s="13" t="s">
        <v>16</v>
      </c>
      <c r="M75" s="39">
        <f t="shared" ref="M75:N77" si="95">+M19+M47</f>
        <v>157882</v>
      </c>
      <c r="N75" s="37">
        <f t="shared" si="95"/>
        <v>159737</v>
      </c>
      <c r="O75" s="169">
        <f t="shared" ref="O75" si="96">SUM(M75:N75)</f>
        <v>317619</v>
      </c>
      <c r="P75" s="38">
        <f>P19+P47</f>
        <v>0</v>
      </c>
      <c r="Q75" s="172">
        <f>+O75+P75</f>
        <v>317619</v>
      </c>
      <c r="R75" s="39"/>
      <c r="S75" s="37"/>
      <c r="T75" s="169"/>
      <c r="U75" s="38"/>
      <c r="V75" s="172"/>
      <c r="W75" s="40"/>
    </row>
    <row r="76" spans="1:23" x14ac:dyDescent="0.2">
      <c r="A76" s="3" t="str">
        <f t="shared" ref="A76" si="97">IF(ISERROR(F76/G76)," ",IF(F76/G76&gt;0.5,IF(F76/G76&lt;1.5," ","NOT OK"),"NOT OK"))</f>
        <v xml:space="preserve"> </v>
      </c>
      <c r="B76" s="106" t="s">
        <v>17</v>
      </c>
      <c r="C76" s="132">
        <f t="shared" si="93"/>
        <v>992</v>
      </c>
      <c r="D76" s="121">
        <f t="shared" si="93"/>
        <v>992</v>
      </c>
      <c r="E76" s="152">
        <f t="shared" si="93"/>
        <v>1984</v>
      </c>
      <c r="F76" s="132"/>
      <c r="G76" s="121"/>
      <c r="H76" s="152"/>
      <c r="I76" s="123"/>
      <c r="J76" s="3"/>
      <c r="L76" s="13" t="s">
        <v>17</v>
      </c>
      <c r="M76" s="39">
        <f t="shared" si="95"/>
        <v>152300</v>
      </c>
      <c r="N76" s="37">
        <f t="shared" si="95"/>
        <v>150820</v>
      </c>
      <c r="O76" s="169">
        <f>SUM(M76:N76)</f>
        <v>303120</v>
      </c>
      <c r="P76" s="140">
        <f>P20+P48</f>
        <v>322</v>
      </c>
      <c r="Q76" s="169">
        <f>+O76+P76</f>
        <v>303442</v>
      </c>
      <c r="R76" s="39"/>
      <c r="S76" s="37"/>
      <c r="T76" s="169"/>
      <c r="U76" s="140"/>
      <c r="V76" s="169"/>
      <c r="W76" s="40"/>
    </row>
    <row r="77" spans="1:23" ht="13.5" thickBot="1" x14ac:dyDescent="0.25">
      <c r="A77" s="3" t="str">
        <f>IF(ISERROR(F77/G77)," ",IF(F77/G77&gt;0.5,IF(F77/G77&lt;1.5," ","NOT OK"),"NOT OK"))</f>
        <v xml:space="preserve"> </v>
      </c>
      <c r="B77" s="106" t="s">
        <v>18</v>
      </c>
      <c r="C77" s="132">
        <f t="shared" si="93"/>
        <v>949</v>
      </c>
      <c r="D77" s="121">
        <f t="shared" si="93"/>
        <v>949</v>
      </c>
      <c r="E77" s="152">
        <f t="shared" si="93"/>
        <v>1898</v>
      </c>
      <c r="F77" s="132"/>
      <c r="G77" s="121"/>
      <c r="H77" s="152"/>
      <c r="I77" s="123"/>
      <c r="J77" s="3"/>
      <c r="L77" s="13" t="s">
        <v>18</v>
      </c>
      <c r="M77" s="39">
        <f t="shared" si="95"/>
        <v>140285</v>
      </c>
      <c r="N77" s="37">
        <f t="shared" si="95"/>
        <v>137966</v>
      </c>
      <c r="O77" s="169">
        <f>SUM(M77:N77)</f>
        <v>278251</v>
      </c>
      <c r="P77" s="140">
        <f>P21+P49</f>
        <v>143</v>
      </c>
      <c r="Q77" s="169">
        <f>+O77+P77</f>
        <v>278394</v>
      </c>
      <c r="R77" s="39"/>
      <c r="S77" s="37"/>
      <c r="T77" s="169"/>
      <c r="U77" s="140"/>
      <c r="V77" s="169"/>
      <c r="W77" s="40"/>
    </row>
    <row r="78" spans="1:23" ht="15.75" customHeight="1" thickTop="1" thickBot="1" x14ac:dyDescent="0.25">
      <c r="A78" s="9" t="str">
        <f>IF(ISERROR(F78/G78)," ",IF(F78/G78&gt;0.5,IF(F78/G78&lt;1.5," ","NOT OK"),"NOT OK"))</f>
        <v xml:space="preserve"> </v>
      </c>
      <c r="B78" s="133" t="s">
        <v>19</v>
      </c>
      <c r="C78" s="192">
        <f t="shared" si="93"/>
        <v>2959</v>
      </c>
      <c r="D78" s="197">
        <f t="shared" si="93"/>
        <v>2959</v>
      </c>
      <c r="E78" s="153">
        <f t="shared" si="93"/>
        <v>5918</v>
      </c>
      <c r="F78" s="192"/>
      <c r="G78" s="197"/>
      <c r="H78" s="153"/>
      <c r="I78" s="130"/>
      <c r="J78" s="9"/>
      <c r="K78" s="10"/>
      <c r="L78" s="47" t="s">
        <v>19</v>
      </c>
      <c r="M78" s="48">
        <f t="shared" ref="M78:Q78" si="98">+M75+M76+M77</f>
        <v>450467</v>
      </c>
      <c r="N78" s="49">
        <f t="shared" si="98"/>
        <v>448523</v>
      </c>
      <c r="O78" s="171">
        <f t="shared" si="98"/>
        <v>898990</v>
      </c>
      <c r="P78" s="49">
        <f t="shared" si="98"/>
        <v>465</v>
      </c>
      <c r="Q78" s="171">
        <f t="shared" si="98"/>
        <v>899455</v>
      </c>
      <c r="R78" s="48"/>
      <c r="S78" s="49"/>
      <c r="T78" s="171"/>
      <c r="U78" s="49"/>
      <c r="V78" s="171"/>
      <c r="W78" s="50"/>
    </row>
    <row r="79" spans="1:23" ht="13.5" thickTop="1" x14ac:dyDescent="0.2">
      <c r="A79" s="3" t="str">
        <f>IF(ISERROR(F79/G79)," ",IF(F79/G79&gt;0.5,IF(F79/G79&lt;1.5," ","NOT OK"),"NOT OK"))</f>
        <v xml:space="preserve"> </v>
      </c>
      <c r="B79" s="106" t="s">
        <v>20</v>
      </c>
      <c r="C79" s="132">
        <f t="shared" si="93"/>
        <v>1030</v>
      </c>
      <c r="D79" s="121">
        <f t="shared" si="93"/>
        <v>1030</v>
      </c>
      <c r="E79" s="161">
        <f t="shared" si="93"/>
        <v>2060</v>
      </c>
      <c r="F79" s="132"/>
      <c r="G79" s="121"/>
      <c r="H79" s="161"/>
      <c r="I79" s="123"/>
      <c r="J79" s="3"/>
      <c r="L79" s="13" t="s">
        <v>21</v>
      </c>
      <c r="M79" s="39">
        <f t="shared" ref="M79:N81" si="99">+M23+M51</f>
        <v>145313</v>
      </c>
      <c r="N79" s="37">
        <f t="shared" si="99"/>
        <v>144607</v>
      </c>
      <c r="O79" s="169">
        <f>SUM(M79:N79)</f>
        <v>289920</v>
      </c>
      <c r="P79" s="140">
        <f>P23+P51</f>
        <v>383</v>
      </c>
      <c r="Q79" s="169">
        <f>+O79+P79</f>
        <v>290303</v>
      </c>
      <c r="R79" s="39"/>
      <c r="S79" s="37"/>
      <c r="T79" s="169"/>
      <c r="U79" s="140"/>
      <c r="V79" s="169"/>
      <c r="W79" s="40"/>
    </row>
    <row r="80" spans="1:23" x14ac:dyDescent="0.2">
      <c r="A80" s="3" t="str">
        <f t="shared" ref="A80" si="100">IF(ISERROR(F80/G80)," ",IF(F80/G80&gt;0.5,IF(F80/G80&lt;1.5," ","NOT OK"),"NOT OK"))</f>
        <v xml:space="preserve"> </v>
      </c>
      <c r="B80" s="106" t="s">
        <v>22</v>
      </c>
      <c r="C80" s="132">
        <f t="shared" si="93"/>
        <v>1032</v>
      </c>
      <c r="D80" s="121">
        <f t="shared" si="93"/>
        <v>1031</v>
      </c>
      <c r="E80" s="152">
        <f t="shared" si="93"/>
        <v>2063</v>
      </c>
      <c r="F80" s="132"/>
      <c r="G80" s="121"/>
      <c r="H80" s="152"/>
      <c r="I80" s="123"/>
      <c r="J80" s="3"/>
      <c r="L80" s="13" t="s">
        <v>22</v>
      </c>
      <c r="M80" s="39">
        <f t="shared" si="99"/>
        <v>151867</v>
      </c>
      <c r="N80" s="37">
        <f t="shared" si="99"/>
        <v>151532</v>
      </c>
      <c r="O80" s="169">
        <f t="shared" ref="O80:O81" si="101">SUM(M80:N80)</f>
        <v>303399</v>
      </c>
      <c r="P80" s="140">
        <f>P24+P52</f>
        <v>171</v>
      </c>
      <c r="Q80" s="169">
        <f>+O80+P80</f>
        <v>303570</v>
      </c>
      <c r="R80" s="39"/>
      <c r="S80" s="37"/>
      <c r="T80" s="169"/>
      <c r="U80" s="140"/>
      <c r="V80" s="169"/>
      <c r="W80" s="40"/>
    </row>
    <row r="81" spans="1:23" ht="13.5" thickBot="1" x14ac:dyDescent="0.25">
      <c r="A81" s="3" t="str">
        <f t="shared" ref="A81" si="102">IF(ISERROR(F81/G81)," ",IF(F81/G81&gt;0.5,IF(F81/G81&lt;1.5," ","NOT OK"),"NOT OK"))</f>
        <v xml:space="preserve"> </v>
      </c>
      <c r="B81" s="106" t="s">
        <v>23</v>
      </c>
      <c r="C81" s="132">
        <f t="shared" si="93"/>
        <v>959</v>
      </c>
      <c r="D81" s="121">
        <f t="shared" si="93"/>
        <v>959</v>
      </c>
      <c r="E81" s="156">
        <f t="shared" si="93"/>
        <v>1918</v>
      </c>
      <c r="F81" s="132"/>
      <c r="G81" s="121"/>
      <c r="H81" s="156"/>
      <c r="I81" s="137"/>
      <c r="J81" s="3"/>
      <c r="L81" s="13" t="s">
        <v>23</v>
      </c>
      <c r="M81" s="39">
        <f t="shared" si="99"/>
        <v>140542</v>
      </c>
      <c r="N81" s="37">
        <f t="shared" si="99"/>
        <v>137634</v>
      </c>
      <c r="O81" s="169">
        <f t="shared" si="101"/>
        <v>278176</v>
      </c>
      <c r="P81" s="38">
        <f>P25+P53</f>
        <v>319</v>
      </c>
      <c r="Q81" s="169">
        <f>+O81+P81</f>
        <v>278495</v>
      </c>
      <c r="R81" s="39"/>
      <c r="S81" s="37"/>
      <c r="T81" s="169"/>
      <c r="U81" s="38"/>
      <c r="V81" s="169"/>
      <c r="W81" s="40"/>
    </row>
    <row r="82" spans="1:23" ht="14.25" thickTop="1" thickBot="1" x14ac:dyDescent="0.25">
      <c r="A82" s="3" t="str">
        <f>IF(ISERROR(F82/G82)," ",IF(F82/G82&gt;0.5,IF(F82/G82&lt;1.5," ","NOT OK"),"NOT OK"))</f>
        <v xml:space="preserve"> </v>
      </c>
      <c r="B82" s="126" t="s">
        <v>40</v>
      </c>
      <c r="C82" s="192">
        <f t="shared" si="93"/>
        <v>3021</v>
      </c>
      <c r="D82" s="192">
        <f t="shared" si="93"/>
        <v>3020</v>
      </c>
      <c r="E82" s="192">
        <f t="shared" si="93"/>
        <v>6041</v>
      </c>
      <c r="F82" s="192"/>
      <c r="G82" s="192"/>
      <c r="H82" s="192"/>
      <c r="I82" s="130"/>
      <c r="J82" s="3"/>
      <c r="L82" s="476" t="s">
        <v>40</v>
      </c>
      <c r="M82" s="45">
        <f t="shared" ref="M82:Q82" si="103">+M79+M80+M81</f>
        <v>437722</v>
      </c>
      <c r="N82" s="43">
        <f t="shared" si="103"/>
        <v>433773</v>
      </c>
      <c r="O82" s="170">
        <f t="shared" si="103"/>
        <v>871495</v>
      </c>
      <c r="P82" s="43">
        <f t="shared" si="103"/>
        <v>873</v>
      </c>
      <c r="Q82" s="170">
        <f t="shared" si="103"/>
        <v>872368</v>
      </c>
      <c r="R82" s="43"/>
      <c r="S82" s="482"/>
      <c r="T82" s="491"/>
      <c r="U82" s="495"/>
      <c r="V82" s="170"/>
      <c r="W82" s="46"/>
    </row>
    <row r="83" spans="1:23" ht="14.25" thickTop="1" thickBot="1" x14ac:dyDescent="0.25">
      <c r="A83" s="3" t="str">
        <f>IF(ISERROR(F83/G83)," ",IF(F83/G83&gt;0.5,IF(F83/G83&lt;1.5," ","NOT OK"),"NOT OK"))</f>
        <v xml:space="preserve"> </v>
      </c>
      <c r="B83" s="126" t="s">
        <v>62</v>
      </c>
      <c r="C83" s="127">
        <f t="shared" si="93"/>
        <v>8970</v>
      </c>
      <c r="D83" s="129">
        <f t="shared" si="93"/>
        <v>8970</v>
      </c>
      <c r="E83" s="300">
        <f t="shared" si="93"/>
        <v>17940</v>
      </c>
      <c r="F83" s="127"/>
      <c r="G83" s="129"/>
      <c r="H83" s="300"/>
      <c r="I83" s="130"/>
      <c r="J83" s="3"/>
      <c r="L83" s="476" t="s">
        <v>62</v>
      </c>
      <c r="M83" s="42">
        <f t="shared" ref="M83:Q83" si="104">+M74+M78+M79+M80+M81</f>
        <v>1359288</v>
      </c>
      <c r="N83" s="477">
        <f t="shared" si="104"/>
        <v>1355902</v>
      </c>
      <c r="O83" s="302">
        <f t="shared" si="104"/>
        <v>2715190</v>
      </c>
      <c r="P83" s="43">
        <f t="shared" si="104"/>
        <v>1666</v>
      </c>
      <c r="Q83" s="302">
        <f t="shared" si="104"/>
        <v>2716856</v>
      </c>
      <c r="R83" s="43"/>
      <c r="S83" s="482"/>
      <c r="T83" s="486"/>
      <c r="U83" s="495"/>
      <c r="V83" s="302"/>
      <c r="W83" s="46"/>
    </row>
    <row r="84" spans="1:23" ht="14.25" thickTop="1" thickBot="1" x14ac:dyDescent="0.25">
      <c r="A84" s="3" t="str">
        <f>IF(ISERROR(F84/G84)," ",IF(F84/G84&gt;0.5,IF(F84/G84&lt;1.5," ","NOT OK"),"NOT OK"))</f>
        <v xml:space="preserve"> </v>
      </c>
      <c r="B84" s="126" t="s">
        <v>63</v>
      </c>
      <c r="C84" s="127">
        <f t="shared" si="93"/>
        <v>11892</v>
      </c>
      <c r="D84" s="129">
        <f t="shared" si="93"/>
        <v>11892</v>
      </c>
      <c r="E84" s="300">
        <f t="shared" si="93"/>
        <v>23784</v>
      </c>
      <c r="F84" s="127"/>
      <c r="G84" s="129"/>
      <c r="H84" s="300"/>
      <c r="I84" s="130"/>
      <c r="J84" s="3"/>
      <c r="L84" s="476" t="s">
        <v>63</v>
      </c>
      <c r="M84" s="45">
        <f t="shared" ref="M84:Q84" si="105">+M68+M74+M78+M82</f>
        <v>1824436</v>
      </c>
      <c r="N84" s="43">
        <f t="shared" si="105"/>
        <v>1821185</v>
      </c>
      <c r="O84" s="302">
        <f t="shared" si="105"/>
        <v>3645621</v>
      </c>
      <c r="P84" s="43">
        <f t="shared" si="105"/>
        <v>2363</v>
      </c>
      <c r="Q84" s="302">
        <f t="shared" si="105"/>
        <v>3647984</v>
      </c>
      <c r="R84" s="43"/>
      <c r="S84" s="482"/>
      <c r="T84" s="486"/>
      <c r="U84" s="495"/>
      <c r="V84" s="302"/>
      <c r="W84" s="46"/>
    </row>
    <row r="85" spans="1:23" ht="14.25" thickTop="1" thickBot="1" x14ac:dyDescent="0.25">
      <c r="B85" s="138" t="s">
        <v>60</v>
      </c>
      <c r="C85" s="102"/>
      <c r="D85" s="102"/>
      <c r="E85" s="102"/>
      <c r="F85" s="102"/>
      <c r="G85" s="102"/>
      <c r="H85" s="102"/>
      <c r="I85" s="102"/>
      <c r="J85" s="102"/>
      <c r="L85" s="53" t="s">
        <v>60</v>
      </c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1:23" ht="13.5" thickTop="1" x14ac:dyDescent="0.2">
      <c r="L86" s="534" t="s">
        <v>33</v>
      </c>
      <c r="M86" s="535"/>
      <c r="N86" s="535"/>
      <c r="O86" s="535"/>
      <c r="P86" s="535"/>
      <c r="Q86" s="535"/>
      <c r="R86" s="535"/>
      <c r="S86" s="535"/>
      <c r="T86" s="535"/>
      <c r="U86" s="535"/>
      <c r="V86" s="535"/>
      <c r="W86" s="536"/>
    </row>
    <row r="87" spans="1:23" ht="13.5" thickBot="1" x14ac:dyDescent="0.25">
      <c r="L87" s="528" t="s">
        <v>43</v>
      </c>
      <c r="M87" s="529"/>
      <c r="N87" s="529"/>
      <c r="O87" s="529"/>
      <c r="P87" s="529"/>
      <c r="Q87" s="529"/>
      <c r="R87" s="529"/>
      <c r="S87" s="529"/>
      <c r="T87" s="529"/>
      <c r="U87" s="529"/>
      <c r="V87" s="529"/>
      <c r="W87" s="530"/>
    </row>
    <row r="88" spans="1:23" ht="14.25" thickTop="1" thickBot="1" x14ac:dyDescent="0.25">
      <c r="L88" s="54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6" t="s">
        <v>34</v>
      </c>
    </row>
    <row r="89" spans="1:23" ht="24.75" customHeight="1" thickTop="1" thickBot="1" x14ac:dyDescent="0.25">
      <c r="L89" s="57"/>
      <c r="M89" s="531" t="s">
        <v>64</v>
      </c>
      <c r="N89" s="532"/>
      <c r="O89" s="532"/>
      <c r="P89" s="532"/>
      <c r="Q89" s="533"/>
      <c r="R89" s="531" t="s">
        <v>65</v>
      </c>
      <c r="S89" s="532"/>
      <c r="T89" s="532"/>
      <c r="U89" s="532"/>
      <c r="V89" s="533"/>
      <c r="W89" s="312" t="s">
        <v>2</v>
      </c>
    </row>
    <row r="90" spans="1:23" ht="13.5" thickTop="1" x14ac:dyDescent="0.2">
      <c r="L90" s="59" t="s">
        <v>3</v>
      </c>
      <c r="M90" s="60"/>
      <c r="N90" s="54"/>
      <c r="O90" s="61"/>
      <c r="P90" s="62"/>
      <c r="Q90" s="61"/>
      <c r="R90" s="60"/>
      <c r="S90" s="54"/>
      <c r="T90" s="61"/>
      <c r="U90" s="62"/>
      <c r="V90" s="61"/>
      <c r="W90" s="313" t="s">
        <v>4</v>
      </c>
    </row>
    <row r="91" spans="1:23" ht="13.5" thickBot="1" x14ac:dyDescent="0.25">
      <c r="L91" s="64"/>
      <c r="M91" s="65" t="s">
        <v>35</v>
      </c>
      <c r="N91" s="66" t="s">
        <v>36</v>
      </c>
      <c r="O91" s="67" t="s">
        <v>37</v>
      </c>
      <c r="P91" s="68" t="s">
        <v>32</v>
      </c>
      <c r="Q91" s="67" t="s">
        <v>7</v>
      </c>
      <c r="R91" s="65" t="s">
        <v>35</v>
      </c>
      <c r="S91" s="66" t="s">
        <v>36</v>
      </c>
      <c r="T91" s="67" t="s">
        <v>37</v>
      </c>
      <c r="U91" s="68" t="s">
        <v>32</v>
      </c>
      <c r="V91" s="67" t="s">
        <v>7</v>
      </c>
      <c r="W91" s="311"/>
    </row>
    <row r="92" spans="1:23" ht="6" customHeight="1" thickTop="1" x14ac:dyDescent="0.2">
      <c r="L92" s="59"/>
      <c r="M92" s="70"/>
      <c r="N92" s="71"/>
      <c r="O92" s="205"/>
      <c r="P92" s="200"/>
      <c r="Q92" s="72"/>
      <c r="R92" s="70"/>
      <c r="S92" s="71"/>
      <c r="T92" s="205"/>
      <c r="U92" s="200"/>
      <c r="V92" s="72"/>
      <c r="W92" s="74"/>
    </row>
    <row r="93" spans="1:23" x14ac:dyDescent="0.2">
      <c r="L93" s="59" t="s">
        <v>10</v>
      </c>
      <c r="M93" s="75">
        <v>0</v>
      </c>
      <c r="N93" s="76">
        <v>0</v>
      </c>
      <c r="O93" s="182">
        <f>+M93+N93</f>
        <v>0</v>
      </c>
      <c r="P93" s="201">
        <v>0</v>
      </c>
      <c r="Q93" s="182">
        <f>O93+P93</f>
        <v>0</v>
      </c>
      <c r="R93" s="75">
        <v>0</v>
      </c>
      <c r="S93" s="76">
        <v>0</v>
      </c>
      <c r="T93" s="182">
        <f>R93+S93</f>
        <v>0</v>
      </c>
      <c r="U93" s="201">
        <v>0</v>
      </c>
      <c r="V93" s="182">
        <f>T93+U93</f>
        <v>0</v>
      </c>
      <c r="W93" s="78">
        <f>IF(Q93=0,0,((V93/Q93)-1)*100)</f>
        <v>0</v>
      </c>
    </row>
    <row r="94" spans="1:23" x14ac:dyDescent="0.2">
      <c r="L94" s="59" t="s">
        <v>11</v>
      </c>
      <c r="M94" s="75">
        <v>0</v>
      </c>
      <c r="N94" s="76">
        <v>0</v>
      </c>
      <c r="O94" s="182">
        <f t="shared" ref="O94:O97" si="106">+M94+N94</f>
        <v>0</v>
      </c>
      <c r="P94" s="201">
        <v>0</v>
      </c>
      <c r="Q94" s="182">
        <f>O94+P94</f>
        <v>0</v>
      </c>
      <c r="R94" s="75">
        <v>0</v>
      </c>
      <c r="S94" s="76">
        <v>0</v>
      </c>
      <c r="T94" s="182">
        <f>R94+S94</f>
        <v>0</v>
      </c>
      <c r="U94" s="201">
        <v>0</v>
      </c>
      <c r="V94" s="182">
        <f>T94+U94</f>
        <v>0</v>
      </c>
      <c r="W94" s="78">
        <f>IF(Q94=0,0,((V94/Q94)-1)*100)</f>
        <v>0</v>
      </c>
    </row>
    <row r="95" spans="1:23" ht="13.5" thickBot="1" x14ac:dyDescent="0.25">
      <c r="L95" s="64" t="s">
        <v>12</v>
      </c>
      <c r="M95" s="75">
        <v>0</v>
      </c>
      <c r="N95" s="76">
        <v>0</v>
      </c>
      <c r="O95" s="208">
        <f t="shared" si="106"/>
        <v>0</v>
      </c>
      <c r="P95" s="201">
        <v>0</v>
      </c>
      <c r="Q95" s="182">
        <f>O95+P95</f>
        <v>0</v>
      </c>
      <c r="R95" s="75">
        <v>0</v>
      </c>
      <c r="S95" s="76">
        <v>0</v>
      </c>
      <c r="T95" s="208">
        <f>R95+S95</f>
        <v>0</v>
      </c>
      <c r="U95" s="201">
        <v>0</v>
      </c>
      <c r="V95" s="182">
        <f>T95+U95</f>
        <v>0</v>
      </c>
      <c r="W95" s="78">
        <f>IF(Q95=0,0,((V95/Q95)-1)*100)</f>
        <v>0</v>
      </c>
    </row>
    <row r="96" spans="1:23" ht="14.25" thickTop="1" thickBot="1" x14ac:dyDescent="0.25">
      <c r="L96" s="79" t="s">
        <v>57</v>
      </c>
      <c r="M96" s="80">
        <f t="shared" ref="M96:V96" si="107">+M93+M94+M95</f>
        <v>0</v>
      </c>
      <c r="N96" s="198">
        <f t="shared" si="107"/>
        <v>0</v>
      </c>
      <c r="O96" s="206">
        <f t="shared" si="107"/>
        <v>0</v>
      </c>
      <c r="P96" s="81">
        <f t="shared" si="107"/>
        <v>0</v>
      </c>
      <c r="Q96" s="183">
        <f t="shared" si="107"/>
        <v>0</v>
      </c>
      <c r="R96" s="80">
        <f t="shared" si="107"/>
        <v>0</v>
      </c>
      <c r="S96" s="198">
        <f t="shared" si="107"/>
        <v>0</v>
      </c>
      <c r="T96" s="206">
        <f t="shared" si="107"/>
        <v>0</v>
      </c>
      <c r="U96" s="81">
        <f t="shared" si="107"/>
        <v>0</v>
      </c>
      <c r="V96" s="183">
        <f t="shared" si="107"/>
        <v>0</v>
      </c>
      <c r="W96" s="82">
        <f t="shared" ref="W96" si="108">IF(Q96=0,0,((V96/Q96)-1)*100)</f>
        <v>0</v>
      </c>
    </row>
    <row r="97" spans="1:23" ht="13.5" thickTop="1" x14ac:dyDescent="0.2">
      <c r="L97" s="59" t="s">
        <v>13</v>
      </c>
      <c r="M97" s="75">
        <v>0</v>
      </c>
      <c r="N97" s="76">
        <v>0</v>
      </c>
      <c r="O97" s="182">
        <f t="shared" si="106"/>
        <v>0</v>
      </c>
      <c r="P97" s="201">
        <v>0</v>
      </c>
      <c r="Q97" s="182">
        <f>O97+P97</f>
        <v>0</v>
      </c>
      <c r="R97" s="75">
        <v>0</v>
      </c>
      <c r="S97" s="76">
        <v>15</v>
      </c>
      <c r="T97" s="182">
        <f t="shared" ref="T97" si="109">+R97+S97</f>
        <v>15</v>
      </c>
      <c r="U97" s="201">
        <v>0</v>
      </c>
      <c r="V97" s="182">
        <f>T97+U97</f>
        <v>15</v>
      </c>
      <c r="W97" s="78">
        <f t="shared" ref="W97" si="110">IF(Q97=0,0,((V97/Q97)-1)*100)</f>
        <v>0</v>
      </c>
    </row>
    <row r="98" spans="1:23" ht="13.5" thickBot="1" x14ac:dyDescent="0.25">
      <c r="L98" s="59" t="s">
        <v>14</v>
      </c>
      <c r="M98" s="75">
        <v>0</v>
      </c>
      <c r="N98" s="76">
        <v>0</v>
      </c>
      <c r="O98" s="182">
        <f>+M98+N98</f>
        <v>0</v>
      </c>
      <c r="P98" s="201">
        <v>0</v>
      </c>
      <c r="Q98" s="182">
        <f>O98+P98</f>
        <v>0</v>
      </c>
      <c r="R98" s="75">
        <v>0</v>
      </c>
      <c r="S98" s="76">
        <v>3</v>
      </c>
      <c r="T98" s="182">
        <f>+R98+S98</f>
        <v>3</v>
      </c>
      <c r="U98" s="201">
        <v>0</v>
      </c>
      <c r="V98" s="182">
        <f>T98+U98</f>
        <v>3</v>
      </c>
      <c r="W98" s="78">
        <f>IF(Q98=0,0,((V98/Q98)-1)*100)</f>
        <v>0</v>
      </c>
    </row>
    <row r="99" spans="1:23" ht="14.25" thickTop="1" thickBot="1" x14ac:dyDescent="0.25">
      <c r="L99" s="79" t="s">
        <v>66</v>
      </c>
      <c r="M99" s="80">
        <f>+M97+M98</f>
        <v>0</v>
      </c>
      <c r="N99" s="81">
        <f t="shared" ref="N99:V99" si="111">+N97+N98</f>
        <v>0</v>
      </c>
      <c r="O99" s="175">
        <f t="shared" si="111"/>
        <v>0</v>
      </c>
      <c r="P99" s="80">
        <f t="shared" si="111"/>
        <v>0</v>
      </c>
      <c r="Q99" s="175">
        <f t="shared" si="111"/>
        <v>0</v>
      </c>
      <c r="R99" s="80">
        <f t="shared" si="111"/>
        <v>0</v>
      </c>
      <c r="S99" s="81">
        <f t="shared" si="111"/>
        <v>18</v>
      </c>
      <c r="T99" s="175">
        <f t="shared" si="111"/>
        <v>18</v>
      </c>
      <c r="U99" s="80">
        <f t="shared" si="111"/>
        <v>0</v>
      </c>
      <c r="V99" s="175">
        <f t="shared" si="111"/>
        <v>18</v>
      </c>
      <c r="W99" s="82">
        <f t="shared" ref="W99:W100" si="112">IF(Q99=0,0,((V99/Q99)-1)*100)</f>
        <v>0</v>
      </c>
    </row>
    <row r="100" spans="1:23" ht="14.25" thickTop="1" thickBot="1" x14ac:dyDescent="0.25">
      <c r="L100" s="79" t="s">
        <v>67</v>
      </c>
      <c r="M100" s="80">
        <f>+M96+M97+M98</f>
        <v>0</v>
      </c>
      <c r="N100" s="81">
        <f t="shared" ref="N100:V100" si="113">+N96+N97+N98</f>
        <v>0</v>
      </c>
      <c r="O100" s="175">
        <f t="shared" si="113"/>
        <v>0</v>
      </c>
      <c r="P100" s="80">
        <f t="shared" si="113"/>
        <v>0</v>
      </c>
      <c r="Q100" s="175">
        <f t="shared" si="113"/>
        <v>0</v>
      </c>
      <c r="R100" s="80">
        <f t="shared" si="113"/>
        <v>0</v>
      </c>
      <c r="S100" s="81">
        <f t="shared" si="113"/>
        <v>18</v>
      </c>
      <c r="T100" s="175">
        <f t="shared" si="113"/>
        <v>18</v>
      </c>
      <c r="U100" s="80">
        <f t="shared" si="113"/>
        <v>0</v>
      </c>
      <c r="V100" s="175">
        <f t="shared" si="113"/>
        <v>18</v>
      </c>
      <c r="W100" s="82">
        <f t="shared" si="112"/>
        <v>0</v>
      </c>
    </row>
    <row r="101" spans="1:23" ht="14.25" thickTop="1" thickBot="1" x14ac:dyDescent="0.25">
      <c r="L101" s="59" t="s">
        <v>15</v>
      </c>
      <c r="M101" s="75">
        <v>0</v>
      </c>
      <c r="N101" s="76">
        <v>0</v>
      </c>
      <c r="O101" s="182">
        <f>+M101+N101</f>
        <v>0</v>
      </c>
      <c r="P101" s="201">
        <v>0</v>
      </c>
      <c r="Q101" s="182">
        <f>O101+P101</f>
        <v>0</v>
      </c>
      <c r="R101" s="75"/>
      <c r="S101" s="76"/>
      <c r="T101" s="182"/>
      <c r="U101" s="201"/>
      <c r="V101" s="182"/>
      <c r="W101" s="78"/>
    </row>
    <row r="102" spans="1:23" ht="14.25" thickTop="1" thickBot="1" x14ac:dyDescent="0.25">
      <c r="L102" s="79" t="s">
        <v>61</v>
      </c>
      <c r="M102" s="80">
        <f t="shared" ref="M102:Q102" si="114">+M97+M98+M101</f>
        <v>0</v>
      </c>
      <c r="N102" s="198">
        <f t="shared" si="114"/>
        <v>0</v>
      </c>
      <c r="O102" s="206">
        <f t="shared" si="114"/>
        <v>0</v>
      </c>
      <c r="P102" s="81">
        <f t="shared" si="114"/>
        <v>0</v>
      </c>
      <c r="Q102" s="183">
        <f t="shared" si="114"/>
        <v>0</v>
      </c>
      <c r="R102" s="80"/>
      <c r="S102" s="198"/>
      <c r="T102" s="206"/>
      <c r="U102" s="81"/>
      <c r="V102" s="183"/>
      <c r="W102" s="82"/>
    </row>
    <row r="103" spans="1:23" ht="13.5" thickTop="1" x14ac:dyDescent="0.2">
      <c r="L103" s="59" t="s">
        <v>16</v>
      </c>
      <c r="M103" s="75">
        <v>0</v>
      </c>
      <c r="N103" s="76">
        <v>0</v>
      </c>
      <c r="O103" s="182">
        <f>+M103+N103</f>
        <v>0</v>
      </c>
      <c r="P103" s="201">
        <v>0</v>
      </c>
      <c r="Q103" s="182">
        <f>O103+P103</f>
        <v>0</v>
      </c>
      <c r="R103" s="75"/>
      <c r="S103" s="76"/>
      <c r="T103" s="182"/>
      <c r="U103" s="201"/>
      <c r="V103" s="182"/>
      <c r="W103" s="78"/>
    </row>
    <row r="104" spans="1:23" x14ac:dyDescent="0.2">
      <c r="L104" s="59" t="s">
        <v>17</v>
      </c>
      <c r="M104" s="75">
        <v>2</v>
      </c>
      <c r="N104" s="76">
        <v>0</v>
      </c>
      <c r="O104" s="182">
        <f>+M104+N104</f>
        <v>2</v>
      </c>
      <c r="P104" s="201">
        <v>0</v>
      </c>
      <c r="Q104" s="182">
        <f>O104+P104</f>
        <v>2</v>
      </c>
      <c r="R104" s="75"/>
      <c r="S104" s="76"/>
      <c r="T104" s="182"/>
      <c r="U104" s="201"/>
      <c r="V104" s="182"/>
      <c r="W104" s="78"/>
    </row>
    <row r="105" spans="1:23" ht="13.5" thickBot="1" x14ac:dyDescent="0.25">
      <c r="L105" s="59" t="s">
        <v>18</v>
      </c>
      <c r="M105" s="75">
        <v>2</v>
      </c>
      <c r="N105" s="76">
        <v>0</v>
      </c>
      <c r="O105" s="182">
        <f>+M105+N105</f>
        <v>2</v>
      </c>
      <c r="P105" s="202">
        <v>0</v>
      </c>
      <c r="Q105" s="184">
        <f>O105+P105</f>
        <v>2</v>
      </c>
      <c r="R105" s="75"/>
      <c r="S105" s="76"/>
      <c r="T105" s="182"/>
      <c r="U105" s="202"/>
      <c r="V105" s="184"/>
      <c r="W105" s="78"/>
    </row>
    <row r="106" spans="1:23" ht="14.25" thickTop="1" thickBot="1" x14ac:dyDescent="0.25">
      <c r="A106" s="3" t="str">
        <f>IF(ISERROR(F106/G106)," ",IF(F106/G106&gt;0.5,IF(F106/G106&lt;1.5," ","NOT OK"),"NOT OK"))</f>
        <v xml:space="preserve"> </v>
      </c>
      <c r="L106" s="84" t="s">
        <v>19</v>
      </c>
      <c r="M106" s="85">
        <f>+M103+M104+M105</f>
        <v>4</v>
      </c>
      <c r="N106" s="199">
        <f t="shared" ref="N106:Q106" si="115">+N103+N104+N105</f>
        <v>0</v>
      </c>
      <c r="O106" s="207">
        <f t="shared" si="115"/>
        <v>4</v>
      </c>
      <c r="P106" s="203">
        <f t="shared" si="115"/>
        <v>0</v>
      </c>
      <c r="Q106" s="185">
        <f t="shared" si="115"/>
        <v>4</v>
      </c>
      <c r="R106" s="85"/>
      <c r="S106" s="199"/>
      <c r="T106" s="207"/>
      <c r="U106" s="203"/>
      <c r="V106" s="185"/>
      <c r="W106" s="87"/>
    </row>
    <row r="107" spans="1:23" ht="13.5" thickTop="1" x14ac:dyDescent="0.2">
      <c r="L107" s="59" t="s">
        <v>21</v>
      </c>
      <c r="M107" s="75">
        <v>1</v>
      </c>
      <c r="N107" s="76">
        <v>0</v>
      </c>
      <c r="O107" s="182">
        <f>+M107+N107</f>
        <v>1</v>
      </c>
      <c r="P107" s="204">
        <v>0</v>
      </c>
      <c r="Q107" s="184">
        <f>O107+P107</f>
        <v>1</v>
      </c>
      <c r="R107" s="75"/>
      <c r="S107" s="76"/>
      <c r="T107" s="182"/>
      <c r="U107" s="204"/>
      <c r="V107" s="184"/>
      <c r="W107" s="78"/>
    </row>
    <row r="108" spans="1:23" x14ac:dyDescent="0.2">
      <c r="L108" s="59" t="s">
        <v>22</v>
      </c>
      <c r="M108" s="75">
        <v>1</v>
      </c>
      <c r="N108" s="76">
        <v>0</v>
      </c>
      <c r="O108" s="182">
        <f t="shared" ref="O108" si="116">+M108+N108</f>
        <v>1</v>
      </c>
      <c r="P108" s="201">
        <v>0</v>
      </c>
      <c r="Q108" s="184">
        <f>O108+P108</f>
        <v>1</v>
      </c>
      <c r="R108" s="75"/>
      <c r="S108" s="76"/>
      <c r="T108" s="182"/>
      <c r="U108" s="201"/>
      <c r="V108" s="184"/>
      <c r="W108" s="78"/>
    </row>
    <row r="109" spans="1:23" ht="13.5" thickBot="1" x14ac:dyDescent="0.25">
      <c r="L109" s="59" t="s">
        <v>23</v>
      </c>
      <c r="M109" s="75">
        <v>0</v>
      </c>
      <c r="N109" s="76">
        <v>0</v>
      </c>
      <c r="O109" s="182">
        <f>+M109+N109</f>
        <v>0</v>
      </c>
      <c r="P109" s="201">
        <v>0</v>
      </c>
      <c r="Q109" s="184">
        <f>O109+P109</f>
        <v>0</v>
      </c>
      <c r="R109" s="75"/>
      <c r="S109" s="76"/>
      <c r="T109" s="182"/>
      <c r="U109" s="201"/>
      <c r="V109" s="184"/>
      <c r="W109" s="78"/>
    </row>
    <row r="110" spans="1:23" ht="14.25" thickTop="1" thickBot="1" x14ac:dyDescent="0.25">
      <c r="L110" s="79" t="s">
        <v>40</v>
      </c>
      <c r="M110" s="80">
        <f t="shared" ref="M110" si="117">+M107+M108+M109</f>
        <v>2</v>
      </c>
      <c r="N110" s="198">
        <f t="shared" ref="N110:Q110" si="118">+N107+N108+N109</f>
        <v>0</v>
      </c>
      <c r="O110" s="206">
        <f t="shared" si="118"/>
        <v>2</v>
      </c>
      <c r="P110" s="81">
        <f t="shared" si="118"/>
        <v>0</v>
      </c>
      <c r="Q110" s="183">
        <f t="shared" si="118"/>
        <v>2</v>
      </c>
      <c r="R110" s="80"/>
      <c r="S110" s="198"/>
      <c r="T110" s="206"/>
      <c r="U110" s="81"/>
      <c r="V110" s="183"/>
      <c r="W110" s="82"/>
    </row>
    <row r="111" spans="1:23" ht="14.25" thickTop="1" thickBot="1" x14ac:dyDescent="0.25">
      <c r="L111" s="79" t="s">
        <v>62</v>
      </c>
      <c r="M111" s="80">
        <f>+M102+M106+M107+M108+M109</f>
        <v>6</v>
      </c>
      <c r="N111" s="81">
        <f t="shared" ref="N111:Q111" si="119">+N102+N106+N107+N108+N109</f>
        <v>0</v>
      </c>
      <c r="O111" s="175">
        <f t="shared" si="119"/>
        <v>6</v>
      </c>
      <c r="P111" s="80">
        <f t="shared" si="119"/>
        <v>0</v>
      </c>
      <c r="Q111" s="175">
        <f t="shared" si="119"/>
        <v>6</v>
      </c>
      <c r="R111" s="80"/>
      <c r="S111" s="81"/>
      <c r="T111" s="175"/>
      <c r="U111" s="80"/>
      <c r="V111" s="175"/>
      <c r="W111" s="82"/>
    </row>
    <row r="112" spans="1:23" ht="14.25" thickTop="1" thickBot="1" x14ac:dyDescent="0.25">
      <c r="L112" s="79" t="s">
        <v>63</v>
      </c>
      <c r="M112" s="80">
        <f t="shared" ref="M112:Q112" si="120">+M96+M102+M106+M110</f>
        <v>6</v>
      </c>
      <c r="N112" s="81">
        <f t="shared" si="120"/>
        <v>0</v>
      </c>
      <c r="O112" s="175">
        <f t="shared" si="120"/>
        <v>6</v>
      </c>
      <c r="P112" s="80">
        <f t="shared" si="120"/>
        <v>0</v>
      </c>
      <c r="Q112" s="175">
        <f t="shared" si="120"/>
        <v>6</v>
      </c>
      <c r="R112" s="80"/>
      <c r="S112" s="81"/>
      <c r="T112" s="175"/>
      <c r="U112" s="80"/>
      <c r="V112" s="175"/>
      <c r="W112" s="82"/>
    </row>
    <row r="113" spans="12:23" ht="14.25" thickTop="1" thickBot="1" x14ac:dyDescent="0.25">
      <c r="L113" s="89" t="s">
        <v>60</v>
      </c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12:23" ht="13.5" thickTop="1" x14ac:dyDescent="0.2">
      <c r="L114" s="534" t="s">
        <v>41</v>
      </c>
      <c r="M114" s="535"/>
      <c r="N114" s="535"/>
      <c r="O114" s="535"/>
      <c r="P114" s="535"/>
      <c r="Q114" s="535"/>
      <c r="R114" s="535"/>
      <c r="S114" s="535"/>
      <c r="T114" s="535"/>
      <c r="U114" s="535"/>
      <c r="V114" s="535"/>
      <c r="W114" s="536"/>
    </row>
    <row r="115" spans="12:23" ht="13.5" thickBot="1" x14ac:dyDescent="0.25">
      <c r="L115" s="528" t="s">
        <v>44</v>
      </c>
      <c r="M115" s="529"/>
      <c r="N115" s="529"/>
      <c r="O115" s="529"/>
      <c r="P115" s="529"/>
      <c r="Q115" s="529"/>
      <c r="R115" s="529"/>
      <c r="S115" s="529"/>
      <c r="T115" s="529"/>
      <c r="U115" s="529"/>
      <c r="V115" s="529"/>
      <c r="W115" s="530"/>
    </row>
    <row r="116" spans="12:23" ht="14.25" thickTop="1" thickBot="1" x14ac:dyDescent="0.25">
      <c r="L116" s="54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6" t="s">
        <v>34</v>
      </c>
    </row>
    <row r="117" spans="12:23" ht="14.25" thickTop="1" thickBot="1" x14ac:dyDescent="0.25">
      <c r="L117" s="57"/>
      <c r="M117" s="531" t="s">
        <v>64</v>
      </c>
      <c r="N117" s="532"/>
      <c r="O117" s="532"/>
      <c r="P117" s="532"/>
      <c r="Q117" s="533"/>
      <c r="R117" s="531" t="s">
        <v>65</v>
      </c>
      <c r="S117" s="532"/>
      <c r="T117" s="532"/>
      <c r="U117" s="532"/>
      <c r="V117" s="533"/>
      <c r="W117" s="312" t="s">
        <v>2</v>
      </c>
    </row>
    <row r="118" spans="12:23" ht="13.5" thickTop="1" x14ac:dyDescent="0.2">
      <c r="L118" s="59" t="s">
        <v>3</v>
      </c>
      <c r="M118" s="270"/>
      <c r="N118" s="54"/>
      <c r="O118" s="61"/>
      <c r="P118" s="62"/>
      <c r="Q118" s="61"/>
      <c r="R118" s="270"/>
      <c r="S118" s="54"/>
      <c r="T118" s="61"/>
      <c r="U118" s="62"/>
      <c r="V118" s="61"/>
      <c r="W118" s="313" t="s">
        <v>4</v>
      </c>
    </row>
    <row r="119" spans="12:23" ht="13.5" thickBot="1" x14ac:dyDescent="0.25">
      <c r="L119" s="64"/>
      <c r="M119" s="271" t="s">
        <v>35</v>
      </c>
      <c r="N119" s="66" t="s">
        <v>36</v>
      </c>
      <c r="O119" s="67" t="s">
        <v>37</v>
      </c>
      <c r="P119" s="68" t="s">
        <v>32</v>
      </c>
      <c r="Q119" s="67" t="s">
        <v>7</v>
      </c>
      <c r="R119" s="271" t="s">
        <v>35</v>
      </c>
      <c r="S119" s="66" t="s">
        <v>36</v>
      </c>
      <c r="T119" s="67" t="s">
        <v>37</v>
      </c>
      <c r="U119" s="68" t="s">
        <v>32</v>
      </c>
      <c r="V119" s="67" t="s">
        <v>7</v>
      </c>
      <c r="W119" s="314"/>
    </row>
    <row r="120" spans="12:23" ht="7.5" customHeight="1" thickTop="1" x14ac:dyDescent="0.2">
      <c r="L120" s="59"/>
      <c r="M120" s="272"/>
      <c r="N120" s="71"/>
      <c r="O120" s="72"/>
      <c r="P120" s="73"/>
      <c r="Q120" s="72"/>
      <c r="R120" s="272"/>
      <c r="S120" s="71"/>
      <c r="T120" s="72"/>
      <c r="U120" s="73"/>
      <c r="V120" s="72"/>
      <c r="W120" s="74"/>
    </row>
    <row r="121" spans="12:23" x14ac:dyDescent="0.2">
      <c r="L121" s="59" t="s">
        <v>10</v>
      </c>
      <c r="M121" s="273">
        <v>250</v>
      </c>
      <c r="N121" s="76">
        <v>101</v>
      </c>
      <c r="O121" s="182">
        <f>+M121+N121</f>
        <v>351</v>
      </c>
      <c r="P121" s="77">
        <v>0</v>
      </c>
      <c r="Q121" s="182">
        <f>O121+P121</f>
        <v>351</v>
      </c>
      <c r="R121" s="273">
        <v>259</v>
      </c>
      <c r="S121" s="76">
        <v>87</v>
      </c>
      <c r="T121" s="182">
        <f>R121+S121</f>
        <v>346</v>
      </c>
      <c r="U121" s="77">
        <v>0</v>
      </c>
      <c r="V121" s="182">
        <f>T121+U121</f>
        <v>346</v>
      </c>
      <c r="W121" s="78">
        <f>IF(Q121=0,0,((V121/Q121)-1)*100)</f>
        <v>-1.4245014245014231</v>
      </c>
    </row>
    <row r="122" spans="12:23" x14ac:dyDescent="0.2">
      <c r="L122" s="59" t="s">
        <v>11</v>
      </c>
      <c r="M122" s="273">
        <v>242</v>
      </c>
      <c r="N122" s="76">
        <v>151</v>
      </c>
      <c r="O122" s="182">
        <f t="shared" ref="O122:O123" si="121">+M122+N122</f>
        <v>393</v>
      </c>
      <c r="P122" s="77">
        <v>0</v>
      </c>
      <c r="Q122" s="182">
        <f>O122+P122</f>
        <v>393</v>
      </c>
      <c r="R122" s="273">
        <v>219</v>
      </c>
      <c r="S122" s="76">
        <v>101</v>
      </c>
      <c r="T122" s="182">
        <f>R122+S122</f>
        <v>320</v>
      </c>
      <c r="U122" s="77">
        <v>0</v>
      </c>
      <c r="V122" s="182">
        <f>T122+U122</f>
        <v>320</v>
      </c>
      <c r="W122" s="78">
        <f>IF(Q122=0,0,((V122/Q122)-1)*100)</f>
        <v>-18.575063613231556</v>
      </c>
    </row>
    <row r="123" spans="12:23" ht="13.5" thickBot="1" x14ac:dyDescent="0.25">
      <c r="L123" s="64" t="s">
        <v>12</v>
      </c>
      <c r="M123" s="273">
        <v>285</v>
      </c>
      <c r="N123" s="76">
        <v>230</v>
      </c>
      <c r="O123" s="182">
        <f t="shared" si="121"/>
        <v>515</v>
      </c>
      <c r="P123" s="77">
        <v>0</v>
      </c>
      <c r="Q123" s="182">
        <f>O123+P123</f>
        <v>515</v>
      </c>
      <c r="R123" s="273">
        <v>222</v>
      </c>
      <c r="S123" s="76">
        <v>130</v>
      </c>
      <c r="T123" s="182">
        <f>R123+S123</f>
        <v>352</v>
      </c>
      <c r="U123" s="77">
        <v>0</v>
      </c>
      <c r="V123" s="182">
        <f>T123+U123</f>
        <v>352</v>
      </c>
      <c r="W123" s="78">
        <f>IF(Q123=0,0,((V123/Q123)-1)*100)</f>
        <v>-31.650485436893206</v>
      </c>
    </row>
    <row r="124" spans="12:23" ht="14.25" thickTop="1" thickBot="1" x14ac:dyDescent="0.25">
      <c r="L124" s="79" t="s">
        <v>38</v>
      </c>
      <c r="M124" s="81">
        <f t="shared" ref="M124:V124" si="122">+M121+M122+M123</f>
        <v>777</v>
      </c>
      <c r="N124" s="198">
        <f t="shared" si="122"/>
        <v>482</v>
      </c>
      <c r="O124" s="206">
        <f t="shared" si="122"/>
        <v>1259</v>
      </c>
      <c r="P124" s="81">
        <f t="shared" si="122"/>
        <v>0</v>
      </c>
      <c r="Q124" s="183">
        <f t="shared" si="122"/>
        <v>1259</v>
      </c>
      <c r="R124" s="81">
        <f t="shared" si="122"/>
        <v>700</v>
      </c>
      <c r="S124" s="198">
        <f t="shared" si="122"/>
        <v>318</v>
      </c>
      <c r="T124" s="206">
        <f t="shared" si="122"/>
        <v>1018</v>
      </c>
      <c r="U124" s="81">
        <f t="shared" si="122"/>
        <v>0</v>
      </c>
      <c r="V124" s="183">
        <f t="shared" si="122"/>
        <v>1018</v>
      </c>
      <c r="W124" s="82">
        <f t="shared" ref="W124" si="123">IF(Q124=0,0,((V124/Q124)-1)*100)</f>
        <v>-19.142176330420966</v>
      </c>
    </row>
    <row r="125" spans="12:23" ht="13.5" thickTop="1" x14ac:dyDescent="0.2">
      <c r="L125" s="59" t="s">
        <v>13</v>
      </c>
      <c r="M125" s="273">
        <v>312</v>
      </c>
      <c r="N125" s="76">
        <v>159</v>
      </c>
      <c r="O125" s="182">
        <f>M125+N125</f>
        <v>471</v>
      </c>
      <c r="P125" s="77">
        <v>0</v>
      </c>
      <c r="Q125" s="182">
        <f>O125+P125</f>
        <v>471</v>
      </c>
      <c r="R125" s="273">
        <v>296</v>
      </c>
      <c r="S125" s="76">
        <v>151</v>
      </c>
      <c r="T125" s="182">
        <f>R125+S125</f>
        <v>447</v>
      </c>
      <c r="U125" s="77">
        <v>0</v>
      </c>
      <c r="V125" s="182">
        <f>T125+U125</f>
        <v>447</v>
      </c>
      <c r="W125" s="78">
        <f t="shared" ref="W125" si="124">IF(Q125=0,0,((V125/Q125)-1)*100)</f>
        <v>-5.0955414012738842</v>
      </c>
    </row>
    <row r="126" spans="12:23" ht="13.5" thickBot="1" x14ac:dyDescent="0.25">
      <c r="L126" s="59" t="s">
        <v>14</v>
      </c>
      <c r="M126" s="273">
        <v>314</v>
      </c>
      <c r="N126" s="76">
        <v>173</v>
      </c>
      <c r="O126" s="182">
        <f>M126+N126</f>
        <v>487</v>
      </c>
      <c r="P126" s="77">
        <v>0</v>
      </c>
      <c r="Q126" s="182">
        <f>O126+P126</f>
        <v>487</v>
      </c>
      <c r="R126" s="273">
        <v>201</v>
      </c>
      <c r="S126" s="76">
        <v>156</v>
      </c>
      <c r="T126" s="182">
        <f>R126+S126</f>
        <v>357</v>
      </c>
      <c r="U126" s="77">
        <v>0</v>
      </c>
      <c r="V126" s="182">
        <f>T126+U126</f>
        <v>357</v>
      </c>
      <c r="W126" s="78">
        <f>IF(Q126=0,0,((V126/Q126)-1)*100)</f>
        <v>-26.694045174537983</v>
      </c>
    </row>
    <row r="127" spans="12:23" ht="14.25" thickTop="1" thickBot="1" x14ac:dyDescent="0.25">
      <c r="L127" s="79" t="s">
        <v>66</v>
      </c>
      <c r="M127" s="80">
        <f>+M125+M126</f>
        <v>626</v>
      </c>
      <c r="N127" s="81">
        <f t="shared" ref="N127:V127" si="125">+N125+N126</f>
        <v>332</v>
      </c>
      <c r="O127" s="175">
        <f t="shared" si="125"/>
        <v>958</v>
      </c>
      <c r="P127" s="80">
        <f t="shared" si="125"/>
        <v>0</v>
      </c>
      <c r="Q127" s="175">
        <f t="shared" si="125"/>
        <v>958</v>
      </c>
      <c r="R127" s="80">
        <f t="shared" si="125"/>
        <v>497</v>
      </c>
      <c r="S127" s="81">
        <f t="shared" si="125"/>
        <v>307</v>
      </c>
      <c r="T127" s="175">
        <f t="shared" si="125"/>
        <v>804</v>
      </c>
      <c r="U127" s="80">
        <f t="shared" si="125"/>
        <v>0</v>
      </c>
      <c r="V127" s="175">
        <f t="shared" si="125"/>
        <v>804</v>
      </c>
      <c r="W127" s="82">
        <f t="shared" ref="W127:W128" si="126">IF(Q127=0,0,((V127/Q127)-1)*100)</f>
        <v>-16.07515657620042</v>
      </c>
    </row>
    <row r="128" spans="12:23" ht="14.25" thickTop="1" thickBot="1" x14ac:dyDescent="0.25">
      <c r="L128" s="79" t="s">
        <v>67</v>
      </c>
      <c r="M128" s="80">
        <f>+M124+M125+M126</f>
        <v>1403</v>
      </c>
      <c r="N128" s="81">
        <f t="shared" ref="N128:V128" si="127">+N124+N125+N126</f>
        <v>814</v>
      </c>
      <c r="O128" s="175">
        <f t="shared" si="127"/>
        <v>2217</v>
      </c>
      <c r="P128" s="80">
        <f t="shared" si="127"/>
        <v>0</v>
      </c>
      <c r="Q128" s="175">
        <f t="shared" si="127"/>
        <v>2217</v>
      </c>
      <c r="R128" s="80">
        <f t="shared" si="127"/>
        <v>1197</v>
      </c>
      <c r="S128" s="81">
        <f t="shared" si="127"/>
        <v>625</v>
      </c>
      <c r="T128" s="175">
        <f t="shared" si="127"/>
        <v>1822</v>
      </c>
      <c r="U128" s="80">
        <f t="shared" si="127"/>
        <v>0</v>
      </c>
      <c r="V128" s="175">
        <f t="shared" si="127"/>
        <v>1822</v>
      </c>
      <c r="W128" s="82">
        <f t="shared" si="126"/>
        <v>-17.816869643662603</v>
      </c>
    </row>
    <row r="129" spans="1:23" ht="14.25" thickTop="1" thickBot="1" x14ac:dyDescent="0.25">
      <c r="L129" s="59" t="s">
        <v>15</v>
      </c>
      <c r="M129" s="273">
        <v>295</v>
      </c>
      <c r="N129" s="76">
        <v>140</v>
      </c>
      <c r="O129" s="182">
        <f>M129+N129</f>
        <v>435</v>
      </c>
      <c r="P129" s="77">
        <v>0</v>
      </c>
      <c r="Q129" s="182">
        <f>O129+P129</f>
        <v>435</v>
      </c>
      <c r="R129" s="273"/>
      <c r="S129" s="76"/>
      <c r="T129" s="182"/>
      <c r="U129" s="77"/>
      <c r="V129" s="182"/>
      <c r="W129" s="78"/>
    </row>
    <row r="130" spans="1:23" ht="14.25" thickTop="1" thickBot="1" x14ac:dyDescent="0.25">
      <c r="L130" s="79" t="s">
        <v>61</v>
      </c>
      <c r="M130" s="80">
        <f t="shared" ref="M130:Q130" si="128">+M125+M126+M129</f>
        <v>921</v>
      </c>
      <c r="N130" s="198">
        <f t="shared" si="128"/>
        <v>472</v>
      </c>
      <c r="O130" s="206">
        <f t="shared" si="128"/>
        <v>1393</v>
      </c>
      <c r="P130" s="81">
        <f t="shared" si="128"/>
        <v>0</v>
      </c>
      <c r="Q130" s="183">
        <f t="shared" si="128"/>
        <v>1393</v>
      </c>
      <c r="R130" s="80"/>
      <c r="S130" s="198"/>
      <c r="T130" s="206"/>
      <c r="U130" s="81"/>
      <c r="V130" s="183"/>
      <c r="W130" s="82"/>
    </row>
    <row r="131" spans="1:23" ht="13.5" thickTop="1" x14ac:dyDescent="0.2">
      <c r="L131" s="59" t="s">
        <v>16</v>
      </c>
      <c r="M131" s="273">
        <v>194</v>
      </c>
      <c r="N131" s="76">
        <v>109</v>
      </c>
      <c r="O131" s="182">
        <f>SUM(M131:N131)</f>
        <v>303</v>
      </c>
      <c r="P131" s="77">
        <v>0</v>
      </c>
      <c r="Q131" s="182">
        <f>O131+P131</f>
        <v>303</v>
      </c>
      <c r="R131" s="273"/>
      <c r="S131" s="76"/>
      <c r="T131" s="182"/>
      <c r="U131" s="77"/>
      <c r="V131" s="182"/>
      <c r="W131" s="78"/>
    </row>
    <row r="132" spans="1:23" x14ac:dyDescent="0.2">
      <c r="L132" s="59" t="s">
        <v>17</v>
      </c>
      <c r="M132" s="273">
        <v>167</v>
      </c>
      <c r="N132" s="76">
        <v>98</v>
      </c>
      <c r="O132" s="182">
        <f>SUM(M132:N132)</f>
        <v>265</v>
      </c>
      <c r="P132" s="77">
        <v>0</v>
      </c>
      <c r="Q132" s="182">
        <f>O132+P132</f>
        <v>265</v>
      </c>
      <c r="R132" s="273"/>
      <c r="S132" s="76"/>
      <c r="T132" s="182"/>
      <c r="U132" s="77"/>
      <c r="V132" s="182"/>
      <c r="W132" s="78"/>
    </row>
    <row r="133" spans="1:23" ht="13.5" thickBot="1" x14ac:dyDescent="0.25">
      <c r="L133" s="59" t="s">
        <v>18</v>
      </c>
      <c r="M133" s="273">
        <v>155</v>
      </c>
      <c r="N133" s="76">
        <v>82</v>
      </c>
      <c r="O133" s="184">
        <f>SUM(M133:N133)</f>
        <v>237</v>
      </c>
      <c r="P133" s="83">
        <v>0</v>
      </c>
      <c r="Q133" s="184">
        <f>O133+P133</f>
        <v>237</v>
      </c>
      <c r="R133" s="273"/>
      <c r="S133" s="76"/>
      <c r="T133" s="184"/>
      <c r="U133" s="83"/>
      <c r="V133" s="184"/>
      <c r="W133" s="78"/>
    </row>
    <row r="134" spans="1:23" ht="14.25" thickTop="1" thickBot="1" x14ac:dyDescent="0.25">
      <c r="A134" s="3" t="str">
        <f>IF(ISERROR(F134/G134)," ",IF(F134/G134&gt;0.5,IF(F134/G134&lt;1.5," ","NOT OK"),"NOT OK"))</f>
        <v xml:space="preserve"> </v>
      </c>
      <c r="L134" s="84" t="s">
        <v>19</v>
      </c>
      <c r="M134" s="85">
        <f t="shared" ref="M134:Q134" si="129">+M131+M132+M133</f>
        <v>516</v>
      </c>
      <c r="N134" s="199">
        <f t="shared" si="129"/>
        <v>289</v>
      </c>
      <c r="O134" s="207">
        <f t="shared" si="129"/>
        <v>805</v>
      </c>
      <c r="P134" s="203">
        <f t="shared" si="129"/>
        <v>0</v>
      </c>
      <c r="Q134" s="185">
        <f t="shared" si="129"/>
        <v>805</v>
      </c>
      <c r="R134" s="85"/>
      <c r="S134" s="199"/>
      <c r="T134" s="207"/>
      <c r="U134" s="203"/>
      <c r="V134" s="185"/>
      <c r="W134" s="87"/>
    </row>
    <row r="135" spans="1:23" ht="13.5" thickTop="1" x14ac:dyDescent="0.2">
      <c r="A135" s="327"/>
      <c r="K135" s="327"/>
      <c r="L135" s="59" t="s">
        <v>21</v>
      </c>
      <c r="M135" s="273">
        <v>226</v>
      </c>
      <c r="N135" s="76">
        <v>95</v>
      </c>
      <c r="O135" s="184">
        <f>SUM(M135:N135)</f>
        <v>321</v>
      </c>
      <c r="P135" s="88">
        <v>0</v>
      </c>
      <c r="Q135" s="184">
        <f>O135+P135</f>
        <v>321</v>
      </c>
      <c r="R135" s="273"/>
      <c r="S135" s="76"/>
      <c r="T135" s="184"/>
      <c r="U135" s="88"/>
      <c r="V135" s="184"/>
      <c r="W135" s="78"/>
    </row>
    <row r="136" spans="1:23" x14ac:dyDescent="0.2">
      <c r="A136" s="327"/>
      <c r="K136" s="327"/>
      <c r="L136" s="59" t="s">
        <v>22</v>
      </c>
      <c r="M136" s="273">
        <v>241</v>
      </c>
      <c r="N136" s="76">
        <v>92</v>
      </c>
      <c r="O136" s="184">
        <f>SUM(M136:N136)</f>
        <v>333</v>
      </c>
      <c r="P136" s="77">
        <v>0</v>
      </c>
      <c r="Q136" s="184">
        <f>O136+P136</f>
        <v>333</v>
      </c>
      <c r="R136" s="273"/>
      <c r="S136" s="76"/>
      <c r="T136" s="184"/>
      <c r="U136" s="77"/>
      <c r="V136" s="184"/>
      <c r="W136" s="78"/>
    </row>
    <row r="137" spans="1:23" ht="13.5" thickBot="1" x14ac:dyDescent="0.25">
      <c r="A137" s="327"/>
      <c r="K137" s="327"/>
      <c r="L137" s="59" t="s">
        <v>23</v>
      </c>
      <c r="M137" s="273">
        <v>217</v>
      </c>
      <c r="N137" s="76">
        <v>85</v>
      </c>
      <c r="O137" s="184">
        <f>SUM(M137:N137)</f>
        <v>302</v>
      </c>
      <c r="P137" s="77">
        <v>0</v>
      </c>
      <c r="Q137" s="184">
        <f>O137+P137</f>
        <v>302</v>
      </c>
      <c r="R137" s="273"/>
      <c r="S137" s="76"/>
      <c r="T137" s="184"/>
      <c r="U137" s="77"/>
      <c r="V137" s="184"/>
      <c r="W137" s="78"/>
    </row>
    <row r="138" spans="1:23" ht="14.25" thickTop="1" thickBot="1" x14ac:dyDescent="0.25">
      <c r="L138" s="79" t="s">
        <v>40</v>
      </c>
      <c r="M138" s="80">
        <f t="shared" ref="M138" si="130">+M135+M136+M137</f>
        <v>684</v>
      </c>
      <c r="N138" s="198">
        <f t="shared" ref="N138:Q138" si="131">+N135+N136+N137</f>
        <v>272</v>
      </c>
      <c r="O138" s="206">
        <f t="shared" si="131"/>
        <v>956</v>
      </c>
      <c r="P138" s="81">
        <f t="shared" si="131"/>
        <v>0</v>
      </c>
      <c r="Q138" s="183">
        <f t="shared" si="131"/>
        <v>956</v>
      </c>
      <c r="R138" s="80"/>
      <c r="S138" s="198"/>
      <c r="T138" s="206"/>
      <c r="U138" s="81"/>
      <c r="V138" s="183"/>
      <c r="W138" s="82"/>
    </row>
    <row r="139" spans="1:23" ht="14.25" thickTop="1" thickBot="1" x14ac:dyDescent="0.25">
      <c r="L139" s="79" t="s">
        <v>62</v>
      </c>
      <c r="M139" s="80">
        <f t="shared" ref="M139" si="132">+M130+M134+M135+M136+M137</f>
        <v>2121</v>
      </c>
      <c r="N139" s="81">
        <f t="shared" ref="N139:Q139" si="133">+N130+N134+N135+N136+N137</f>
        <v>1033</v>
      </c>
      <c r="O139" s="175">
        <f t="shared" si="133"/>
        <v>3154</v>
      </c>
      <c r="P139" s="80">
        <f t="shared" si="133"/>
        <v>0</v>
      </c>
      <c r="Q139" s="175">
        <f t="shared" si="133"/>
        <v>3154</v>
      </c>
      <c r="R139" s="80"/>
      <c r="S139" s="81"/>
      <c r="T139" s="175"/>
      <c r="U139" s="80"/>
      <c r="V139" s="175"/>
      <c r="W139" s="82"/>
    </row>
    <row r="140" spans="1:23" ht="14.25" thickTop="1" thickBot="1" x14ac:dyDescent="0.25">
      <c r="L140" s="79" t="s">
        <v>63</v>
      </c>
      <c r="M140" s="80">
        <f t="shared" ref="M140:Q140" si="134">+M124+M130+M134+M138</f>
        <v>2898</v>
      </c>
      <c r="N140" s="81">
        <f t="shared" si="134"/>
        <v>1515</v>
      </c>
      <c r="O140" s="175">
        <f t="shared" si="134"/>
        <v>4413</v>
      </c>
      <c r="P140" s="80">
        <f t="shared" si="134"/>
        <v>0</v>
      </c>
      <c r="Q140" s="175">
        <f t="shared" si="134"/>
        <v>4413</v>
      </c>
      <c r="R140" s="80"/>
      <c r="S140" s="81"/>
      <c r="T140" s="175"/>
      <c r="U140" s="80"/>
      <c r="V140" s="175"/>
      <c r="W140" s="82"/>
    </row>
    <row r="141" spans="1:23" ht="14.25" thickTop="1" thickBot="1" x14ac:dyDescent="0.25">
      <c r="L141" s="89" t="s">
        <v>60</v>
      </c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1:23" ht="13.5" thickTop="1" x14ac:dyDescent="0.2">
      <c r="L142" s="534" t="s">
        <v>42</v>
      </c>
      <c r="M142" s="535"/>
      <c r="N142" s="535"/>
      <c r="O142" s="535"/>
      <c r="P142" s="535"/>
      <c r="Q142" s="535"/>
      <c r="R142" s="535"/>
      <c r="S142" s="535"/>
      <c r="T142" s="535"/>
      <c r="U142" s="535"/>
      <c r="V142" s="535"/>
      <c r="W142" s="536"/>
    </row>
    <row r="143" spans="1:23" ht="13.5" thickBot="1" x14ac:dyDescent="0.25">
      <c r="L143" s="528" t="s">
        <v>45</v>
      </c>
      <c r="M143" s="529"/>
      <c r="N143" s="529"/>
      <c r="O143" s="529"/>
      <c r="P143" s="529"/>
      <c r="Q143" s="529"/>
      <c r="R143" s="529"/>
      <c r="S143" s="529"/>
      <c r="T143" s="529"/>
      <c r="U143" s="529"/>
      <c r="V143" s="529"/>
      <c r="W143" s="530"/>
    </row>
    <row r="144" spans="1:23" ht="14.25" thickTop="1" thickBot="1" x14ac:dyDescent="0.25">
      <c r="L144" s="54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6" t="s">
        <v>34</v>
      </c>
    </row>
    <row r="145" spans="12:23" ht="14.25" thickTop="1" thickBot="1" x14ac:dyDescent="0.25">
      <c r="L145" s="57"/>
      <c r="M145" s="531" t="s">
        <v>64</v>
      </c>
      <c r="N145" s="532"/>
      <c r="O145" s="532"/>
      <c r="P145" s="532"/>
      <c r="Q145" s="533"/>
      <c r="R145" s="531" t="s">
        <v>65</v>
      </c>
      <c r="S145" s="532"/>
      <c r="T145" s="532"/>
      <c r="U145" s="532"/>
      <c r="V145" s="533"/>
      <c r="W145" s="312" t="s">
        <v>2</v>
      </c>
    </row>
    <row r="146" spans="12:23" ht="13.5" thickTop="1" x14ac:dyDescent="0.2">
      <c r="L146" s="59" t="s">
        <v>3</v>
      </c>
      <c r="M146" s="60"/>
      <c r="N146" s="54"/>
      <c r="O146" s="61"/>
      <c r="P146" s="62"/>
      <c r="Q146" s="98"/>
      <c r="R146" s="60"/>
      <c r="S146" s="54"/>
      <c r="T146" s="61"/>
      <c r="U146" s="62"/>
      <c r="V146" s="98"/>
      <c r="W146" s="313" t="s">
        <v>4</v>
      </c>
    </row>
    <row r="147" spans="12:23" ht="13.5" thickBot="1" x14ac:dyDescent="0.25">
      <c r="L147" s="64"/>
      <c r="M147" s="65" t="s">
        <v>35</v>
      </c>
      <c r="N147" s="66" t="s">
        <v>36</v>
      </c>
      <c r="O147" s="67" t="s">
        <v>37</v>
      </c>
      <c r="P147" s="68" t="s">
        <v>32</v>
      </c>
      <c r="Q147" s="99" t="s">
        <v>7</v>
      </c>
      <c r="R147" s="65" t="s">
        <v>35</v>
      </c>
      <c r="S147" s="66" t="s">
        <v>36</v>
      </c>
      <c r="T147" s="67" t="s">
        <v>37</v>
      </c>
      <c r="U147" s="68" t="s">
        <v>32</v>
      </c>
      <c r="V147" s="99" t="s">
        <v>7</v>
      </c>
      <c r="W147" s="314"/>
    </row>
    <row r="148" spans="12:23" ht="5.25" customHeight="1" thickTop="1" x14ac:dyDescent="0.2">
      <c r="L148" s="59"/>
      <c r="M148" s="70"/>
      <c r="N148" s="71"/>
      <c r="O148" s="72"/>
      <c r="P148" s="73"/>
      <c r="Q148" s="142"/>
      <c r="R148" s="70"/>
      <c r="S148" s="71"/>
      <c r="T148" s="72"/>
      <c r="U148" s="73"/>
      <c r="V148" s="142"/>
      <c r="W148" s="74"/>
    </row>
    <row r="149" spans="12:23" x14ac:dyDescent="0.2">
      <c r="L149" s="59" t="s">
        <v>10</v>
      </c>
      <c r="M149" s="75">
        <f>M93+M121</f>
        <v>250</v>
      </c>
      <c r="N149" s="76">
        <f>N121+N93</f>
        <v>101</v>
      </c>
      <c r="O149" s="182">
        <f>M149+N149</f>
        <v>351</v>
      </c>
      <c r="P149" s="77">
        <f>+P93+P121</f>
        <v>0</v>
      </c>
      <c r="Q149" s="188">
        <f>O149+P149</f>
        <v>351</v>
      </c>
      <c r="R149" s="75">
        <f>R93+R121</f>
        <v>259</v>
      </c>
      <c r="S149" s="76">
        <f>S121+S93</f>
        <v>87</v>
      </c>
      <c r="T149" s="182">
        <f>R149+S149</f>
        <v>346</v>
      </c>
      <c r="U149" s="77">
        <f>+U93+U121</f>
        <v>0</v>
      </c>
      <c r="V149" s="188">
        <f>T149+U149</f>
        <v>346</v>
      </c>
      <c r="W149" s="78">
        <f>IF(Q149=0,0,((V149/Q149)-1)*100)</f>
        <v>-1.4245014245014231</v>
      </c>
    </row>
    <row r="150" spans="12:23" x14ac:dyDescent="0.2">
      <c r="L150" s="59" t="s">
        <v>11</v>
      </c>
      <c r="M150" s="75">
        <f>+M94+M122</f>
        <v>242</v>
      </c>
      <c r="N150" s="76">
        <f>+N94+N122</f>
        <v>151</v>
      </c>
      <c r="O150" s="182">
        <f>M150+N150</f>
        <v>393</v>
      </c>
      <c r="P150" s="77">
        <f>+P94+P122</f>
        <v>0</v>
      </c>
      <c r="Q150" s="188">
        <f>O150+P150</f>
        <v>393</v>
      </c>
      <c r="R150" s="75">
        <f>+R94+R122</f>
        <v>219</v>
      </c>
      <c r="S150" s="76">
        <f>+S94+S122</f>
        <v>101</v>
      </c>
      <c r="T150" s="182">
        <f>R150+S150</f>
        <v>320</v>
      </c>
      <c r="U150" s="77">
        <f>+U94+U122</f>
        <v>0</v>
      </c>
      <c r="V150" s="188">
        <f>T150+U150</f>
        <v>320</v>
      </c>
      <c r="W150" s="78">
        <f>IF(Q150=0,0,((V150/Q150)-1)*100)</f>
        <v>-18.575063613231556</v>
      </c>
    </row>
    <row r="151" spans="12:23" ht="13.5" thickBot="1" x14ac:dyDescent="0.25">
      <c r="L151" s="64" t="s">
        <v>12</v>
      </c>
      <c r="M151" s="75">
        <f>+M95+M123</f>
        <v>285</v>
      </c>
      <c r="N151" s="76">
        <f>+N95+N123</f>
        <v>230</v>
      </c>
      <c r="O151" s="182">
        <f>M151+N151</f>
        <v>515</v>
      </c>
      <c r="P151" s="77">
        <f>+P95+P123</f>
        <v>0</v>
      </c>
      <c r="Q151" s="188">
        <f>O151+P151</f>
        <v>515</v>
      </c>
      <c r="R151" s="75">
        <f>+R95+R123</f>
        <v>222</v>
      </c>
      <c r="S151" s="76">
        <f>+S95+S123</f>
        <v>130</v>
      </c>
      <c r="T151" s="182">
        <f>R151+S151</f>
        <v>352</v>
      </c>
      <c r="U151" s="77">
        <f>+U95+U123</f>
        <v>0</v>
      </c>
      <c r="V151" s="188">
        <f>T151+U151</f>
        <v>352</v>
      </c>
      <c r="W151" s="78">
        <f>IF(Q151=0,0,((V151/Q151)-1)*100)</f>
        <v>-31.650485436893206</v>
      </c>
    </row>
    <row r="152" spans="12:23" ht="14.25" thickTop="1" thickBot="1" x14ac:dyDescent="0.25">
      <c r="L152" s="79" t="s">
        <v>38</v>
      </c>
      <c r="M152" s="80">
        <f t="shared" ref="M152:V152" si="135">+M149+M150+M151</f>
        <v>777</v>
      </c>
      <c r="N152" s="198">
        <f t="shared" si="135"/>
        <v>482</v>
      </c>
      <c r="O152" s="206">
        <f t="shared" si="135"/>
        <v>1259</v>
      </c>
      <c r="P152" s="81">
        <f t="shared" si="135"/>
        <v>0</v>
      </c>
      <c r="Q152" s="183">
        <f t="shared" si="135"/>
        <v>1259</v>
      </c>
      <c r="R152" s="80">
        <f t="shared" si="135"/>
        <v>700</v>
      </c>
      <c r="S152" s="198">
        <f t="shared" si="135"/>
        <v>318</v>
      </c>
      <c r="T152" s="206">
        <f t="shared" si="135"/>
        <v>1018</v>
      </c>
      <c r="U152" s="81">
        <f t="shared" si="135"/>
        <v>0</v>
      </c>
      <c r="V152" s="183">
        <f t="shared" si="135"/>
        <v>1018</v>
      </c>
      <c r="W152" s="82">
        <f t="shared" ref="W152" si="136">IF(Q152=0,0,((V152/Q152)-1)*100)</f>
        <v>-19.142176330420966</v>
      </c>
    </row>
    <row r="153" spans="12:23" ht="13.5" thickTop="1" x14ac:dyDescent="0.2">
      <c r="L153" s="59" t="s">
        <v>13</v>
      </c>
      <c r="M153" s="75">
        <f>+M97+M125</f>
        <v>312</v>
      </c>
      <c r="N153" s="76">
        <f>+N97+N125</f>
        <v>159</v>
      </c>
      <c r="O153" s="182">
        <f t="shared" ref="O153" si="137">M153+N153</f>
        <v>471</v>
      </c>
      <c r="P153" s="77">
        <f>+P97+P125</f>
        <v>0</v>
      </c>
      <c r="Q153" s="188">
        <f>O153+P153</f>
        <v>471</v>
      </c>
      <c r="R153" s="75">
        <f>+R97+R125</f>
        <v>296</v>
      </c>
      <c r="S153" s="76">
        <f>+S97+S125</f>
        <v>166</v>
      </c>
      <c r="T153" s="182">
        <f t="shared" ref="T153" si="138">R153+S153</f>
        <v>462</v>
      </c>
      <c r="U153" s="77">
        <f>+U97+U125</f>
        <v>0</v>
      </c>
      <c r="V153" s="188">
        <f>T153+U153</f>
        <v>462</v>
      </c>
      <c r="W153" s="78">
        <f>IF(Q153=0,0,((V153/Q153)-1)*100)</f>
        <v>-1.9108280254777066</v>
      </c>
    </row>
    <row r="154" spans="12:23" ht="13.5" thickBot="1" x14ac:dyDescent="0.25">
      <c r="L154" s="59" t="s">
        <v>14</v>
      </c>
      <c r="M154" s="75">
        <f>+M98+M126</f>
        <v>314</v>
      </c>
      <c r="N154" s="76">
        <f>+N98+N126</f>
        <v>173</v>
      </c>
      <c r="O154" s="182">
        <f>M154+N154</f>
        <v>487</v>
      </c>
      <c r="P154" s="77">
        <f>+P98+P126</f>
        <v>0</v>
      </c>
      <c r="Q154" s="188">
        <f>O154+P154</f>
        <v>487</v>
      </c>
      <c r="R154" s="75">
        <f>+R98+R126</f>
        <v>201</v>
      </c>
      <c r="S154" s="76">
        <f>+S98+S126</f>
        <v>159</v>
      </c>
      <c r="T154" s="182">
        <f>R154+S154</f>
        <v>360</v>
      </c>
      <c r="U154" s="77">
        <f>+U98+U126</f>
        <v>0</v>
      </c>
      <c r="V154" s="188">
        <f>T154+U154</f>
        <v>360</v>
      </c>
      <c r="W154" s="78">
        <f>IF(Q154=0,0,((V154/Q154)-1)*100)</f>
        <v>-26.078028747433269</v>
      </c>
    </row>
    <row r="155" spans="12:23" ht="14.25" thickTop="1" thickBot="1" x14ac:dyDescent="0.25">
      <c r="L155" s="79" t="s">
        <v>66</v>
      </c>
      <c r="M155" s="80">
        <f>+M153+M154</f>
        <v>626</v>
      </c>
      <c r="N155" s="81">
        <f t="shared" ref="N155:V155" si="139">+N153+N154</f>
        <v>332</v>
      </c>
      <c r="O155" s="175">
        <f t="shared" si="139"/>
        <v>958</v>
      </c>
      <c r="P155" s="80">
        <f t="shared" si="139"/>
        <v>0</v>
      </c>
      <c r="Q155" s="175">
        <f t="shared" si="139"/>
        <v>958</v>
      </c>
      <c r="R155" s="80">
        <f t="shared" si="139"/>
        <v>497</v>
      </c>
      <c r="S155" s="81">
        <f t="shared" si="139"/>
        <v>325</v>
      </c>
      <c r="T155" s="175">
        <f t="shared" si="139"/>
        <v>822</v>
      </c>
      <c r="U155" s="80">
        <f t="shared" si="139"/>
        <v>0</v>
      </c>
      <c r="V155" s="175">
        <f t="shared" si="139"/>
        <v>822</v>
      </c>
      <c r="W155" s="82">
        <f t="shared" ref="W155:W156" si="140">IF(Q155=0,0,((V155/Q155)-1)*100)</f>
        <v>-14.196242171189976</v>
      </c>
    </row>
    <row r="156" spans="12:23" ht="14.25" thickTop="1" thickBot="1" x14ac:dyDescent="0.25">
      <c r="L156" s="79" t="s">
        <v>67</v>
      </c>
      <c r="M156" s="80">
        <f>+M152+M153+M154</f>
        <v>1403</v>
      </c>
      <c r="N156" s="81">
        <f t="shared" ref="N156:V156" si="141">+N152+N153+N154</f>
        <v>814</v>
      </c>
      <c r="O156" s="175">
        <f t="shared" si="141"/>
        <v>2217</v>
      </c>
      <c r="P156" s="80">
        <f t="shared" si="141"/>
        <v>0</v>
      </c>
      <c r="Q156" s="175">
        <f t="shared" si="141"/>
        <v>2217</v>
      </c>
      <c r="R156" s="80">
        <f t="shared" si="141"/>
        <v>1197</v>
      </c>
      <c r="S156" s="81">
        <f t="shared" si="141"/>
        <v>643</v>
      </c>
      <c r="T156" s="175">
        <f t="shared" si="141"/>
        <v>1840</v>
      </c>
      <c r="U156" s="80">
        <f t="shared" si="141"/>
        <v>0</v>
      </c>
      <c r="V156" s="175">
        <f t="shared" si="141"/>
        <v>1840</v>
      </c>
      <c r="W156" s="82">
        <f t="shared" si="140"/>
        <v>-17.004961659900765</v>
      </c>
    </row>
    <row r="157" spans="12:23" ht="14.25" thickTop="1" thickBot="1" x14ac:dyDescent="0.25">
      <c r="L157" s="59" t="s">
        <v>15</v>
      </c>
      <c r="M157" s="75">
        <f>+M101+M129</f>
        <v>295</v>
      </c>
      <c r="N157" s="76">
        <f>+N101+N129</f>
        <v>140</v>
      </c>
      <c r="O157" s="182">
        <f>M157+N157</f>
        <v>435</v>
      </c>
      <c r="P157" s="77">
        <f>+P101+P129</f>
        <v>0</v>
      </c>
      <c r="Q157" s="188">
        <f>O157+P157</f>
        <v>435</v>
      </c>
      <c r="R157" s="75"/>
      <c r="S157" s="76"/>
      <c r="T157" s="182"/>
      <c r="U157" s="77"/>
      <c r="V157" s="188"/>
      <c r="W157" s="78"/>
    </row>
    <row r="158" spans="12:23" ht="14.25" thickTop="1" thickBot="1" x14ac:dyDescent="0.25">
      <c r="L158" s="79" t="s">
        <v>61</v>
      </c>
      <c r="M158" s="80">
        <f t="shared" ref="M158:Q158" si="142">+M153+M154+M157</f>
        <v>921</v>
      </c>
      <c r="N158" s="198">
        <f t="shared" si="142"/>
        <v>472</v>
      </c>
      <c r="O158" s="206">
        <f t="shared" si="142"/>
        <v>1393</v>
      </c>
      <c r="P158" s="81">
        <f t="shared" si="142"/>
        <v>0</v>
      </c>
      <c r="Q158" s="183">
        <f t="shared" si="142"/>
        <v>1393</v>
      </c>
      <c r="R158" s="80"/>
      <c r="S158" s="198"/>
      <c r="T158" s="206"/>
      <c r="U158" s="81"/>
      <c r="V158" s="183"/>
      <c r="W158" s="82"/>
    </row>
    <row r="159" spans="12:23" ht="13.5" thickTop="1" x14ac:dyDescent="0.2">
      <c r="L159" s="59" t="s">
        <v>16</v>
      </c>
      <c r="M159" s="75">
        <f t="shared" ref="M159:N161" si="143">+M103+M131</f>
        <v>194</v>
      </c>
      <c r="N159" s="76">
        <f t="shared" si="143"/>
        <v>109</v>
      </c>
      <c r="O159" s="182">
        <f t="shared" ref="O159" si="144">M159+N159</f>
        <v>303</v>
      </c>
      <c r="P159" s="77">
        <f>+P103+P131</f>
        <v>0</v>
      </c>
      <c r="Q159" s="188">
        <f t="shared" ref="Q159" si="145">O159+P159</f>
        <v>303</v>
      </c>
      <c r="R159" s="75"/>
      <c r="S159" s="76"/>
      <c r="T159" s="182"/>
      <c r="U159" s="77"/>
      <c r="V159" s="188"/>
      <c r="W159" s="78"/>
    </row>
    <row r="160" spans="12:23" x14ac:dyDescent="0.2">
      <c r="L160" s="59" t="s">
        <v>17</v>
      </c>
      <c r="M160" s="75">
        <f t="shared" si="143"/>
        <v>169</v>
      </c>
      <c r="N160" s="76">
        <f t="shared" si="143"/>
        <v>98</v>
      </c>
      <c r="O160" s="182">
        <f>M160+N160</f>
        <v>267</v>
      </c>
      <c r="P160" s="77">
        <f>+P104+P132</f>
        <v>0</v>
      </c>
      <c r="Q160" s="188">
        <f>O160+P160</f>
        <v>267</v>
      </c>
      <c r="R160" s="75"/>
      <c r="S160" s="76"/>
      <c r="T160" s="182"/>
      <c r="U160" s="77"/>
      <c r="V160" s="188"/>
      <c r="W160" s="78"/>
    </row>
    <row r="161" spans="1:23" ht="13.5" thickBot="1" x14ac:dyDescent="0.25">
      <c r="L161" s="59" t="s">
        <v>18</v>
      </c>
      <c r="M161" s="75">
        <f t="shared" si="143"/>
        <v>157</v>
      </c>
      <c r="N161" s="76">
        <f t="shared" si="143"/>
        <v>82</v>
      </c>
      <c r="O161" s="184">
        <f>M161+N161</f>
        <v>239</v>
      </c>
      <c r="P161" s="83">
        <f>+P105+P133</f>
        <v>0</v>
      </c>
      <c r="Q161" s="188">
        <f>O161+P161</f>
        <v>239</v>
      </c>
      <c r="R161" s="75"/>
      <c r="S161" s="76"/>
      <c r="T161" s="184"/>
      <c r="U161" s="83"/>
      <c r="V161" s="188"/>
      <c r="W161" s="78"/>
    </row>
    <row r="162" spans="1:23" ht="14.25" thickTop="1" thickBot="1" x14ac:dyDescent="0.25">
      <c r="A162" s="3" t="str">
        <f>IF(ISERROR(F162/G162)," ",IF(F162/G162&gt;0.5,IF(F162/G162&lt;1.5," ","NOT OK"),"NOT OK"))</f>
        <v xml:space="preserve"> </v>
      </c>
      <c r="L162" s="84" t="s">
        <v>19</v>
      </c>
      <c r="M162" s="85">
        <f t="shared" ref="M162:Q162" si="146">+M159+M160+M161</f>
        <v>520</v>
      </c>
      <c r="N162" s="199">
        <f t="shared" si="146"/>
        <v>289</v>
      </c>
      <c r="O162" s="207">
        <f t="shared" si="146"/>
        <v>809</v>
      </c>
      <c r="P162" s="203">
        <f t="shared" si="146"/>
        <v>0</v>
      </c>
      <c r="Q162" s="185">
        <f t="shared" si="146"/>
        <v>809</v>
      </c>
      <c r="R162" s="85"/>
      <c r="S162" s="199"/>
      <c r="T162" s="207"/>
      <c r="U162" s="203"/>
      <c r="V162" s="185"/>
      <c r="W162" s="87"/>
    </row>
    <row r="163" spans="1:23" ht="13.5" thickTop="1" x14ac:dyDescent="0.2">
      <c r="L163" s="59" t="s">
        <v>21</v>
      </c>
      <c r="M163" s="75">
        <f t="shared" ref="M163:N165" si="147">+M107+M135</f>
        <v>227</v>
      </c>
      <c r="N163" s="76">
        <f t="shared" si="147"/>
        <v>95</v>
      </c>
      <c r="O163" s="184">
        <f>M163+N163</f>
        <v>322</v>
      </c>
      <c r="P163" s="88">
        <f>+P107+P135</f>
        <v>0</v>
      </c>
      <c r="Q163" s="188">
        <f>O163+P163</f>
        <v>322</v>
      </c>
      <c r="R163" s="75"/>
      <c r="S163" s="76"/>
      <c r="T163" s="184"/>
      <c r="U163" s="88"/>
      <c r="V163" s="188"/>
      <c r="W163" s="78"/>
    </row>
    <row r="164" spans="1:23" x14ac:dyDescent="0.2">
      <c r="L164" s="59" t="s">
        <v>22</v>
      </c>
      <c r="M164" s="75">
        <f t="shared" si="147"/>
        <v>242</v>
      </c>
      <c r="N164" s="76">
        <f t="shared" si="147"/>
        <v>92</v>
      </c>
      <c r="O164" s="184">
        <f t="shared" ref="O164:O165" si="148">M164+N164</f>
        <v>334</v>
      </c>
      <c r="P164" s="77">
        <f>+P108+P136</f>
        <v>0</v>
      </c>
      <c r="Q164" s="188">
        <f t="shared" ref="Q164:Q165" si="149">O164+P164</f>
        <v>334</v>
      </c>
      <c r="R164" s="75"/>
      <c r="S164" s="76"/>
      <c r="T164" s="184"/>
      <c r="U164" s="77"/>
      <c r="V164" s="188"/>
      <c r="W164" s="78"/>
    </row>
    <row r="165" spans="1:23" ht="13.5" thickBot="1" x14ac:dyDescent="0.25">
      <c r="A165" s="327"/>
      <c r="K165" s="327"/>
      <c r="L165" s="59" t="s">
        <v>23</v>
      </c>
      <c r="M165" s="75">
        <f t="shared" si="147"/>
        <v>217</v>
      </c>
      <c r="N165" s="76">
        <f t="shared" si="147"/>
        <v>85</v>
      </c>
      <c r="O165" s="184">
        <f t="shared" si="148"/>
        <v>302</v>
      </c>
      <c r="P165" s="77">
        <f>+P109+P137</f>
        <v>0</v>
      </c>
      <c r="Q165" s="188">
        <f t="shared" si="149"/>
        <v>302</v>
      </c>
      <c r="R165" s="75"/>
      <c r="S165" s="76"/>
      <c r="T165" s="184"/>
      <c r="U165" s="77"/>
      <c r="V165" s="188"/>
      <c r="W165" s="78"/>
    </row>
    <row r="166" spans="1:23" ht="14.25" thickTop="1" thickBot="1" x14ac:dyDescent="0.25">
      <c r="L166" s="79" t="s">
        <v>40</v>
      </c>
      <c r="M166" s="80">
        <f t="shared" ref="M166" si="150">+M163+M164+M165</f>
        <v>686</v>
      </c>
      <c r="N166" s="198">
        <f t="shared" ref="N166:Q166" si="151">+N163+N164+N165</f>
        <v>272</v>
      </c>
      <c r="O166" s="206">
        <f t="shared" si="151"/>
        <v>958</v>
      </c>
      <c r="P166" s="81">
        <f t="shared" si="151"/>
        <v>0</v>
      </c>
      <c r="Q166" s="183">
        <f t="shared" si="151"/>
        <v>958</v>
      </c>
      <c r="R166" s="80"/>
      <c r="S166" s="198"/>
      <c r="T166" s="206"/>
      <c r="U166" s="81"/>
      <c r="V166" s="183"/>
      <c r="W166" s="82"/>
    </row>
    <row r="167" spans="1:23" ht="14.25" thickTop="1" thickBot="1" x14ac:dyDescent="0.25">
      <c r="L167" s="79" t="s">
        <v>62</v>
      </c>
      <c r="M167" s="80">
        <f t="shared" ref="M167" si="152">+M158+M162+M163+M164+M165</f>
        <v>2127</v>
      </c>
      <c r="N167" s="81">
        <f t="shared" ref="N167:Q167" si="153">+N158+N162+N163+N164+N165</f>
        <v>1033</v>
      </c>
      <c r="O167" s="175">
        <f t="shared" si="153"/>
        <v>3160</v>
      </c>
      <c r="P167" s="80">
        <f t="shared" si="153"/>
        <v>0</v>
      </c>
      <c r="Q167" s="175">
        <f t="shared" si="153"/>
        <v>3160</v>
      </c>
      <c r="R167" s="80"/>
      <c r="S167" s="81"/>
      <c r="T167" s="175"/>
      <c r="U167" s="80"/>
      <c r="V167" s="175"/>
      <c r="W167" s="82"/>
    </row>
    <row r="168" spans="1:23" ht="14.25" thickTop="1" thickBot="1" x14ac:dyDescent="0.25">
      <c r="L168" s="79" t="s">
        <v>63</v>
      </c>
      <c r="M168" s="80">
        <f t="shared" ref="M168:Q168" si="154">+M152+M158+M162+M166</f>
        <v>2904</v>
      </c>
      <c r="N168" s="81">
        <f t="shared" si="154"/>
        <v>1515</v>
      </c>
      <c r="O168" s="175">
        <f t="shared" si="154"/>
        <v>4419</v>
      </c>
      <c r="P168" s="80">
        <f t="shared" si="154"/>
        <v>0</v>
      </c>
      <c r="Q168" s="175">
        <f t="shared" si="154"/>
        <v>4419</v>
      </c>
      <c r="R168" s="80"/>
      <c r="S168" s="81"/>
      <c r="T168" s="175"/>
      <c r="U168" s="80"/>
      <c r="V168" s="175"/>
      <c r="W168" s="82"/>
    </row>
    <row r="169" spans="1:23" ht="14.25" thickTop="1" thickBot="1" x14ac:dyDescent="0.25">
      <c r="L169" s="89" t="s">
        <v>60</v>
      </c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1:23" ht="13.5" thickTop="1" x14ac:dyDescent="0.2">
      <c r="L170" s="555" t="s">
        <v>54</v>
      </c>
      <c r="M170" s="556"/>
      <c r="N170" s="556"/>
      <c r="O170" s="556"/>
      <c r="P170" s="556"/>
      <c r="Q170" s="556"/>
      <c r="R170" s="556"/>
      <c r="S170" s="556"/>
      <c r="T170" s="556"/>
      <c r="U170" s="556"/>
      <c r="V170" s="556"/>
      <c r="W170" s="557"/>
    </row>
    <row r="171" spans="1:23" ht="24.75" customHeight="1" thickBot="1" x14ac:dyDescent="0.25">
      <c r="L171" s="558" t="s">
        <v>51</v>
      </c>
      <c r="M171" s="559"/>
      <c r="N171" s="559"/>
      <c r="O171" s="559"/>
      <c r="P171" s="559"/>
      <c r="Q171" s="559"/>
      <c r="R171" s="559"/>
      <c r="S171" s="559"/>
      <c r="T171" s="559"/>
      <c r="U171" s="559"/>
      <c r="V171" s="559"/>
      <c r="W171" s="560"/>
    </row>
    <row r="172" spans="1:23" ht="14.25" thickTop="1" thickBot="1" x14ac:dyDescent="0.25">
      <c r="L172" s="211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3" t="s">
        <v>34</v>
      </c>
    </row>
    <row r="173" spans="1:23" ht="14.25" thickTop="1" thickBot="1" x14ac:dyDescent="0.25">
      <c r="L173" s="214"/>
      <c r="M173" s="215" t="s">
        <v>64</v>
      </c>
      <c r="N173" s="216"/>
      <c r="O173" s="253"/>
      <c r="P173" s="215"/>
      <c r="Q173" s="215"/>
      <c r="R173" s="215" t="s">
        <v>65</v>
      </c>
      <c r="S173" s="216"/>
      <c r="T173" s="253"/>
      <c r="U173" s="215"/>
      <c r="V173" s="215"/>
      <c r="W173" s="309" t="s">
        <v>2</v>
      </c>
    </row>
    <row r="174" spans="1:23" ht="13.5" thickTop="1" x14ac:dyDescent="0.2">
      <c r="L174" s="218" t="s">
        <v>3</v>
      </c>
      <c r="M174" s="219"/>
      <c r="N174" s="211"/>
      <c r="O174" s="220"/>
      <c r="P174" s="221"/>
      <c r="Q174" s="220"/>
      <c r="R174" s="219"/>
      <c r="S174" s="211"/>
      <c r="T174" s="220"/>
      <c r="U174" s="221"/>
      <c r="V174" s="220"/>
      <c r="W174" s="310" t="s">
        <v>4</v>
      </c>
    </row>
    <row r="175" spans="1:23" ht="13.5" thickBot="1" x14ac:dyDescent="0.25">
      <c r="L175" s="223"/>
      <c r="M175" s="224" t="s">
        <v>35</v>
      </c>
      <c r="N175" s="225" t="s">
        <v>36</v>
      </c>
      <c r="O175" s="226" t="s">
        <v>37</v>
      </c>
      <c r="P175" s="227" t="s">
        <v>32</v>
      </c>
      <c r="Q175" s="226" t="s">
        <v>7</v>
      </c>
      <c r="R175" s="224" t="s">
        <v>35</v>
      </c>
      <c r="S175" s="225" t="s">
        <v>36</v>
      </c>
      <c r="T175" s="226" t="s">
        <v>37</v>
      </c>
      <c r="U175" s="227" t="s">
        <v>32</v>
      </c>
      <c r="V175" s="226" t="s">
        <v>7</v>
      </c>
      <c r="W175" s="311"/>
    </row>
    <row r="176" spans="1:23" ht="5.25" customHeight="1" thickTop="1" x14ac:dyDescent="0.2">
      <c r="L176" s="218"/>
      <c r="M176" s="229"/>
      <c r="N176" s="230"/>
      <c r="O176" s="231"/>
      <c r="P176" s="232"/>
      <c r="Q176" s="231"/>
      <c r="R176" s="229"/>
      <c r="S176" s="230"/>
      <c r="T176" s="231"/>
      <c r="U176" s="232"/>
      <c r="V176" s="231"/>
      <c r="W176" s="233"/>
    </row>
    <row r="177" spans="1:23" x14ac:dyDescent="0.2">
      <c r="L177" s="218" t="s">
        <v>10</v>
      </c>
      <c r="M177" s="234">
        <v>0</v>
      </c>
      <c r="N177" s="235">
        <v>0</v>
      </c>
      <c r="O177" s="236">
        <f>+M177+N177</f>
        <v>0</v>
      </c>
      <c r="P177" s="237">
        <v>0</v>
      </c>
      <c r="Q177" s="236">
        <f t="shared" ref="Q177" si="155">O177+P177</f>
        <v>0</v>
      </c>
      <c r="R177" s="234">
        <v>0</v>
      </c>
      <c r="S177" s="235">
        <v>0</v>
      </c>
      <c r="T177" s="236">
        <f>R177+S177</f>
        <v>0</v>
      </c>
      <c r="U177" s="237">
        <v>0</v>
      </c>
      <c r="V177" s="236">
        <f t="shared" ref="V177:V179" si="156">T177+U177</f>
        <v>0</v>
      </c>
      <c r="W177" s="345">
        <f>IF(Q177=0,0,((V177/Q177)-1)*100)</f>
        <v>0</v>
      </c>
    </row>
    <row r="178" spans="1:23" x14ac:dyDescent="0.2">
      <c r="L178" s="218" t="s">
        <v>11</v>
      </c>
      <c r="M178" s="234">
        <v>0</v>
      </c>
      <c r="N178" s="235">
        <v>0</v>
      </c>
      <c r="O178" s="236">
        <f t="shared" ref="O178:O179" si="157">+M178+N178</f>
        <v>0</v>
      </c>
      <c r="P178" s="237">
        <v>0</v>
      </c>
      <c r="Q178" s="236">
        <f>O178+P178</f>
        <v>0</v>
      </c>
      <c r="R178" s="234">
        <v>0</v>
      </c>
      <c r="S178" s="235">
        <v>0</v>
      </c>
      <c r="T178" s="236">
        <f>R178+S178</f>
        <v>0</v>
      </c>
      <c r="U178" s="237">
        <v>0</v>
      </c>
      <c r="V178" s="236">
        <f>T178+U178</f>
        <v>0</v>
      </c>
      <c r="W178" s="345">
        <f>IF(Q178=0,0,((V178/Q178)-1)*100)</f>
        <v>0</v>
      </c>
    </row>
    <row r="179" spans="1:23" ht="13.5" thickBot="1" x14ac:dyDescent="0.25">
      <c r="L179" s="223" t="s">
        <v>12</v>
      </c>
      <c r="M179" s="234">
        <v>0</v>
      </c>
      <c r="N179" s="235">
        <v>0</v>
      </c>
      <c r="O179" s="236">
        <f t="shared" si="157"/>
        <v>0</v>
      </c>
      <c r="P179" s="237">
        <v>0</v>
      </c>
      <c r="Q179" s="236">
        <f t="shared" ref="Q179" si="158">O179+P179</f>
        <v>0</v>
      </c>
      <c r="R179" s="234">
        <v>0</v>
      </c>
      <c r="S179" s="235">
        <v>0</v>
      </c>
      <c r="T179" s="236">
        <f>R179+S179</f>
        <v>0</v>
      </c>
      <c r="U179" s="237">
        <v>0</v>
      </c>
      <c r="V179" s="236">
        <f t="shared" si="156"/>
        <v>0</v>
      </c>
      <c r="W179" s="345">
        <f>IF(Q179=0,0,((V179/Q179)-1)*100)</f>
        <v>0</v>
      </c>
    </row>
    <row r="180" spans="1:23" ht="14.25" thickTop="1" thickBot="1" x14ac:dyDescent="0.25">
      <c r="L180" s="239" t="s">
        <v>57</v>
      </c>
      <c r="M180" s="240">
        <f t="shared" ref="M180:Q180" si="159">+M177+M178+M179</f>
        <v>0</v>
      </c>
      <c r="N180" s="241">
        <f t="shared" si="159"/>
        <v>0</v>
      </c>
      <c r="O180" s="242">
        <f t="shared" si="159"/>
        <v>0</v>
      </c>
      <c r="P180" s="240">
        <f t="shared" si="159"/>
        <v>0</v>
      </c>
      <c r="Q180" s="242">
        <f t="shared" si="159"/>
        <v>0</v>
      </c>
      <c r="R180" s="240">
        <f t="shared" ref="R180:V180" si="160">+R177+R178+R179</f>
        <v>0</v>
      </c>
      <c r="S180" s="241">
        <f t="shared" si="160"/>
        <v>0</v>
      </c>
      <c r="T180" s="242">
        <f t="shared" si="160"/>
        <v>0</v>
      </c>
      <c r="U180" s="240">
        <f t="shared" si="160"/>
        <v>0</v>
      </c>
      <c r="V180" s="242">
        <f t="shared" si="160"/>
        <v>0</v>
      </c>
      <c r="W180" s="344">
        <f t="shared" ref="W180" si="161">IF(Q180=0,0,((V180/Q180)-1)*100)</f>
        <v>0</v>
      </c>
    </row>
    <row r="181" spans="1:23" ht="13.5" thickTop="1" x14ac:dyDescent="0.2">
      <c r="L181" s="218" t="s">
        <v>13</v>
      </c>
      <c r="M181" s="234">
        <v>0</v>
      </c>
      <c r="N181" s="235">
        <v>0</v>
      </c>
      <c r="O181" s="236">
        <f>M181+N181</f>
        <v>0</v>
      </c>
      <c r="P181" s="237">
        <v>0</v>
      </c>
      <c r="Q181" s="236">
        <f>O181+P181</f>
        <v>0</v>
      </c>
      <c r="R181" s="234">
        <v>0</v>
      </c>
      <c r="S181" s="235">
        <v>0</v>
      </c>
      <c r="T181" s="236">
        <f>R181+S181</f>
        <v>0</v>
      </c>
      <c r="U181" s="237">
        <v>0</v>
      </c>
      <c r="V181" s="236">
        <f>T181+U181</f>
        <v>0</v>
      </c>
      <c r="W181" s="345">
        <f t="shared" ref="W181" si="162">IF(Q181=0,0,((V181/Q181)-1)*100)</f>
        <v>0</v>
      </c>
    </row>
    <row r="182" spans="1:23" ht="13.5" thickBot="1" x14ac:dyDescent="0.25">
      <c r="L182" s="218" t="s">
        <v>14</v>
      </c>
      <c r="M182" s="234">
        <v>0</v>
      </c>
      <c r="N182" s="235">
        <v>0</v>
      </c>
      <c r="O182" s="236">
        <f>M182+N182</f>
        <v>0</v>
      </c>
      <c r="P182" s="237">
        <v>0</v>
      </c>
      <c r="Q182" s="236">
        <f>O182+P182</f>
        <v>0</v>
      </c>
      <c r="R182" s="234">
        <v>0</v>
      </c>
      <c r="S182" s="235">
        <v>0</v>
      </c>
      <c r="T182" s="236">
        <f>R182+S182</f>
        <v>0</v>
      </c>
      <c r="U182" s="237">
        <v>0</v>
      </c>
      <c r="V182" s="236">
        <f>T182+U182</f>
        <v>0</v>
      </c>
      <c r="W182" s="345">
        <f>IF(Q182=0,0,((V182/Q182)-1)*100)</f>
        <v>0</v>
      </c>
    </row>
    <row r="183" spans="1:23" ht="14.25" thickTop="1" thickBot="1" x14ac:dyDescent="0.25">
      <c r="L183" s="239" t="s">
        <v>66</v>
      </c>
      <c r="M183" s="240">
        <f>+M181+M182</f>
        <v>0</v>
      </c>
      <c r="N183" s="241">
        <f t="shared" ref="N183:V183" si="163">+N181+N182</f>
        <v>0</v>
      </c>
      <c r="O183" s="242">
        <f t="shared" si="163"/>
        <v>0</v>
      </c>
      <c r="P183" s="240">
        <f t="shared" si="163"/>
        <v>0</v>
      </c>
      <c r="Q183" s="242">
        <f t="shared" si="163"/>
        <v>0</v>
      </c>
      <c r="R183" s="240">
        <f t="shared" si="163"/>
        <v>0</v>
      </c>
      <c r="S183" s="241">
        <f t="shared" si="163"/>
        <v>0</v>
      </c>
      <c r="T183" s="242">
        <f t="shared" si="163"/>
        <v>0</v>
      </c>
      <c r="U183" s="240">
        <f t="shared" si="163"/>
        <v>0</v>
      </c>
      <c r="V183" s="242">
        <f t="shared" si="163"/>
        <v>0</v>
      </c>
      <c r="W183" s="344">
        <f t="shared" ref="W183:W184" si="164">IF(Q183=0,0,((V183/Q183)-1)*100)</f>
        <v>0</v>
      </c>
    </row>
    <row r="184" spans="1:23" ht="14.25" thickTop="1" thickBot="1" x14ac:dyDescent="0.25">
      <c r="L184" s="239" t="s">
        <v>68</v>
      </c>
      <c r="M184" s="240">
        <f>+M180+M181+M182</f>
        <v>0</v>
      </c>
      <c r="N184" s="241">
        <f t="shared" ref="N184:V184" si="165">+N180+N181+N182</f>
        <v>0</v>
      </c>
      <c r="O184" s="242">
        <f t="shared" si="165"/>
        <v>0</v>
      </c>
      <c r="P184" s="240">
        <f t="shared" si="165"/>
        <v>0</v>
      </c>
      <c r="Q184" s="242">
        <f t="shared" si="165"/>
        <v>0</v>
      </c>
      <c r="R184" s="240">
        <f t="shared" si="165"/>
        <v>0</v>
      </c>
      <c r="S184" s="241">
        <f t="shared" si="165"/>
        <v>0</v>
      </c>
      <c r="T184" s="242">
        <f t="shared" si="165"/>
        <v>0</v>
      </c>
      <c r="U184" s="240">
        <f t="shared" si="165"/>
        <v>0</v>
      </c>
      <c r="V184" s="242">
        <f t="shared" si="165"/>
        <v>0</v>
      </c>
      <c r="W184" s="344">
        <f t="shared" si="164"/>
        <v>0</v>
      </c>
    </row>
    <row r="185" spans="1:23" ht="14.25" thickTop="1" thickBot="1" x14ac:dyDescent="0.25">
      <c r="L185" s="218" t="s">
        <v>15</v>
      </c>
      <c r="M185" s="234">
        <v>0</v>
      </c>
      <c r="N185" s="235">
        <v>0</v>
      </c>
      <c r="O185" s="236">
        <f>M185+N185</f>
        <v>0</v>
      </c>
      <c r="P185" s="237">
        <v>0</v>
      </c>
      <c r="Q185" s="236">
        <f>O185+P185</f>
        <v>0</v>
      </c>
      <c r="R185" s="234"/>
      <c r="S185" s="235"/>
      <c r="T185" s="236"/>
      <c r="U185" s="237"/>
      <c r="V185" s="236"/>
      <c r="W185" s="238"/>
    </row>
    <row r="186" spans="1:23" ht="14.25" thickTop="1" thickBot="1" x14ac:dyDescent="0.25">
      <c r="L186" s="239" t="s">
        <v>61</v>
      </c>
      <c r="M186" s="240">
        <f t="shared" ref="M186:Q186" si="166">+M181+M182+M185</f>
        <v>0</v>
      </c>
      <c r="N186" s="241">
        <f t="shared" si="166"/>
        <v>0</v>
      </c>
      <c r="O186" s="242">
        <f t="shared" si="166"/>
        <v>0</v>
      </c>
      <c r="P186" s="240">
        <f t="shared" si="166"/>
        <v>0</v>
      </c>
      <c r="Q186" s="242">
        <f t="shared" si="166"/>
        <v>0</v>
      </c>
      <c r="R186" s="240"/>
      <c r="S186" s="241"/>
      <c r="T186" s="242"/>
      <c r="U186" s="240"/>
      <c r="V186" s="242"/>
      <c r="W186" s="243"/>
    </row>
    <row r="187" spans="1:23" ht="13.5" thickTop="1" x14ac:dyDescent="0.2">
      <c r="L187" s="218" t="s">
        <v>16</v>
      </c>
      <c r="M187" s="234">
        <v>0</v>
      </c>
      <c r="N187" s="235">
        <v>0</v>
      </c>
      <c r="O187" s="236">
        <f>SUM(M187:N187)</f>
        <v>0</v>
      </c>
      <c r="P187" s="237">
        <v>0</v>
      </c>
      <c r="Q187" s="236">
        <f t="shared" ref="Q187" si="167">O187+P187</f>
        <v>0</v>
      </c>
      <c r="R187" s="234"/>
      <c r="S187" s="235"/>
      <c r="T187" s="236"/>
      <c r="U187" s="237"/>
      <c r="V187" s="236"/>
      <c r="W187" s="238"/>
    </row>
    <row r="188" spans="1:23" x14ac:dyDescent="0.2">
      <c r="L188" s="218" t="s">
        <v>17</v>
      </c>
      <c r="M188" s="234">
        <v>0</v>
      </c>
      <c r="N188" s="235">
        <v>0</v>
      </c>
      <c r="O188" s="236">
        <f>SUM(M188:N188)</f>
        <v>0</v>
      </c>
      <c r="P188" s="237">
        <v>0</v>
      </c>
      <c r="Q188" s="236">
        <f>O188+P188</f>
        <v>0</v>
      </c>
      <c r="R188" s="234"/>
      <c r="S188" s="235"/>
      <c r="T188" s="236"/>
      <c r="U188" s="237"/>
      <c r="V188" s="236"/>
      <c r="W188" s="238"/>
    </row>
    <row r="189" spans="1:23" ht="13.5" thickBot="1" x14ac:dyDescent="0.25">
      <c r="L189" s="218" t="s">
        <v>18</v>
      </c>
      <c r="M189" s="234">
        <v>0</v>
      </c>
      <c r="N189" s="235">
        <v>0</v>
      </c>
      <c r="O189" s="244">
        <f>SUM(M189:N189)</f>
        <v>0</v>
      </c>
      <c r="P189" s="245">
        <v>0</v>
      </c>
      <c r="Q189" s="244">
        <f>O189+P189</f>
        <v>0</v>
      </c>
      <c r="R189" s="234"/>
      <c r="S189" s="235"/>
      <c r="T189" s="244"/>
      <c r="U189" s="245"/>
      <c r="V189" s="244"/>
      <c r="W189" s="238"/>
    </row>
    <row r="190" spans="1:23" ht="14.25" thickTop="1" thickBot="1" x14ac:dyDescent="0.25">
      <c r="L190" s="246" t="s">
        <v>19</v>
      </c>
      <c r="M190" s="247">
        <f t="shared" ref="M190:Q190" si="168">+M187+M188+M189</f>
        <v>0</v>
      </c>
      <c r="N190" s="247">
        <f t="shared" si="168"/>
        <v>0</v>
      </c>
      <c r="O190" s="248">
        <f t="shared" si="168"/>
        <v>0</v>
      </c>
      <c r="P190" s="249">
        <f t="shared" si="168"/>
        <v>0</v>
      </c>
      <c r="Q190" s="248">
        <f t="shared" si="168"/>
        <v>0</v>
      </c>
      <c r="R190" s="247"/>
      <c r="S190" s="247"/>
      <c r="T190" s="248"/>
      <c r="U190" s="249"/>
      <c r="V190" s="248"/>
      <c r="W190" s="250"/>
    </row>
    <row r="191" spans="1:23" ht="13.5" thickTop="1" x14ac:dyDescent="0.2">
      <c r="A191" s="327"/>
      <c r="K191" s="327"/>
      <c r="L191" s="218" t="s">
        <v>21</v>
      </c>
      <c r="M191" s="234">
        <v>0</v>
      </c>
      <c r="N191" s="235">
        <v>0</v>
      </c>
      <c r="O191" s="244">
        <f>SUM(M191:N191)</f>
        <v>0</v>
      </c>
      <c r="P191" s="251">
        <v>0</v>
      </c>
      <c r="Q191" s="244">
        <f>O191+P191</f>
        <v>0</v>
      </c>
      <c r="R191" s="234"/>
      <c r="S191" s="235"/>
      <c r="T191" s="244"/>
      <c r="U191" s="251"/>
      <c r="V191" s="244"/>
      <c r="W191" s="238"/>
    </row>
    <row r="192" spans="1:23" x14ac:dyDescent="0.2">
      <c r="A192" s="327"/>
      <c r="K192" s="327"/>
      <c r="L192" s="218" t="s">
        <v>22</v>
      </c>
      <c r="M192" s="234">
        <v>0</v>
      </c>
      <c r="N192" s="235">
        <v>0</v>
      </c>
      <c r="O192" s="244">
        <f>SUM(M192:N192)</f>
        <v>0</v>
      </c>
      <c r="P192" s="237">
        <v>0</v>
      </c>
      <c r="Q192" s="244">
        <f>O192+P192</f>
        <v>0</v>
      </c>
      <c r="R192" s="234"/>
      <c r="S192" s="235"/>
      <c r="T192" s="244"/>
      <c r="U192" s="237"/>
      <c r="V192" s="244"/>
      <c r="W192" s="238"/>
    </row>
    <row r="193" spans="1:23" ht="13.5" thickBot="1" x14ac:dyDescent="0.25">
      <c r="A193" s="327"/>
      <c r="K193" s="327"/>
      <c r="L193" s="218" t="s">
        <v>23</v>
      </c>
      <c r="M193" s="234">
        <v>0</v>
      </c>
      <c r="N193" s="235">
        <v>0</v>
      </c>
      <c r="O193" s="244">
        <f>SUM(M193:N193)</f>
        <v>0</v>
      </c>
      <c r="P193" s="237">
        <v>0</v>
      </c>
      <c r="Q193" s="244">
        <f>O193+P193</f>
        <v>0</v>
      </c>
      <c r="R193" s="234"/>
      <c r="S193" s="235"/>
      <c r="T193" s="244"/>
      <c r="U193" s="237"/>
      <c r="V193" s="244"/>
      <c r="W193" s="238"/>
    </row>
    <row r="194" spans="1:23" ht="14.25" thickTop="1" thickBot="1" x14ac:dyDescent="0.25">
      <c r="L194" s="239" t="s">
        <v>40</v>
      </c>
      <c r="M194" s="240">
        <f t="shared" ref="M194:Q194" si="169">+M191+M192+M193</f>
        <v>0</v>
      </c>
      <c r="N194" s="241">
        <f t="shared" si="169"/>
        <v>0</v>
      </c>
      <c r="O194" s="242">
        <f t="shared" si="169"/>
        <v>0</v>
      </c>
      <c r="P194" s="240">
        <f t="shared" si="169"/>
        <v>0</v>
      </c>
      <c r="Q194" s="242">
        <f t="shared" si="169"/>
        <v>0</v>
      </c>
      <c r="R194" s="240"/>
      <c r="S194" s="241"/>
      <c r="T194" s="242"/>
      <c r="U194" s="240"/>
      <c r="V194" s="242"/>
      <c r="W194" s="243"/>
    </row>
    <row r="195" spans="1:23" ht="14.25" thickTop="1" thickBot="1" x14ac:dyDescent="0.25">
      <c r="L195" s="239" t="s">
        <v>62</v>
      </c>
      <c r="M195" s="240">
        <f t="shared" ref="M195:Q195" si="170">+M186+M190+M191+M192+M193</f>
        <v>0</v>
      </c>
      <c r="N195" s="241">
        <f t="shared" si="170"/>
        <v>0</v>
      </c>
      <c r="O195" s="242">
        <f t="shared" si="170"/>
        <v>0</v>
      </c>
      <c r="P195" s="240">
        <f t="shared" si="170"/>
        <v>0</v>
      </c>
      <c r="Q195" s="242">
        <f t="shared" si="170"/>
        <v>0</v>
      </c>
      <c r="R195" s="240"/>
      <c r="S195" s="241"/>
      <c r="T195" s="242"/>
      <c r="U195" s="240"/>
      <c r="V195" s="242"/>
      <c r="W195" s="243"/>
    </row>
    <row r="196" spans="1:23" ht="14.25" thickTop="1" thickBot="1" x14ac:dyDescent="0.25">
      <c r="L196" s="239" t="s">
        <v>63</v>
      </c>
      <c r="M196" s="240">
        <f t="shared" ref="M196:Q196" si="171">+M180+M186+M190+M194</f>
        <v>0</v>
      </c>
      <c r="N196" s="241">
        <f t="shared" si="171"/>
        <v>0</v>
      </c>
      <c r="O196" s="242">
        <f t="shared" si="171"/>
        <v>0</v>
      </c>
      <c r="P196" s="240">
        <f t="shared" si="171"/>
        <v>0</v>
      </c>
      <c r="Q196" s="242">
        <f t="shared" si="171"/>
        <v>0</v>
      </c>
      <c r="R196" s="240"/>
      <c r="S196" s="241"/>
      <c r="T196" s="242"/>
      <c r="U196" s="240"/>
      <c r="V196" s="242"/>
      <c r="W196" s="243"/>
    </row>
    <row r="197" spans="1:23" ht="14.25" thickTop="1" thickBot="1" x14ac:dyDescent="0.25">
      <c r="L197" s="252" t="s">
        <v>60</v>
      </c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</row>
    <row r="198" spans="1:23" ht="13.5" thickTop="1" x14ac:dyDescent="0.2">
      <c r="L198" s="555" t="s">
        <v>55</v>
      </c>
      <c r="M198" s="556"/>
      <c r="N198" s="556"/>
      <c r="O198" s="556"/>
      <c r="P198" s="556"/>
      <c r="Q198" s="556"/>
      <c r="R198" s="556"/>
      <c r="S198" s="556"/>
      <c r="T198" s="556"/>
      <c r="U198" s="556"/>
      <c r="V198" s="556"/>
      <c r="W198" s="557"/>
    </row>
    <row r="199" spans="1:23" ht="13.5" thickBot="1" x14ac:dyDescent="0.25">
      <c r="L199" s="558" t="s">
        <v>52</v>
      </c>
      <c r="M199" s="559"/>
      <c r="N199" s="559"/>
      <c r="O199" s="559"/>
      <c r="P199" s="559"/>
      <c r="Q199" s="559"/>
      <c r="R199" s="559"/>
      <c r="S199" s="559"/>
      <c r="T199" s="559"/>
      <c r="U199" s="559"/>
      <c r="V199" s="559"/>
      <c r="W199" s="560"/>
    </row>
    <row r="200" spans="1:23" ht="14.25" thickTop="1" thickBot="1" x14ac:dyDescent="0.25">
      <c r="L200" s="211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13" t="s">
        <v>34</v>
      </c>
    </row>
    <row r="201" spans="1:23" ht="14.25" thickTop="1" thickBot="1" x14ac:dyDescent="0.25">
      <c r="L201" s="214"/>
      <c r="M201" s="215" t="s">
        <v>64</v>
      </c>
      <c r="N201" s="216"/>
      <c r="O201" s="253"/>
      <c r="P201" s="215"/>
      <c r="Q201" s="215"/>
      <c r="R201" s="215" t="s">
        <v>65</v>
      </c>
      <c r="S201" s="216"/>
      <c r="T201" s="253"/>
      <c r="U201" s="215"/>
      <c r="V201" s="215"/>
      <c r="W201" s="309" t="s">
        <v>2</v>
      </c>
    </row>
    <row r="202" spans="1:23" ht="13.5" thickTop="1" x14ac:dyDescent="0.2">
      <c r="L202" s="218" t="s">
        <v>3</v>
      </c>
      <c r="M202" s="219"/>
      <c r="N202" s="211"/>
      <c r="O202" s="220"/>
      <c r="P202" s="221"/>
      <c r="Q202" s="220"/>
      <c r="R202" s="219"/>
      <c r="S202" s="211"/>
      <c r="T202" s="220"/>
      <c r="U202" s="221"/>
      <c r="V202" s="220"/>
      <c r="W202" s="310" t="s">
        <v>4</v>
      </c>
    </row>
    <row r="203" spans="1:23" ht="13.5" thickBot="1" x14ac:dyDescent="0.25">
      <c r="L203" s="223"/>
      <c r="M203" s="224" t="s">
        <v>35</v>
      </c>
      <c r="N203" s="225" t="s">
        <v>36</v>
      </c>
      <c r="O203" s="226" t="s">
        <v>37</v>
      </c>
      <c r="P203" s="227" t="s">
        <v>32</v>
      </c>
      <c r="Q203" s="226" t="s">
        <v>7</v>
      </c>
      <c r="R203" s="224" t="s">
        <v>35</v>
      </c>
      <c r="S203" s="225" t="s">
        <v>36</v>
      </c>
      <c r="T203" s="226" t="s">
        <v>37</v>
      </c>
      <c r="U203" s="227" t="s">
        <v>32</v>
      </c>
      <c r="V203" s="226" t="s">
        <v>7</v>
      </c>
      <c r="W203" s="311"/>
    </row>
    <row r="204" spans="1:23" ht="6" customHeight="1" thickTop="1" x14ac:dyDescent="0.2">
      <c r="L204" s="218"/>
      <c r="M204" s="229"/>
      <c r="N204" s="230"/>
      <c r="O204" s="231"/>
      <c r="P204" s="232"/>
      <c r="Q204" s="231"/>
      <c r="R204" s="229"/>
      <c r="S204" s="230"/>
      <c r="T204" s="231"/>
      <c r="U204" s="232"/>
      <c r="V204" s="231"/>
      <c r="W204" s="233"/>
    </row>
    <row r="205" spans="1:23" x14ac:dyDescent="0.2">
      <c r="L205" s="218" t="s">
        <v>10</v>
      </c>
      <c r="M205" s="234">
        <v>0</v>
      </c>
      <c r="N205" s="235">
        <v>0</v>
      </c>
      <c r="O205" s="236">
        <f>+M205+N205</f>
        <v>0</v>
      </c>
      <c r="P205" s="274">
        <v>0</v>
      </c>
      <c r="Q205" s="236">
        <f>O205+P205</f>
        <v>0</v>
      </c>
      <c r="R205" s="234">
        <v>0</v>
      </c>
      <c r="S205" s="235">
        <v>0</v>
      </c>
      <c r="T205" s="236">
        <f>R205+S205</f>
        <v>0</v>
      </c>
      <c r="U205" s="274">
        <v>0</v>
      </c>
      <c r="V205" s="236">
        <f>T205+U205</f>
        <v>0</v>
      </c>
      <c r="W205" s="238">
        <f>IF(Q205=0,0,((V205/Q205)-1)*100)</f>
        <v>0</v>
      </c>
    </row>
    <row r="206" spans="1:23" x14ac:dyDescent="0.2">
      <c r="L206" s="218" t="s">
        <v>11</v>
      </c>
      <c r="M206" s="234">
        <v>1</v>
      </c>
      <c r="N206" s="235">
        <v>0</v>
      </c>
      <c r="O206" s="236">
        <f t="shared" ref="O206:O207" si="172">+M206+N206</f>
        <v>1</v>
      </c>
      <c r="P206" s="274">
        <v>0</v>
      </c>
      <c r="Q206" s="236">
        <f>O206+P206</f>
        <v>1</v>
      </c>
      <c r="R206" s="234">
        <v>0</v>
      </c>
      <c r="S206" s="235">
        <v>0</v>
      </c>
      <c r="T206" s="236">
        <f>R206+S206</f>
        <v>0</v>
      </c>
      <c r="U206" s="274">
        <v>0</v>
      </c>
      <c r="V206" s="236">
        <f>T206+U206</f>
        <v>0</v>
      </c>
      <c r="W206" s="238">
        <f>IF(Q206=0,0,((V206/Q206)-1)*100)</f>
        <v>-100</v>
      </c>
    </row>
    <row r="207" spans="1:23" ht="13.5" thickBot="1" x14ac:dyDescent="0.25">
      <c r="L207" s="223" t="s">
        <v>12</v>
      </c>
      <c r="M207" s="234">
        <v>1</v>
      </c>
      <c r="N207" s="235">
        <v>0</v>
      </c>
      <c r="O207" s="266">
        <f t="shared" si="172"/>
        <v>1</v>
      </c>
      <c r="P207" s="274">
        <v>0</v>
      </c>
      <c r="Q207" s="236">
        <f t="shared" ref="Q207" si="173">O207+P207</f>
        <v>1</v>
      </c>
      <c r="R207" s="234">
        <v>0</v>
      </c>
      <c r="S207" s="235">
        <v>0</v>
      </c>
      <c r="T207" s="266">
        <f>R207+S207</f>
        <v>0</v>
      </c>
      <c r="U207" s="274">
        <v>0</v>
      </c>
      <c r="V207" s="236">
        <f t="shared" ref="V207" si="174">T207+U207</f>
        <v>0</v>
      </c>
      <c r="W207" s="238">
        <f>IF(Q207=0,0,((V207/Q207)-1)*100)</f>
        <v>-100</v>
      </c>
    </row>
    <row r="208" spans="1:23" ht="14.25" thickTop="1" thickBot="1" x14ac:dyDescent="0.25">
      <c r="L208" s="239" t="s">
        <v>38</v>
      </c>
      <c r="M208" s="240">
        <f t="shared" ref="M208:Q208" si="175">+M205+M206+M207</f>
        <v>2</v>
      </c>
      <c r="N208" s="241">
        <f t="shared" si="175"/>
        <v>0</v>
      </c>
      <c r="O208" s="242">
        <f t="shared" si="175"/>
        <v>2</v>
      </c>
      <c r="P208" s="240">
        <f t="shared" si="175"/>
        <v>0</v>
      </c>
      <c r="Q208" s="242">
        <f t="shared" si="175"/>
        <v>2</v>
      </c>
      <c r="R208" s="240">
        <f t="shared" ref="R208:V208" si="176">+R205+R206+R207</f>
        <v>0</v>
      </c>
      <c r="S208" s="241">
        <f t="shared" si="176"/>
        <v>0</v>
      </c>
      <c r="T208" s="242">
        <f t="shared" si="176"/>
        <v>0</v>
      </c>
      <c r="U208" s="240">
        <f t="shared" si="176"/>
        <v>0</v>
      </c>
      <c r="V208" s="242">
        <f t="shared" si="176"/>
        <v>0</v>
      </c>
      <c r="W208" s="243">
        <f t="shared" ref="W208" si="177">IF(Q208=0,0,((V208/Q208)-1)*100)</f>
        <v>-100</v>
      </c>
    </row>
    <row r="209" spans="1:23" ht="13.5" thickTop="1" x14ac:dyDescent="0.2">
      <c r="L209" s="218" t="s">
        <v>13</v>
      </c>
      <c r="M209" s="234">
        <v>0</v>
      </c>
      <c r="N209" s="235">
        <v>0</v>
      </c>
      <c r="O209" s="236">
        <f>M209+N209</f>
        <v>0</v>
      </c>
      <c r="P209" s="274">
        <v>0</v>
      </c>
      <c r="Q209" s="236">
        <f>O209+P209</f>
        <v>0</v>
      </c>
      <c r="R209" s="234">
        <v>0</v>
      </c>
      <c r="S209" s="235">
        <v>0</v>
      </c>
      <c r="T209" s="236">
        <f>R209+S209</f>
        <v>0</v>
      </c>
      <c r="U209" s="274">
        <v>0</v>
      </c>
      <c r="V209" s="236">
        <f>T209+U209</f>
        <v>0</v>
      </c>
      <c r="W209" s="238">
        <f t="shared" ref="W209" si="178">IF(Q209=0,0,((V209/Q209)-1)*100)</f>
        <v>0</v>
      </c>
    </row>
    <row r="210" spans="1:23" ht="13.5" thickBot="1" x14ac:dyDescent="0.25">
      <c r="L210" s="218" t="s">
        <v>14</v>
      </c>
      <c r="M210" s="234">
        <v>0</v>
      </c>
      <c r="N210" s="235">
        <v>0</v>
      </c>
      <c r="O210" s="236">
        <f>M210+N210</f>
        <v>0</v>
      </c>
      <c r="P210" s="274">
        <v>0</v>
      </c>
      <c r="Q210" s="236">
        <f>O210+P210</f>
        <v>0</v>
      </c>
      <c r="R210" s="234">
        <v>0</v>
      </c>
      <c r="S210" s="235">
        <v>0</v>
      </c>
      <c r="T210" s="236">
        <f>R210+S210</f>
        <v>0</v>
      </c>
      <c r="U210" s="274">
        <v>0</v>
      </c>
      <c r="V210" s="236">
        <f>T210+U210</f>
        <v>0</v>
      </c>
      <c r="W210" s="238">
        <f>IF(Q210=0,0,((V210/Q210)-1)*100)</f>
        <v>0</v>
      </c>
    </row>
    <row r="211" spans="1:23" ht="14.25" thickTop="1" thickBot="1" x14ac:dyDescent="0.25">
      <c r="L211" s="239" t="s">
        <v>66</v>
      </c>
      <c r="M211" s="240">
        <f>+M209+M210</f>
        <v>0</v>
      </c>
      <c r="N211" s="241">
        <f t="shared" ref="N211:V211" si="179">+N209+N210</f>
        <v>0</v>
      </c>
      <c r="O211" s="242">
        <f t="shared" si="179"/>
        <v>0</v>
      </c>
      <c r="P211" s="240">
        <f t="shared" si="179"/>
        <v>0</v>
      </c>
      <c r="Q211" s="242">
        <f t="shared" si="179"/>
        <v>0</v>
      </c>
      <c r="R211" s="240">
        <f t="shared" si="179"/>
        <v>0</v>
      </c>
      <c r="S211" s="241">
        <f t="shared" si="179"/>
        <v>0</v>
      </c>
      <c r="T211" s="242">
        <f t="shared" si="179"/>
        <v>0</v>
      </c>
      <c r="U211" s="240">
        <f t="shared" si="179"/>
        <v>0</v>
      </c>
      <c r="V211" s="242">
        <f t="shared" si="179"/>
        <v>0</v>
      </c>
      <c r="W211" s="243">
        <f t="shared" ref="W211:W212" si="180">IF(Q211=0,0,((V211/Q211)-1)*100)</f>
        <v>0</v>
      </c>
    </row>
    <row r="212" spans="1:23" ht="14.25" thickTop="1" thickBot="1" x14ac:dyDescent="0.25">
      <c r="L212" s="239" t="s">
        <v>68</v>
      </c>
      <c r="M212" s="240">
        <f>+M208+M209+M210</f>
        <v>2</v>
      </c>
      <c r="N212" s="241">
        <f t="shared" ref="N212:V212" si="181">+N208+N209+N210</f>
        <v>0</v>
      </c>
      <c r="O212" s="242">
        <f t="shared" si="181"/>
        <v>2</v>
      </c>
      <c r="P212" s="240">
        <f t="shared" si="181"/>
        <v>0</v>
      </c>
      <c r="Q212" s="242">
        <f t="shared" si="181"/>
        <v>2</v>
      </c>
      <c r="R212" s="240">
        <f t="shared" si="181"/>
        <v>0</v>
      </c>
      <c r="S212" s="241">
        <f t="shared" si="181"/>
        <v>0</v>
      </c>
      <c r="T212" s="242">
        <f t="shared" si="181"/>
        <v>0</v>
      </c>
      <c r="U212" s="240">
        <f t="shared" si="181"/>
        <v>0</v>
      </c>
      <c r="V212" s="242">
        <f t="shared" si="181"/>
        <v>0</v>
      </c>
      <c r="W212" s="243">
        <f t="shared" si="180"/>
        <v>-100</v>
      </c>
    </row>
    <row r="213" spans="1:23" ht="14.25" thickTop="1" thickBot="1" x14ac:dyDescent="0.25">
      <c r="L213" s="218" t="s">
        <v>15</v>
      </c>
      <c r="M213" s="234">
        <v>0</v>
      </c>
      <c r="N213" s="235">
        <v>0</v>
      </c>
      <c r="O213" s="236">
        <f>M213+N213</f>
        <v>0</v>
      </c>
      <c r="P213" s="274">
        <v>0</v>
      </c>
      <c r="Q213" s="236">
        <f>O213+P213</f>
        <v>0</v>
      </c>
      <c r="R213" s="234"/>
      <c r="S213" s="235"/>
      <c r="T213" s="236"/>
      <c r="U213" s="274"/>
      <c r="V213" s="236"/>
      <c r="W213" s="238"/>
    </row>
    <row r="214" spans="1:23" ht="14.25" thickTop="1" thickBot="1" x14ac:dyDescent="0.25">
      <c r="L214" s="239" t="s">
        <v>61</v>
      </c>
      <c r="M214" s="240">
        <f t="shared" ref="M214:Q214" si="182">+M209+M210+M213</f>
        <v>0</v>
      </c>
      <c r="N214" s="241">
        <f t="shared" si="182"/>
        <v>0</v>
      </c>
      <c r="O214" s="242">
        <f t="shared" si="182"/>
        <v>0</v>
      </c>
      <c r="P214" s="240">
        <f t="shared" si="182"/>
        <v>0</v>
      </c>
      <c r="Q214" s="242">
        <f t="shared" si="182"/>
        <v>0</v>
      </c>
      <c r="R214" s="240"/>
      <c r="S214" s="241"/>
      <c r="T214" s="242"/>
      <c r="U214" s="240"/>
      <c r="V214" s="242"/>
      <c r="W214" s="243"/>
    </row>
    <row r="215" spans="1:23" ht="13.5" thickTop="1" x14ac:dyDescent="0.2">
      <c r="L215" s="218" t="s">
        <v>16</v>
      </c>
      <c r="M215" s="234">
        <v>0</v>
      </c>
      <c r="N215" s="235">
        <v>0</v>
      </c>
      <c r="O215" s="236">
        <f>SUM(M215:N215)</f>
        <v>0</v>
      </c>
      <c r="P215" s="274">
        <v>0</v>
      </c>
      <c r="Q215" s="236">
        <f>O215+P215</f>
        <v>0</v>
      </c>
      <c r="R215" s="234"/>
      <c r="S215" s="235"/>
      <c r="T215" s="236"/>
      <c r="U215" s="274"/>
      <c r="V215" s="236"/>
      <c r="W215" s="238"/>
    </row>
    <row r="216" spans="1:23" x14ac:dyDescent="0.2">
      <c r="L216" s="218" t="s">
        <v>17</v>
      </c>
      <c r="M216" s="234">
        <v>0</v>
      </c>
      <c r="N216" s="235">
        <v>0</v>
      </c>
      <c r="O216" s="236">
        <f>SUM(M216:N216)</f>
        <v>0</v>
      </c>
      <c r="P216" s="274">
        <v>0</v>
      </c>
      <c r="Q216" s="236">
        <f>O216+P216</f>
        <v>0</v>
      </c>
      <c r="R216" s="234"/>
      <c r="S216" s="235"/>
      <c r="T216" s="236"/>
      <c r="U216" s="274"/>
      <c r="V216" s="236"/>
      <c r="W216" s="238"/>
    </row>
    <row r="217" spans="1:23" ht="13.5" thickBot="1" x14ac:dyDescent="0.25">
      <c r="L217" s="218" t="s">
        <v>18</v>
      </c>
      <c r="M217" s="234">
        <v>0</v>
      </c>
      <c r="N217" s="235">
        <v>0</v>
      </c>
      <c r="O217" s="236">
        <f>SUM(M217:N217)</f>
        <v>0</v>
      </c>
      <c r="P217" s="275">
        <v>0</v>
      </c>
      <c r="Q217" s="244">
        <f>O217+P217</f>
        <v>0</v>
      </c>
      <c r="R217" s="234"/>
      <c r="S217" s="235"/>
      <c r="T217" s="236"/>
      <c r="U217" s="275"/>
      <c r="V217" s="244"/>
      <c r="W217" s="238"/>
    </row>
    <row r="218" spans="1:23" ht="14.25" thickTop="1" thickBot="1" x14ac:dyDescent="0.25">
      <c r="L218" s="246" t="s">
        <v>19</v>
      </c>
      <c r="M218" s="247">
        <f t="shared" ref="M218:Q218" si="183">+M215+M216+M217</f>
        <v>0</v>
      </c>
      <c r="N218" s="247">
        <f t="shared" si="183"/>
        <v>0</v>
      </c>
      <c r="O218" s="248">
        <f t="shared" si="183"/>
        <v>0</v>
      </c>
      <c r="P218" s="249">
        <f t="shared" si="183"/>
        <v>0</v>
      </c>
      <c r="Q218" s="248">
        <f t="shared" si="183"/>
        <v>0</v>
      </c>
      <c r="R218" s="247"/>
      <c r="S218" s="247"/>
      <c r="T218" s="248"/>
      <c r="U218" s="249"/>
      <c r="V218" s="248"/>
      <c r="W218" s="250"/>
    </row>
    <row r="219" spans="1:23" ht="13.5" thickTop="1" x14ac:dyDescent="0.2">
      <c r="A219" s="327"/>
      <c r="K219" s="327"/>
      <c r="L219" s="218" t="s">
        <v>21</v>
      </c>
      <c r="M219" s="234">
        <v>0</v>
      </c>
      <c r="N219" s="235">
        <v>0</v>
      </c>
      <c r="O219" s="236">
        <f>SUM(M219:N219)</f>
        <v>0</v>
      </c>
      <c r="P219" s="276">
        <v>0</v>
      </c>
      <c r="Q219" s="244">
        <f>O219+P219</f>
        <v>0</v>
      </c>
      <c r="R219" s="234"/>
      <c r="S219" s="235"/>
      <c r="T219" s="236"/>
      <c r="U219" s="276"/>
      <c r="V219" s="244"/>
      <c r="W219" s="238"/>
    </row>
    <row r="220" spans="1:23" x14ac:dyDescent="0.2">
      <c r="A220" s="327"/>
      <c r="K220" s="327"/>
      <c r="L220" s="218" t="s">
        <v>22</v>
      </c>
      <c r="M220" s="234">
        <v>0</v>
      </c>
      <c r="N220" s="235">
        <v>0</v>
      </c>
      <c r="O220" s="236">
        <f>SUM(M220:N220)</f>
        <v>0</v>
      </c>
      <c r="P220" s="274">
        <v>0</v>
      </c>
      <c r="Q220" s="244">
        <f>O220+P220</f>
        <v>0</v>
      </c>
      <c r="R220" s="234"/>
      <c r="S220" s="235"/>
      <c r="T220" s="236"/>
      <c r="U220" s="274"/>
      <c r="V220" s="244"/>
      <c r="W220" s="238"/>
    </row>
    <row r="221" spans="1:23" ht="13.5" thickBot="1" x14ac:dyDescent="0.25">
      <c r="A221" s="327"/>
      <c r="K221" s="327"/>
      <c r="L221" s="218" t="s">
        <v>23</v>
      </c>
      <c r="M221" s="234">
        <v>0</v>
      </c>
      <c r="N221" s="235">
        <v>0</v>
      </c>
      <c r="O221" s="236">
        <f>SUM(M221:N221)</f>
        <v>0</v>
      </c>
      <c r="P221" s="274">
        <v>0</v>
      </c>
      <c r="Q221" s="244">
        <f>O221+P221</f>
        <v>0</v>
      </c>
      <c r="R221" s="234"/>
      <c r="S221" s="235"/>
      <c r="T221" s="236"/>
      <c r="U221" s="274"/>
      <c r="V221" s="244"/>
      <c r="W221" s="238"/>
    </row>
    <row r="222" spans="1:23" ht="14.25" thickTop="1" thickBot="1" x14ac:dyDescent="0.25">
      <c r="L222" s="239" t="s">
        <v>40</v>
      </c>
      <c r="M222" s="240">
        <f t="shared" ref="M222:Q222" si="184">+M219+M220+M221</f>
        <v>0</v>
      </c>
      <c r="N222" s="241">
        <f t="shared" si="184"/>
        <v>0</v>
      </c>
      <c r="O222" s="242">
        <f t="shared" si="184"/>
        <v>0</v>
      </c>
      <c r="P222" s="240">
        <f t="shared" si="184"/>
        <v>0</v>
      </c>
      <c r="Q222" s="242">
        <f t="shared" si="184"/>
        <v>0</v>
      </c>
      <c r="R222" s="240"/>
      <c r="S222" s="241"/>
      <c r="T222" s="242"/>
      <c r="U222" s="240"/>
      <c r="V222" s="242"/>
      <c r="W222" s="243"/>
    </row>
    <row r="223" spans="1:23" ht="14.25" thickTop="1" thickBot="1" x14ac:dyDescent="0.25">
      <c r="L223" s="239" t="s">
        <v>62</v>
      </c>
      <c r="M223" s="240">
        <f t="shared" ref="M223:Q223" si="185">+M214+M218+M219+M220+M221</f>
        <v>0</v>
      </c>
      <c r="N223" s="241">
        <f t="shared" si="185"/>
        <v>0</v>
      </c>
      <c r="O223" s="242">
        <f t="shared" si="185"/>
        <v>0</v>
      </c>
      <c r="P223" s="240">
        <f t="shared" si="185"/>
        <v>0</v>
      </c>
      <c r="Q223" s="242">
        <f t="shared" si="185"/>
        <v>0</v>
      </c>
      <c r="R223" s="240"/>
      <c r="S223" s="241"/>
      <c r="T223" s="242"/>
      <c r="U223" s="240"/>
      <c r="V223" s="242"/>
      <c r="W223" s="243"/>
    </row>
    <row r="224" spans="1:23" ht="14.25" thickTop="1" thickBot="1" x14ac:dyDescent="0.25">
      <c r="L224" s="239" t="s">
        <v>63</v>
      </c>
      <c r="M224" s="240">
        <f t="shared" ref="M224:Q224" si="186">+M208+M214+M218+M222</f>
        <v>2</v>
      </c>
      <c r="N224" s="241">
        <f t="shared" si="186"/>
        <v>0</v>
      </c>
      <c r="O224" s="242">
        <f t="shared" si="186"/>
        <v>2</v>
      </c>
      <c r="P224" s="240">
        <f t="shared" si="186"/>
        <v>0</v>
      </c>
      <c r="Q224" s="242">
        <f t="shared" si="186"/>
        <v>2</v>
      </c>
      <c r="R224" s="240"/>
      <c r="S224" s="241"/>
      <c r="T224" s="242"/>
      <c r="U224" s="240"/>
      <c r="V224" s="242"/>
      <c r="W224" s="243"/>
    </row>
    <row r="225" spans="12:23" ht="14.25" thickTop="1" thickBot="1" x14ac:dyDescent="0.25">
      <c r="L225" s="252" t="s">
        <v>60</v>
      </c>
      <c r="M225" s="212"/>
      <c r="N225" s="212"/>
      <c r="O225" s="212"/>
      <c r="P225" s="212"/>
      <c r="Q225" s="212"/>
      <c r="R225" s="212"/>
      <c r="S225" s="212"/>
      <c r="T225" s="212"/>
      <c r="U225" s="212"/>
      <c r="V225" s="212"/>
      <c r="W225" s="212"/>
    </row>
    <row r="226" spans="12:23" ht="13.5" thickTop="1" x14ac:dyDescent="0.2">
      <c r="L226" s="522" t="s">
        <v>56</v>
      </c>
      <c r="M226" s="523"/>
      <c r="N226" s="523"/>
      <c r="O226" s="523"/>
      <c r="P226" s="523"/>
      <c r="Q226" s="523"/>
      <c r="R226" s="523"/>
      <c r="S226" s="523"/>
      <c r="T226" s="523"/>
      <c r="U226" s="523"/>
      <c r="V226" s="523"/>
      <c r="W226" s="524"/>
    </row>
    <row r="227" spans="12:23" ht="13.5" thickBot="1" x14ac:dyDescent="0.25">
      <c r="L227" s="525" t="s">
        <v>53</v>
      </c>
      <c r="M227" s="526"/>
      <c r="N227" s="526"/>
      <c r="O227" s="526"/>
      <c r="P227" s="526"/>
      <c r="Q227" s="526"/>
      <c r="R227" s="526"/>
      <c r="S227" s="526"/>
      <c r="T227" s="526"/>
      <c r="U227" s="526"/>
      <c r="V227" s="526"/>
      <c r="W227" s="527"/>
    </row>
    <row r="228" spans="12:23" ht="14.25" thickTop="1" thickBot="1" x14ac:dyDescent="0.25">
      <c r="L228" s="211"/>
      <c r="M228" s="212"/>
      <c r="N228" s="212"/>
      <c r="O228" s="212"/>
      <c r="P228" s="212"/>
      <c r="Q228" s="212"/>
      <c r="R228" s="212"/>
      <c r="S228" s="212"/>
      <c r="T228" s="212"/>
      <c r="U228" s="212"/>
      <c r="V228" s="212"/>
      <c r="W228" s="213" t="s">
        <v>34</v>
      </c>
    </row>
    <row r="229" spans="12:23" ht="14.25" thickTop="1" thickBot="1" x14ac:dyDescent="0.25">
      <c r="L229" s="214"/>
      <c r="M229" s="215" t="s">
        <v>64</v>
      </c>
      <c r="N229" s="216"/>
      <c r="O229" s="253"/>
      <c r="P229" s="215"/>
      <c r="Q229" s="215"/>
      <c r="R229" s="215" t="s">
        <v>65</v>
      </c>
      <c r="S229" s="216"/>
      <c r="T229" s="253"/>
      <c r="U229" s="215"/>
      <c r="V229" s="215"/>
      <c r="W229" s="309" t="s">
        <v>2</v>
      </c>
    </row>
    <row r="230" spans="12:23" ht="13.5" thickTop="1" x14ac:dyDescent="0.2">
      <c r="L230" s="218" t="s">
        <v>3</v>
      </c>
      <c r="M230" s="219"/>
      <c r="N230" s="211"/>
      <c r="O230" s="220"/>
      <c r="P230" s="221"/>
      <c r="Q230" s="308"/>
      <c r="R230" s="219"/>
      <c r="S230" s="211"/>
      <c r="T230" s="220"/>
      <c r="U230" s="221"/>
      <c r="V230" s="308"/>
      <c r="W230" s="310" t="s">
        <v>4</v>
      </c>
    </row>
    <row r="231" spans="12:23" ht="13.5" thickBot="1" x14ac:dyDescent="0.25">
      <c r="L231" s="223"/>
      <c r="M231" s="224" t="s">
        <v>35</v>
      </c>
      <c r="N231" s="225" t="s">
        <v>36</v>
      </c>
      <c r="O231" s="226" t="s">
        <v>37</v>
      </c>
      <c r="P231" s="227" t="s">
        <v>32</v>
      </c>
      <c r="Q231" s="304" t="s">
        <v>7</v>
      </c>
      <c r="R231" s="224" t="s">
        <v>35</v>
      </c>
      <c r="S231" s="225" t="s">
        <v>36</v>
      </c>
      <c r="T231" s="226" t="s">
        <v>37</v>
      </c>
      <c r="U231" s="227" t="s">
        <v>32</v>
      </c>
      <c r="V231" s="304" t="s">
        <v>7</v>
      </c>
      <c r="W231" s="311"/>
    </row>
    <row r="232" spans="12:23" ht="4.5" customHeight="1" thickTop="1" x14ac:dyDescent="0.2">
      <c r="L232" s="218"/>
      <c r="M232" s="229"/>
      <c r="N232" s="230"/>
      <c r="O232" s="231"/>
      <c r="P232" s="232"/>
      <c r="Q232" s="264"/>
      <c r="R232" s="229"/>
      <c r="S232" s="230"/>
      <c r="T232" s="231"/>
      <c r="U232" s="232"/>
      <c r="V232" s="264"/>
      <c r="W232" s="233"/>
    </row>
    <row r="233" spans="12:23" x14ac:dyDescent="0.2">
      <c r="L233" s="218" t="s">
        <v>10</v>
      </c>
      <c r="M233" s="234">
        <f t="shared" ref="M233:N235" si="187">+M177+M205</f>
        <v>0</v>
      </c>
      <c r="N233" s="235">
        <f t="shared" si="187"/>
        <v>0</v>
      </c>
      <c r="O233" s="236">
        <f>M233+N233</f>
        <v>0</v>
      </c>
      <c r="P233" s="237">
        <f>+P177+P205</f>
        <v>0</v>
      </c>
      <c r="Q233" s="265">
        <f>O233+P233</f>
        <v>0</v>
      </c>
      <c r="R233" s="234">
        <f t="shared" ref="R233:S235" si="188">+R177+R205</f>
        <v>0</v>
      </c>
      <c r="S233" s="235">
        <f t="shared" si="188"/>
        <v>0</v>
      </c>
      <c r="T233" s="236">
        <f>R233+S233</f>
        <v>0</v>
      </c>
      <c r="U233" s="237">
        <f>+U177+U205</f>
        <v>0</v>
      </c>
      <c r="V233" s="265">
        <f>T233+U233</f>
        <v>0</v>
      </c>
      <c r="W233" s="238">
        <f>IF(Q233=0,0,((V233/Q233)-1)*100)</f>
        <v>0</v>
      </c>
    </row>
    <row r="234" spans="12:23" x14ac:dyDescent="0.2">
      <c r="L234" s="218" t="s">
        <v>11</v>
      </c>
      <c r="M234" s="234">
        <f t="shared" si="187"/>
        <v>1</v>
      </c>
      <c r="N234" s="235">
        <f t="shared" si="187"/>
        <v>0</v>
      </c>
      <c r="O234" s="236">
        <f t="shared" ref="O234:O235" si="189">M234+N234</f>
        <v>1</v>
      </c>
      <c r="P234" s="237">
        <f>+P178+P206</f>
        <v>0</v>
      </c>
      <c r="Q234" s="265">
        <f>O234+P234</f>
        <v>1</v>
      </c>
      <c r="R234" s="234">
        <f t="shared" si="188"/>
        <v>0</v>
      </c>
      <c r="S234" s="235">
        <f t="shared" si="188"/>
        <v>0</v>
      </c>
      <c r="T234" s="236">
        <f t="shared" ref="T234:T235" si="190">R234+S234</f>
        <v>0</v>
      </c>
      <c r="U234" s="237">
        <f>+U178+U206</f>
        <v>0</v>
      </c>
      <c r="V234" s="265">
        <f>T234+U234</f>
        <v>0</v>
      </c>
      <c r="W234" s="238">
        <f>IF(Q234=0,0,((V234/Q234)-1)*100)</f>
        <v>-100</v>
      </c>
    </row>
    <row r="235" spans="12:23" ht="13.5" thickBot="1" x14ac:dyDescent="0.25">
      <c r="L235" s="223" t="s">
        <v>12</v>
      </c>
      <c r="M235" s="234">
        <f t="shared" si="187"/>
        <v>1</v>
      </c>
      <c r="N235" s="235">
        <f t="shared" si="187"/>
        <v>0</v>
      </c>
      <c r="O235" s="236">
        <f t="shared" si="189"/>
        <v>1</v>
      </c>
      <c r="P235" s="237">
        <f>+P179+P207</f>
        <v>0</v>
      </c>
      <c r="Q235" s="265">
        <f>O235+P235</f>
        <v>1</v>
      </c>
      <c r="R235" s="234">
        <f t="shared" si="188"/>
        <v>0</v>
      </c>
      <c r="S235" s="235">
        <f t="shared" si="188"/>
        <v>0</v>
      </c>
      <c r="T235" s="236">
        <f t="shared" si="190"/>
        <v>0</v>
      </c>
      <c r="U235" s="237">
        <f>+U179+U207</f>
        <v>0</v>
      </c>
      <c r="V235" s="265">
        <f>T235+U235</f>
        <v>0</v>
      </c>
      <c r="W235" s="238">
        <f>IF(Q235=0,0,((V235/Q235)-1)*100)</f>
        <v>-100</v>
      </c>
    </row>
    <row r="236" spans="12:23" ht="14.25" thickTop="1" thickBot="1" x14ac:dyDescent="0.25">
      <c r="L236" s="239" t="s">
        <v>38</v>
      </c>
      <c r="M236" s="240">
        <f t="shared" ref="M236:Q236" si="191">+M233+M234+M235</f>
        <v>2</v>
      </c>
      <c r="N236" s="241">
        <f t="shared" si="191"/>
        <v>0</v>
      </c>
      <c r="O236" s="242">
        <f t="shared" si="191"/>
        <v>2</v>
      </c>
      <c r="P236" s="240">
        <f t="shared" si="191"/>
        <v>0</v>
      </c>
      <c r="Q236" s="242">
        <f t="shared" si="191"/>
        <v>2</v>
      </c>
      <c r="R236" s="240">
        <f t="shared" ref="R236:V236" si="192">+R233+R234+R235</f>
        <v>0</v>
      </c>
      <c r="S236" s="241">
        <f t="shared" si="192"/>
        <v>0</v>
      </c>
      <c r="T236" s="242">
        <f t="shared" si="192"/>
        <v>0</v>
      </c>
      <c r="U236" s="240">
        <f t="shared" si="192"/>
        <v>0</v>
      </c>
      <c r="V236" s="242">
        <f t="shared" si="192"/>
        <v>0</v>
      </c>
      <c r="W236" s="243">
        <f t="shared" ref="W236" si="193">IF(Q236=0,0,((V236/Q236)-1)*100)</f>
        <v>-100</v>
      </c>
    </row>
    <row r="237" spans="12:23" ht="13.5" thickTop="1" x14ac:dyDescent="0.2">
      <c r="L237" s="218" t="s">
        <v>13</v>
      </c>
      <c r="M237" s="234">
        <f>+M181+M209</f>
        <v>0</v>
      </c>
      <c r="N237" s="235">
        <f>+N181+N209</f>
        <v>0</v>
      </c>
      <c r="O237" s="236">
        <f t="shared" ref="O237:O241" si="194">M237+N237</f>
        <v>0</v>
      </c>
      <c r="P237" s="258">
        <f>+P181+P209</f>
        <v>0</v>
      </c>
      <c r="Q237" s="341">
        <f>O237+P237</f>
        <v>0</v>
      </c>
      <c r="R237" s="234">
        <f>+R181+R209</f>
        <v>0</v>
      </c>
      <c r="S237" s="235">
        <f>+S181+S209</f>
        <v>0</v>
      </c>
      <c r="T237" s="236">
        <f t="shared" ref="T237" si="195">R237+S237</f>
        <v>0</v>
      </c>
      <c r="U237" s="258">
        <f>+U181+U209</f>
        <v>0</v>
      </c>
      <c r="V237" s="341">
        <f>T237+U237</f>
        <v>0</v>
      </c>
      <c r="W237" s="238">
        <f>IF(Q237=0,0,((V237/Q237)-1)*100)</f>
        <v>0</v>
      </c>
    </row>
    <row r="238" spans="12:23" ht="13.5" thickBot="1" x14ac:dyDescent="0.25">
      <c r="L238" s="218" t="s">
        <v>14</v>
      </c>
      <c r="M238" s="234">
        <f>+M182+M210</f>
        <v>0</v>
      </c>
      <c r="N238" s="235">
        <f>+N182+N210</f>
        <v>0</v>
      </c>
      <c r="O238" s="244">
        <f>M238+N238</f>
        <v>0</v>
      </c>
      <c r="P238" s="258">
        <f>+P182+P210</f>
        <v>0</v>
      </c>
      <c r="Q238" s="236">
        <f>O238+P238</f>
        <v>0</v>
      </c>
      <c r="R238" s="234">
        <f>+R182+R210</f>
        <v>0</v>
      </c>
      <c r="S238" s="235">
        <f>+S182+S210</f>
        <v>0</v>
      </c>
      <c r="T238" s="244">
        <f t="shared" ref="T238" si="196">R238+S238</f>
        <v>0</v>
      </c>
      <c r="U238" s="258">
        <f>+U182+U210</f>
        <v>0</v>
      </c>
      <c r="V238" s="236">
        <f>T238+U238</f>
        <v>0</v>
      </c>
      <c r="W238" s="238">
        <f>IF(Q238=0,0,((V238/Q238)-1)*100)</f>
        <v>0</v>
      </c>
    </row>
    <row r="239" spans="12:23" ht="14.25" thickTop="1" thickBot="1" x14ac:dyDescent="0.25">
      <c r="L239" s="239" t="s">
        <v>66</v>
      </c>
      <c r="M239" s="240">
        <f>+M237+M238</f>
        <v>0</v>
      </c>
      <c r="N239" s="241">
        <f t="shared" ref="N239:V239" si="197">+N237+N238</f>
        <v>0</v>
      </c>
      <c r="O239" s="242">
        <f t="shared" si="197"/>
        <v>0</v>
      </c>
      <c r="P239" s="240">
        <f t="shared" si="197"/>
        <v>0</v>
      </c>
      <c r="Q239" s="242">
        <f t="shared" si="197"/>
        <v>0</v>
      </c>
      <c r="R239" s="240">
        <f t="shared" si="197"/>
        <v>0</v>
      </c>
      <c r="S239" s="241">
        <f t="shared" si="197"/>
        <v>0</v>
      </c>
      <c r="T239" s="242">
        <f t="shared" si="197"/>
        <v>0</v>
      </c>
      <c r="U239" s="240">
        <f t="shared" si="197"/>
        <v>0</v>
      </c>
      <c r="V239" s="242">
        <f t="shared" si="197"/>
        <v>0</v>
      </c>
      <c r="W239" s="243">
        <f t="shared" ref="W239:W240" si="198">IF(Q239=0,0,((V239/Q239)-1)*100)</f>
        <v>0</v>
      </c>
    </row>
    <row r="240" spans="12:23" ht="14.25" thickTop="1" thickBot="1" x14ac:dyDescent="0.25">
      <c r="L240" s="239" t="s">
        <v>68</v>
      </c>
      <c r="M240" s="240">
        <f>+M236+M237+M238</f>
        <v>2</v>
      </c>
      <c r="N240" s="241">
        <f t="shared" ref="N240:V240" si="199">+N236+N237+N238</f>
        <v>0</v>
      </c>
      <c r="O240" s="242">
        <f t="shared" si="199"/>
        <v>2</v>
      </c>
      <c r="P240" s="240">
        <f t="shared" si="199"/>
        <v>0</v>
      </c>
      <c r="Q240" s="242">
        <f t="shared" si="199"/>
        <v>2</v>
      </c>
      <c r="R240" s="240">
        <f t="shared" si="199"/>
        <v>0</v>
      </c>
      <c r="S240" s="241">
        <f t="shared" si="199"/>
        <v>0</v>
      </c>
      <c r="T240" s="242">
        <f t="shared" si="199"/>
        <v>0</v>
      </c>
      <c r="U240" s="240">
        <f t="shared" si="199"/>
        <v>0</v>
      </c>
      <c r="V240" s="242">
        <f t="shared" si="199"/>
        <v>0</v>
      </c>
      <c r="W240" s="243">
        <f t="shared" si="198"/>
        <v>-100</v>
      </c>
    </row>
    <row r="241" spans="1:23" ht="14.25" thickTop="1" thickBot="1" x14ac:dyDescent="0.25">
      <c r="L241" s="218" t="s">
        <v>15</v>
      </c>
      <c r="M241" s="306">
        <f>+M185+M213</f>
        <v>0</v>
      </c>
      <c r="N241" s="348">
        <f>+N185+N213</f>
        <v>0</v>
      </c>
      <c r="O241" s="266">
        <f t="shared" si="194"/>
        <v>0</v>
      </c>
      <c r="P241" s="245">
        <f>+P185+P213</f>
        <v>0</v>
      </c>
      <c r="Q241" s="349">
        <f>+Q234+Q235+Q237</f>
        <v>2</v>
      </c>
      <c r="R241" s="306"/>
      <c r="S241" s="348"/>
      <c r="T241" s="266"/>
      <c r="U241" s="245"/>
      <c r="V241" s="349"/>
      <c r="W241" s="238"/>
    </row>
    <row r="242" spans="1:23" ht="14.25" thickTop="1" thickBot="1" x14ac:dyDescent="0.25">
      <c r="L242" s="239" t="s">
        <v>61</v>
      </c>
      <c r="M242" s="240">
        <f t="shared" ref="M242:Q242" si="200">+M237+M238+M241</f>
        <v>0</v>
      </c>
      <c r="N242" s="241">
        <f t="shared" si="200"/>
        <v>0</v>
      </c>
      <c r="O242" s="242">
        <f t="shared" si="200"/>
        <v>0</v>
      </c>
      <c r="P242" s="240">
        <f t="shared" si="200"/>
        <v>0</v>
      </c>
      <c r="Q242" s="242">
        <f t="shared" si="200"/>
        <v>2</v>
      </c>
      <c r="R242" s="240"/>
      <c r="S242" s="241"/>
      <c r="T242" s="242"/>
      <c r="U242" s="240"/>
      <c r="V242" s="242"/>
      <c r="W242" s="243"/>
    </row>
    <row r="243" spans="1:23" ht="13.5" thickTop="1" x14ac:dyDescent="0.2">
      <c r="L243" s="218" t="s">
        <v>16</v>
      </c>
      <c r="M243" s="234">
        <f t="shared" ref="M243:N245" si="201">+M187+M215</f>
        <v>0</v>
      </c>
      <c r="N243" s="235">
        <f t="shared" si="201"/>
        <v>0</v>
      </c>
      <c r="O243" s="236">
        <f t="shared" ref="O243" si="202">M243+N243</f>
        <v>0</v>
      </c>
      <c r="P243" s="237">
        <f>+P187+P215</f>
        <v>0</v>
      </c>
      <c r="Q243" s="265">
        <f>O243+P243</f>
        <v>0</v>
      </c>
      <c r="R243" s="234"/>
      <c r="S243" s="235"/>
      <c r="T243" s="236"/>
      <c r="U243" s="237"/>
      <c r="V243" s="265"/>
      <c r="W243" s="238"/>
    </row>
    <row r="244" spans="1:23" x14ac:dyDescent="0.2">
      <c r="L244" s="218" t="s">
        <v>17</v>
      </c>
      <c r="M244" s="234">
        <f t="shared" si="201"/>
        <v>0</v>
      </c>
      <c r="N244" s="235">
        <f t="shared" si="201"/>
        <v>0</v>
      </c>
      <c r="O244" s="236">
        <f>M244+N244</f>
        <v>0</v>
      </c>
      <c r="P244" s="237">
        <f>+P188+P216</f>
        <v>0</v>
      </c>
      <c r="Q244" s="265">
        <f>O244+P244</f>
        <v>0</v>
      </c>
      <c r="R244" s="234"/>
      <c r="S244" s="235"/>
      <c r="T244" s="236"/>
      <c r="U244" s="237"/>
      <c r="V244" s="265"/>
      <c r="W244" s="238"/>
    </row>
    <row r="245" spans="1:23" ht="13.5" thickBot="1" x14ac:dyDescent="0.25">
      <c r="L245" s="218" t="s">
        <v>18</v>
      </c>
      <c r="M245" s="234">
        <f t="shared" si="201"/>
        <v>0</v>
      </c>
      <c r="N245" s="235">
        <f t="shared" si="201"/>
        <v>0</v>
      </c>
      <c r="O245" s="244">
        <f>M245+N245</f>
        <v>0</v>
      </c>
      <c r="P245" s="245">
        <f>+P189+P217</f>
        <v>0</v>
      </c>
      <c r="Q245" s="265">
        <f>O245+P245</f>
        <v>0</v>
      </c>
      <c r="R245" s="234"/>
      <c r="S245" s="235"/>
      <c r="T245" s="244"/>
      <c r="U245" s="245"/>
      <c r="V245" s="265"/>
      <c r="W245" s="238"/>
    </row>
    <row r="246" spans="1:23" ht="14.25" thickTop="1" thickBot="1" x14ac:dyDescent="0.25">
      <c r="L246" s="246" t="s">
        <v>19</v>
      </c>
      <c r="M246" s="247">
        <f t="shared" ref="M246:Q246" si="203">+M243+M244+M245</f>
        <v>0</v>
      </c>
      <c r="N246" s="247">
        <f t="shared" si="203"/>
        <v>0</v>
      </c>
      <c r="O246" s="248">
        <f t="shared" si="203"/>
        <v>0</v>
      </c>
      <c r="P246" s="249">
        <f t="shared" si="203"/>
        <v>0</v>
      </c>
      <c r="Q246" s="248">
        <f t="shared" si="203"/>
        <v>0</v>
      </c>
      <c r="R246" s="247"/>
      <c r="S246" s="247"/>
      <c r="T246" s="248"/>
      <c r="U246" s="249"/>
      <c r="V246" s="248"/>
      <c r="W246" s="250"/>
    </row>
    <row r="247" spans="1:23" ht="13.5" thickTop="1" x14ac:dyDescent="0.2">
      <c r="A247" s="327"/>
      <c r="K247" s="327"/>
      <c r="L247" s="218" t="s">
        <v>21</v>
      </c>
      <c r="M247" s="234">
        <f t="shared" ref="M247:N249" si="204">+M191+M219</f>
        <v>0</v>
      </c>
      <c r="N247" s="235">
        <f t="shared" si="204"/>
        <v>0</v>
      </c>
      <c r="O247" s="244">
        <f>M247+N247</f>
        <v>0</v>
      </c>
      <c r="P247" s="251">
        <f>+P191+P219</f>
        <v>0</v>
      </c>
      <c r="Q247" s="265">
        <f>O247+P247</f>
        <v>0</v>
      </c>
      <c r="R247" s="234"/>
      <c r="S247" s="235"/>
      <c r="T247" s="244"/>
      <c r="U247" s="251"/>
      <c r="V247" s="265"/>
      <c r="W247" s="238"/>
    </row>
    <row r="248" spans="1:23" x14ac:dyDescent="0.2">
      <c r="A248" s="327"/>
      <c r="K248" s="327"/>
      <c r="L248" s="218" t="s">
        <v>22</v>
      </c>
      <c r="M248" s="234">
        <f t="shared" si="204"/>
        <v>0</v>
      </c>
      <c r="N248" s="235">
        <f t="shared" si="204"/>
        <v>0</v>
      </c>
      <c r="O248" s="244">
        <f t="shared" ref="O248:O249" si="205">M248+N248</f>
        <v>0</v>
      </c>
      <c r="P248" s="237">
        <f>+P192+P220</f>
        <v>0</v>
      </c>
      <c r="Q248" s="265">
        <f>O248+P248</f>
        <v>0</v>
      </c>
      <c r="R248" s="234"/>
      <c r="S248" s="235"/>
      <c r="T248" s="244"/>
      <c r="U248" s="237"/>
      <c r="V248" s="265"/>
      <c r="W248" s="238"/>
    </row>
    <row r="249" spans="1:23" ht="13.5" thickBot="1" x14ac:dyDescent="0.25">
      <c r="A249" s="327"/>
      <c r="K249" s="327"/>
      <c r="L249" s="218" t="s">
        <v>23</v>
      </c>
      <c r="M249" s="234">
        <f t="shared" si="204"/>
        <v>0</v>
      </c>
      <c r="N249" s="235">
        <f t="shared" si="204"/>
        <v>0</v>
      </c>
      <c r="O249" s="244">
        <f t="shared" si="205"/>
        <v>0</v>
      </c>
      <c r="P249" s="237">
        <f>+P193+P221</f>
        <v>0</v>
      </c>
      <c r="Q249" s="265">
        <f>O249+P249</f>
        <v>0</v>
      </c>
      <c r="R249" s="234"/>
      <c r="S249" s="235"/>
      <c r="T249" s="244"/>
      <c r="U249" s="237"/>
      <c r="V249" s="265"/>
      <c r="W249" s="238"/>
    </row>
    <row r="250" spans="1:23" ht="14.25" thickTop="1" thickBot="1" x14ac:dyDescent="0.25">
      <c r="L250" s="239" t="s">
        <v>40</v>
      </c>
      <c r="M250" s="240">
        <f t="shared" ref="M250:Q250" si="206">+M247+M248+M249</f>
        <v>0</v>
      </c>
      <c r="N250" s="241">
        <f t="shared" si="206"/>
        <v>0</v>
      </c>
      <c r="O250" s="242">
        <f t="shared" si="206"/>
        <v>0</v>
      </c>
      <c r="P250" s="240">
        <f t="shared" si="206"/>
        <v>0</v>
      </c>
      <c r="Q250" s="242">
        <f t="shared" si="206"/>
        <v>0</v>
      </c>
      <c r="R250" s="240"/>
      <c r="S250" s="241"/>
      <c r="T250" s="242"/>
      <c r="U250" s="240"/>
      <c r="V250" s="242"/>
      <c r="W250" s="243"/>
    </row>
    <row r="251" spans="1:23" ht="14.25" thickTop="1" thickBot="1" x14ac:dyDescent="0.25">
      <c r="L251" s="239" t="s">
        <v>62</v>
      </c>
      <c r="M251" s="240">
        <f t="shared" ref="M251:Q251" si="207">+M242+M246+M247+M248+M249</f>
        <v>0</v>
      </c>
      <c r="N251" s="241">
        <f t="shared" si="207"/>
        <v>0</v>
      </c>
      <c r="O251" s="242">
        <f t="shared" si="207"/>
        <v>0</v>
      </c>
      <c r="P251" s="240">
        <f t="shared" si="207"/>
        <v>0</v>
      </c>
      <c r="Q251" s="242">
        <f t="shared" si="207"/>
        <v>2</v>
      </c>
      <c r="R251" s="240"/>
      <c r="S251" s="241"/>
      <c r="T251" s="242"/>
      <c r="U251" s="240"/>
      <c r="V251" s="242"/>
      <c r="W251" s="243"/>
    </row>
    <row r="252" spans="1:23" ht="14.25" thickTop="1" thickBot="1" x14ac:dyDescent="0.25">
      <c r="L252" s="239" t="s">
        <v>63</v>
      </c>
      <c r="M252" s="240">
        <f t="shared" ref="M252:Q252" si="208">+M236+M242+M246+M250</f>
        <v>2</v>
      </c>
      <c r="N252" s="241">
        <f t="shared" si="208"/>
        <v>0</v>
      </c>
      <c r="O252" s="242">
        <f t="shared" si="208"/>
        <v>2</v>
      </c>
      <c r="P252" s="240">
        <f t="shared" si="208"/>
        <v>0</v>
      </c>
      <c r="Q252" s="242">
        <f t="shared" si="208"/>
        <v>4</v>
      </c>
      <c r="R252" s="240"/>
      <c r="S252" s="241"/>
      <c r="T252" s="242"/>
      <c r="U252" s="240"/>
      <c r="V252" s="242"/>
      <c r="W252" s="243"/>
    </row>
    <row r="253" spans="1:23" ht="13.5" thickTop="1" x14ac:dyDescent="0.2">
      <c r="L253" s="252" t="s">
        <v>60</v>
      </c>
      <c r="M253" s="212"/>
      <c r="N253" s="212"/>
      <c r="O253" s="212"/>
      <c r="P253" s="212"/>
      <c r="Q253" s="212"/>
      <c r="R253" s="212"/>
      <c r="S253" s="212"/>
      <c r="T253" s="212"/>
      <c r="U253" s="212"/>
      <c r="V253" s="212"/>
      <c r="W253" s="212"/>
    </row>
  </sheetData>
  <sheetProtection algorithmName="SHA-512" hashValue="JBRy890I4LlGKuslkmnMjfei6ipcrJPv10gDGmMXCuvnpEaKRm5g/84XgKgCx0FCqLEvQBw0pDPnEWm38BbELA==" saltValue="Rgc/sOZ+YjP/I7WjOzvf0g==" spinCount="100000" sheet="1" objects="1" scenarios="1"/>
  <mergeCells count="42">
    <mergeCell ref="B30:I30"/>
    <mergeCell ref="B31:I31"/>
    <mergeCell ref="C33:E33"/>
    <mergeCell ref="F33:H33"/>
    <mergeCell ref="L30:W30"/>
    <mergeCell ref="L31:W31"/>
    <mergeCell ref="M33:Q33"/>
    <mergeCell ref="R33:V33"/>
    <mergeCell ref="B2:I2"/>
    <mergeCell ref="B3:I3"/>
    <mergeCell ref="C5:E5"/>
    <mergeCell ref="F5:H5"/>
    <mergeCell ref="L2:W2"/>
    <mergeCell ref="L3:W3"/>
    <mergeCell ref="M5:Q5"/>
    <mergeCell ref="R5:V5"/>
    <mergeCell ref="B58:I58"/>
    <mergeCell ref="B59:I59"/>
    <mergeCell ref="C61:E61"/>
    <mergeCell ref="F61:H61"/>
    <mergeCell ref="L58:W58"/>
    <mergeCell ref="L59:W59"/>
    <mergeCell ref="M61:Q61"/>
    <mergeCell ref="R61:V61"/>
    <mergeCell ref="L86:W86"/>
    <mergeCell ref="L87:W87"/>
    <mergeCell ref="L114:W114"/>
    <mergeCell ref="L115:W115"/>
    <mergeCell ref="L142:W142"/>
    <mergeCell ref="M89:Q89"/>
    <mergeCell ref="R89:V89"/>
    <mergeCell ref="M117:Q117"/>
    <mergeCell ref="R117:V117"/>
    <mergeCell ref="L143:W143"/>
    <mergeCell ref="L226:W226"/>
    <mergeCell ref="L227:W227"/>
    <mergeCell ref="L170:W170"/>
    <mergeCell ref="L171:W171"/>
    <mergeCell ref="L198:W198"/>
    <mergeCell ref="L199:W199"/>
    <mergeCell ref="M145:Q145"/>
    <mergeCell ref="R145:V145"/>
  </mergeCells>
  <conditionalFormatting sqref="A57:A60 K57:K60 K141:K144 A141:A144 K225:K228 A225:A228 K253:K1048576 A253:A1048576 K47:K49 A47:A49 K75:K77 A75:A77 K131:K133 A131:A133 K158:K161 A158:A161 K215:K217 A215:A217 K243:K245 A243:A245 A51:A53 K51:K53 A79:A81 K79:K81 K135:K137 A135:A137 K163:K165 A163:A165 K219:K221 A219:A221 K247:K249 A247:A249 K19:K32 A19:A32 A103:A116 K103:K116 K187:K200 A187:A200 K1:K14 A1:A14 A34:A42 K34:K42 A62:A70 K62:K70 A85:A98 K85:K98 K118:K126 A118:A126 A146:A154 K146:K154 K169:K182 A169:A182 A202:A210 K202:K210 K230:K238 A230:A238">
    <cfRule type="containsText" dxfId="319" priority="343" operator="containsText" text="NOT OK">
      <formula>NOT(ISERROR(SEARCH("NOT OK",A1)))</formula>
    </cfRule>
  </conditionalFormatting>
  <conditionalFormatting sqref="K54:K56 A54:A56">
    <cfRule type="containsText" dxfId="318" priority="238" operator="containsText" text="NOT OK">
      <formula>NOT(ISERROR(SEARCH("NOT OK",A54)))</formula>
    </cfRule>
  </conditionalFormatting>
  <conditionalFormatting sqref="K54:K56 A54:A56">
    <cfRule type="containsText" dxfId="317" priority="236" operator="containsText" text="NOT OK">
      <formula>NOT(ISERROR(SEARCH("NOT OK",A54)))</formula>
    </cfRule>
  </conditionalFormatting>
  <conditionalFormatting sqref="K82:K84 A82:A84">
    <cfRule type="containsText" dxfId="316" priority="235" operator="containsText" text="NOT OK">
      <formula>NOT(ISERROR(SEARCH("NOT OK",A82)))</formula>
    </cfRule>
  </conditionalFormatting>
  <conditionalFormatting sqref="K82:K84 A82:A84">
    <cfRule type="containsText" dxfId="315" priority="233" operator="containsText" text="NOT OK">
      <formula>NOT(ISERROR(SEARCH("NOT OK",A82)))</formula>
    </cfRule>
  </conditionalFormatting>
  <conditionalFormatting sqref="A138:A140 K138:K140">
    <cfRule type="containsText" dxfId="314" priority="232" operator="containsText" text="NOT OK">
      <formula>NOT(ISERROR(SEARCH("NOT OK",A138)))</formula>
    </cfRule>
  </conditionalFormatting>
  <conditionalFormatting sqref="A138:A140 K138:K140">
    <cfRule type="containsText" dxfId="313" priority="230" operator="containsText" text="NOT OK">
      <formula>NOT(ISERROR(SEARCH("NOT OK",A138)))</formula>
    </cfRule>
  </conditionalFormatting>
  <conditionalFormatting sqref="A166:A168 K166:K168">
    <cfRule type="containsText" dxfId="312" priority="229" operator="containsText" text="NOT OK">
      <formula>NOT(ISERROR(SEARCH("NOT OK",A166)))</formula>
    </cfRule>
  </conditionalFormatting>
  <conditionalFormatting sqref="A166:A168 K166:K168">
    <cfRule type="containsText" dxfId="311" priority="227" operator="containsText" text="NOT OK">
      <formula>NOT(ISERROR(SEARCH("NOT OK",A166)))</formula>
    </cfRule>
  </conditionalFormatting>
  <conditionalFormatting sqref="K222:K224 A222:A224">
    <cfRule type="containsText" dxfId="310" priority="226" operator="containsText" text="NOT OK">
      <formula>NOT(ISERROR(SEARCH("NOT OK",A222)))</formula>
    </cfRule>
  </conditionalFormatting>
  <conditionalFormatting sqref="K222:K224 A222:A224">
    <cfRule type="containsText" dxfId="309" priority="224" operator="containsText" text="NOT OK">
      <formula>NOT(ISERROR(SEARCH("NOT OK",A222)))</formula>
    </cfRule>
  </conditionalFormatting>
  <conditionalFormatting sqref="K250:K252 A250:A252">
    <cfRule type="containsText" dxfId="308" priority="223" operator="containsText" text="NOT OK">
      <formula>NOT(ISERROR(SEARCH("NOT OK",A250)))</formula>
    </cfRule>
  </conditionalFormatting>
  <conditionalFormatting sqref="K250:K252 A250:A252">
    <cfRule type="containsText" dxfId="307" priority="221" operator="containsText" text="NOT OK">
      <formula>NOT(ISERROR(SEARCH("NOT OK",A250)))</formula>
    </cfRule>
  </conditionalFormatting>
  <conditionalFormatting sqref="K117 A117">
    <cfRule type="containsText" dxfId="306" priority="175" operator="containsText" text="NOT OK">
      <formula>NOT(ISERROR(SEARCH("NOT OK",A117)))</formula>
    </cfRule>
  </conditionalFormatting>
  <conditionalFormatting sqref="A33 K33">
    <cfRule type="containsText" dxfId="305" priority="177" operator="containsText" text="NOT OK">
      <formula>NOT(ISERROR(SEARCH("NOT OK",A33)))</formula>
    </cfRule>
  </conditionalFormatting>
  <conditionalFormatting sqref="A61 K61">
    <cfRule type="containsText" dxfId="304" priority="176" operator="containsText" text="NOT OK">
      <formula>NOT(ISERROR(SEARCH("NOT OK",A61)))</formula>
    </cfRule>
  </conditionalFormatting>
  <conditionalFormatting sqref="K145 A145">
    <cfRule type="containsText" dxfId="303" priority="174" operator="containsText" text="NOT OK">
      <formula>NOT(ISERROR(SEARCH("NOT OK",A145)))</formula>
    </cfRule>
  </conditionalFormatting>
  <conditionalFormatting sqref="A201 K201">
    <cfRule type="containsText" dxfId="302" priority="173" operator="containsText" text="NOT OK">
      <formula>NOT(ISERROR(SEARCH("NOT OK",A201)))</formula>
    </cfRule>
  </conditionalFormatting>
  <conditionalFormatting sqref="A229 K229">
    <cfRule type="containsText" dxfId="301" priority="172" operator="containsText" text="NOT OK">
      <formula>NOT(ISERROR(SEARCH("NOT OK",A229)))</formula>
    </cfRule>
  </conditionalFormatting>
  <conditionalFormatting sqref="A17:A18 K17:K18">
    <cfRule type="containsText" dxfId="300" priority="171" operator="containsText" text="NOT OK">
      <formula>NOT(ISERROR(SEARCH("NOT OK",A17)))</formula>
    </cfRule>
  </conditionalFormatting>
  <conditionalFormatting sqref="K45 A45">
    <cfRule type="containsText" dxfId="299" priority="170" operator="containsText" text="NOT OK">
      <formula>NOT(ISERROR(SEARCH("NOT OK",A45)))</formula>
    </cfRule>
  </conditionalFormatting>
  <conditionalFormatting sqref="K73 A73">
    <cfRule type="containsText" dxfId="298" priority="168" operator="containsText" text="NOT OK">
      <formula>NOT(ISERROR(SEARCH("NOT OK",A73)))</formula>
    </cfRule>
  </conditionalFormatting>
  <conditionalFormatting sqref="K101:K108 A101:A108">
    <cfRule type="containsText" dxfId="297" priority="166" operator="containsText" text="NOT OK">
      <formula>NOT(ISERROR(SEARCH("NOT OK",A101)))</formula>
    </cfRule>
  </conditionalFormatting>
  <conditionalFormatting sqref="A129 K129">
    <cfRule type="containsText" dxfId="296" priority="165" operator="containsText" text="NOT OK">
      <formula>NOT(ISERROR(SEARCH("NOT OK",A129)))</formula>
    </cfRule>
  </conditionalFormatting>
  <conditionalFormatting sqref="K157 A157">
    <cfRule type="containsText" dxfId="295" priority="163" operator="containsText" text="NOT OK">
      <formula>NOT(ISERROR(SEARCH("NOT OK",A157)))</formula>
    </cfRule>
  </conditionalFormatting>
  <conditionalFormatting sqref="A185:A192 K185:K192">
    <cfRule type="containsText" dxfId="294" priority="161" operator="containsText" text="NOT OK">
      <formula>NOT(ISERROR(SEARCH("NOT OK",A185)))</formula>
    </cfRule>
  </conditionalFormatting>
  <conditionalFormatting sqref="K213 A213">
    <cfRule type="containsText" dxfId="293" priority="160" operator="containsText" text="NOT OK">
      <formula>NOT(ISERROR(SEARCH("NOT OK",A213)))</formula>
    </cfRule>
  </conditionalFormatting>
  <conditionalFormatting sqref="K241 A241">
    <cfRule type="containsText" dxfId="292" priority="158" operator="containsText" text="NOT OK">
      <formula>NOT(ISERROR(SEARCH("NOT OK",A241)))</formula>
    </cfRule>
  </conditionalFormatting>
  <conditionalFormatting sqref="A241 K241">
    <cfRule type="containsText" dxfId="291" priority="156" operator="containsText" text="NOT OK">
      <formula>NOT(ISERROR(SEARCH("NOT OK",A241)))</formula>
    </cfRule>
  </conditionalFormatting>
  <conditionalFormatting sqref="A46:A49 K46:K49">
    <cfRule type="containsText" dxfId="290" priority="154" operator="containsText" text="NOT OK">
      <formula>NOT(ISERROR(SEARCH("NOT OK",A46)))</formula>
    </cfRule>
  </conditionalFormatting>
  <conditionalFormatting sqref="A74:A77 K74:K77">
    <cfRule type="containsText" dxfId="289" priority="152" operator="containsText" text="NOT OK">
      <formula>NOT(ISERROR(SEARCH("NOT OK",A74)))</formula>
    </cfRule>
  </conditionalFormatting>
  <conditionalFormatting sqref="K130:K133 A130:A133">
    <cfRule type="containsText" dxfId="288" priority="144" operator="containsText" text="NOT OK">
      <formula>NOT(ISERROR(SEARCH("NOT OK",A130)))</formula>
    </cfRule>
  </conditionalFormatting>
  <conditionalFormatting sqref="A214:A217 K214:K217">
    <cfRule type="containsText" dxfId="287" priority="140" operator="containsText" text="NOT OK">
      <formula>NOT(ISERROR(SEARCH("NOT OK",A214)))</formula>
    </cfRule>
  </conditionalFormatting>
  <conditionalFormatting sqref="A242:A245 K242:K245">
    <cfRule type="containsText" dxfId="286" priority="138" operator="containsText" text="NOT OK">
      <formula>NOT(ISERROR(SEARCH("NOT OK",A242)))</formula>
    </cfRule>
  </conditionalFormatting>
  <conditionalFormatting sqref="K27 A27">
    <cfRule type="containsText" dxfId="285" priority="132" operator="containsText" text="NOT OK">
      <formula>NOT(ISERROR(SEARCH("NOT OK",A27)))</formula>
    </cfRule>
  </conditionalFormatting>
  <conditionalFormatting sqref="A28 K28">
    <cfRule type="containsText" dxfId="284" priority="131" operator="containsText" text="NOT OK">
      <formula>NOT(ISERROR(SEARCH("NOT OK",A28)))</formula>
    </cfRule>
  </conditionalFormatting>
  <conditionalFormatting sqref="K112 A112">
    <cfRule type="containsText" dxfId="283" priority="126" operator="containsText" text="NOT OK">
      <formula>NOT(ISERROR(SEARCH("NOT OK",A112)))</formula>
    </cfRule>
  </conditionalFormatting>
  <conditionalFormatting sqref="K111 A111">
    <cfRule type="containsText" dxfId="282" priority="125" operator="containsText" text="NOT OK">
      <formula>NOT(ISERROR(SEARCH("NOT OK",A111)))</formula>
    </cfRule>
  </conditionalFormatting>
  <conditionalFormatting sqref="A196 K196">
    <cfRule type="containsText" dxfId="281" priority="120" operator="containsText" text="NOT OK">
      <formula>NOT(ISERROR(SEARCH("NOT OK",A196)))</formula>
    </cfRule>
  </conditionalFormatting>
  <conditionalFormatting sqref="K195 A195">
    <cfRule type="containsText" dxfId="280" priority="119" operator="containsText" text="NOT OK">
      <formula>NOT(ISERROR(SEARCH("NOT OK",A195)))</formula>
    </cfRule>
  </conditionalFormatting>
  <conditionalFormatting sqref="A50:A52 K50:K52">
    <cfRule type="containsText" dxfId="279" priority="90" operator="containsText" text="NOT OK">
      <formula>NOT(ISERROR(SEARCH("NOT OK",A50)))</formula>
    </cfRule>
  </conditionalFormatting>
  <conditionalFormatting sqref="A78:A80 K78:K80">
    <cfRule type="containsText" dxfId="278" priority="87" operator="containsText" text="NOT OK">
      <formula>NOT(ISERROR(SEARCH("NOT OK",A78)))</formula>
    </cfRule>
  </conditionalFormatting>
  <conditionalFormatting sqref="K134:K136 A134:A136">
    <cfRule type="containsText" dxfId="277" priority="84" operator="containsText" text="NOT OK">
      <formula>NOT(ISERROR(SEARCH("NOT OK",A134)))</formula>
    </cfRule>
  </conditionalFormatting>
  <conditionalFormatting sqref="K134:K136 A134:A136">
    <cfRule type="containsText" dxfId="276" priority="83" operator="containsText" text="NOT OK">
      <formula>NOT(ISERROR(SEARCH("NOT OK",A134)))</formula>
    </cfRule>
  </conditionalFormatting>
  <conditionalFormatting sqref="K162:K164 A162:A164">
    <cfRule type="containsText" dxfId="275" priority="80" operator="containsText" text="NOT OK">
      <formula>NOT(ISERROR(SEARCH("NOT OK",A162)))</formula>
    </cfRule>
  </conditionalFormatting>
  <conditionalFormatting sqref="K162:K164 A162:A164">
    <cfRule type="containsText" dxfId="274" priority="79" operator="containsText" text="NOT OK">
      <formula>NOT(ISERROR(SEARCH("NOT OK",A162)))</formula>
    </cfRule>
  </conditionalFormatting>
  <conditionalFormatting sqref="A218:A220 K218:K220">
    <cfRule type="containsText" dxfId="273" priority="76" operator="containsText" text="NOT OK">
      <formula>NOT(ISERROR(SEARCH("NOT OK",A218)))</formula>
    </cfRule>
  </conditionalFormatting>
  <conditionalFormatting sqref="A218:A220 K218:K220">
    <cfRule type="containsText" dxfId="272" priority="75" operator="containsText" text="NOT OK">
      <formula>NOT(ISERROR(SEARCH("NOT OK",A218)))</formula>
    </cfRule>
  </conditionalFormatting>
  <conditionalFormatting sqref="A246:A248 K246:K248">
    <cfRule type="containsText" dxfId="271" priority="72" operator="containsText" text="NOT OK">
      <formula>NOT(ISERROR(SEARCH("NOT OK",A246)))</formula>
    </cfRule>
  </conditionalFormatting>
  <conditionalFormatting sqref="A246:A248 K246:K248">
    <cfRule type="containsText" dxfId="270" priority="71" operator="containsText" text="NOT OK">
      <formula>NOT(ISERROR(SEARCH("NOT OK",A246)))</formula>
    </cfRule>
  </conditionalFormatting>
  <conditionalFormatting sqref="K55 A55">
    <cfRule type="containsText" dxfId="269" priority="56" operator="containsText" text="NOT OK">
      <formula>NOT(ISERROR(SEARCH("NOT OK",A55)))</formula>
    </cfRule>
  </conditionalFormatting>
  <conditionalFormatting sqref="A56 K56">
    <cfRule type="containsText" dxfId="268" priority="55" operator="containsText" text="NOT OK">
      <formula>NOT(ISERROR(SEARCH("NOT OK",A56)))</formula>
    </cfRule>
  </conditionalFormatting>
  <conditionalFormatting sqref="K83 A83">
    <cfRule type="containsText" dxfId="267" priority="54" operator="containsText" text="NOT OK">
      <formula>NOT(ISERROR(SEARCH("NOT OK",A83)))</formula>
    </cfRule>
  </conditionalFormatting>
  <conditionalFormatting sqref="A84 K84">
    <cfRule type="containsText" dxfId="266" priority="53" operator="containsText" text="NOT OK">
      <formula>NOT(ISERROR(SEARCH("NOT OK",A84)))</formula>
    </cfRule>
  </conditionalFormatting>
  <conditionalFormatting sqref="K140 A140">
    <cfRule type="containsText" dxfId="265" priority="52" operator="containsText" text="NOT OK">
      <formula>NOT(ISERROR(SEARCH("NOT OK",A140)))</formula>
    </cfRule>
  </conditionalFormatting>
  <conditionalFormatting sqref="K139 A139">
    <cfRule type="containsText" dxfId="264" priority="51" operator="containsText" text="NOT OK">
      <formula>NOT(ISERROR(SEARCH("NOT OK",A139)))</formula>
    </cfRule>
  </conditionalFormatting>
  <conditionalFormatting sqref="K168 A168">
    <cfRule type="containsText" dxfId="263" priority="50" operator="containsText" text="NOT OK">
      <formula>NOT(ISERROR(SEARCH("NOT OK",A168)))</formula>
    </cfRule>
  </conditionalFormatting>
  <conditionalFormatting sqref="K167 A167">
    <cfRule type="containsText" dxfId="262" priority="49" operator="containsText" text="NOT OK">
      <formula>NOT(ISERROR(SEARCH("NOT OK",A167)))</formula>
    </cfRule>
  </conditionalFormatting>
  <conditionalFormatting sqref="A224 K224">
    <cfRule type="containsText" dxfId="261" priority="48" operator="containsText" text="NOT OK">
      <formula>NOT(ISERROR(SEARCH("NOT OK",A224)))</formula>
    </cfRule>
  </conditionalFormatting>
  <conditionalFormatting sqref="K223 A223">
    <cfRule type="containsText" dxfId="260" priority="47" operator="containsText" text="NOT OK">
      <formula>NOT(ISERROR(SEARCH("NOT OK",A223)))</formula>
    </cfRule>
  </conditionalFormatting>
  <conditionalFormatting sqref="A252 K252">
    <cfRule type="containsText" dxfId="259" priority="46" operator="containsText" text="NOT OK">
      <formula>NOT(ISERROR(SEARCH("NOT OK",A252)))</formula>
    </cfRule>
  </conditionalFormatting>
  <conditionalFormatting sqref="K251 A251">
    <cfRule type="containsText" dxfId="258" priority="45" operator="containsText" text="NOT OK">
      <formula>NOT(ISERROR(SEARCH("NOT OK",A251)))</formula>
    </cfRule>
  </conditionalFormatting>
  <conditionalFormatting sqref="K15 A15">
    <cfRule type="containsText" dxfId="257" priority="33" operator="containsText" text="NOT OK">
      <formula>NOT(ISERROR(SEARCH("NOT OK",A15)))</formula>
    </cfRule>
  </conditionalFormatting>
  <conditionalFormatting sqref="A16 K16">
    <cfRule type="containsText" dxfId="256" priority="34" operator="containsText" text="NOT OK">
      <formula>NOT(ISERROR(SEARCH("NOT OK",A16)))</formula>
    </cfRule>
  </conditionalFormatting>
  <conditionalFormatting sqref="K43 A43">
    <cfRule type="containsText" dxfId="255" priority="30" operator="containsText" text="NOT OK">
      <formula>NOT(ISERROR(SEARCH("NOT OK",A43)))</formula>
    </cfRule>
  </conditionalFormatting>
  <conditionalFormatting sqref="A44 K44">
    <cfRule type="containsText" dxfId="254" priority="31" operator="containsText" text="NOT OK">
      <formula>NOT(ISERROR(SEARCH("NOT OK",A44)))</formula>
    </cfRule>
  </conditionalFormatting>
  <conditionalFormatting sqref="K71 A71">
    <cfRule type="containsText" dxfId="253" priority="27" operator="containsText" text="NOT OK">
      <formula>NOT(ISERROR(SEARCH("NOT OK",A71)))</formula>
    </cfRule>
  </conditionalFormatting>
  <conditionalFormatting sqref="A72 K72">
    <cfRule type="containsText" dxfId="252" priority="28" operator="containsText" text="NOT OK">
      <formula>NOT(ISERROR(SEARCH("NOT OK",A72)))</formula>
    </cfRule>
  </conditionalFormatting>
  <conditionalFormatting sqref="A99 K99">
    <cfRule type="containsText" dxfId="251" priority="17" operator="containsText" text="NOT OK">
      <formula>NOT(ISERROR(SEARCH("NOT OK",A99)))</formula>
    </cfRule>
  </conditionalFormatting>
  <conditionalFormatting sqref="K100 A100">
    <cfRule type="containsText" dxfId="250" priority="18" operator="containsText" text="NOT OK">
      <formula>NOT(ISERROR(SEARCH("NOT OK",A100)))</formula>
    </cfRule>
  </conditionalFormatting>
  <conditionalFormatting sqref="K128 A128">
    <cfRule type="containsText" dxfId="249" priority="16" operator="containsText" text="NOT OK">
      <formula>NOT(ISERROR(SEARCH("NOT OK",A128)))</formula>
    </cfRule>
  </conditionalFormatting>
  <conditionalFormatting sqref="A127 K127">
    <cfRule type="containsText" dxfId="248" priority="15" operator="containsText" text="NOT OK">
      <formula>NOT(ISERROR(SEARCH("NOT OK",A127)))</formula>
    </cfRule>
  </conditionalFormatting>
  <conditionalFormatting sqref="A155 K155">
    <cfRule type="containsText" dxfId="247" priority="12" operator="containsText" text="NOT OK">
      <formula>NOT(ISERROR(SEARCH("NOT OK",A155)))</formula>
    </cfRule>
  </conditionalFormatting>
  <conditionalFormatting sqref="K156 A156">
    <cfRule type="containsText" dxfId="246" priority="13" operator="containsText" text="NOT OK">
      <formula>NOT(ISERROR(SEARCH("NOT OK",A156)))</formula>
    </cfRule>
  </conditionalFormatting>
  <conditionalFormatting sqref="K183 A183">
    <cfRule type="containsText" dxfId="245" priority="9" operator="containsText" text="NOT OK">
      <formula>NOT(ISERROR(SEARCH("NOT OK",A183)))</formula>
    </cfRule>
  </conditionalFormatting>
  <conditionalFormatting sqref="A184 K184">
    <cfRule type="containsText" dxfId="244" priority="10" operator="containsText" text="NOT OK">
      <formula>NOT(ISERROR(SEARCH("NOT OK",A184)))</formula>
    </cfRule>
  </conditionalFormatting>
  <conditionalFormatting sqref="K211 A211">
    <cfRule type="containsText" dxfId="243" priority="3" operator="containsText" text="NOT OK">
      <formula>NOT(ISERROR(SEARCH("NOT OK",A211)))</formula>
    </cfRule>
  </conditionalFormatting>
  <conditionalFormatting sqref="A212 K212">
    <cfRule type="containsText" dxfId="242" priority="4" operator="containsText" text="NOT OK">
      <formula>NOT(ISERROR(SEARCH("NOT OK",A212)))</formula>
    </cfRule>
  </conditionalFormatting>
  <conditionalFormatting sqref="K239 A239">
    <cfRule type="containsText" dxfId="241" priority="1" operator="containsText" text="NOT OK">
      <formula>NOT(ISERROR(SEARCH("NOT OK",A239)))</formula>
    </cfRule>
  </conditionalFormatting>
  <conditionalFormatting sqref="A240 K240">
    <cfRule type="containsText" dxfId="240" priority="2" operator="containsText" text="NOT OK">
      <formula>NOT(ISERROR(SEARCH("NOT OK",A240)))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Hat Yai International Airport</oddHeader>
  </headerFooter>
  <rowBreaks count="2" manualBreakCount="2">
    <brk id="85" min="11" max="22" man="1"/>
    <brk id="169" min="11" max="2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W253"/>
  <sheetViews>
    <sheetView topLeftCell="C1" zoomScaleNormal="100" workbookViewId="0">
      <selection activeCell="T23" sqref="T23"/>
    </sheetView>
  </sheetViews>
  <sheetFormatPr defaultColWidth="9.140625" defaultRowHeight="12.75" x14ac:dyDescent="0.2"/>
  <cols>
    <col min="1" max="1" width="9.140625" style="350"/>
    <col min="2" max="2" width="13.7109375" style="351" customWidth="1"/>
    <col min="3" max="3" width="13.140625" style="351" customWidth="1"/>
    <col min="4" max="4" width="11.140625" style="351" customWidth="1"/>
    <col min="5" max="5" width="11.28515625" style="351" customWidth="1"/>
    <col min="6" max="6" width="10.85546875" style="351" customWidth="1"/>
    <col min="7" max="7" width="11.140625" style="351" customWidth="1"/>
    <col min="8" max="8" width="12.140625" style="351" customWidth="1"/>
    <col min="9" max="9" width="11.28515625" style="352" customWidth="1"/>
    <col min="10" max="10" width="6.7109375" style="351" customWidth="1"/>
    <col min="11" max="11" width="9.140625" style="350"/>
    <col min="12" max="12" width="15" style="351" customWidth="1"/>
    <col min="13" max="14" width="13.7109375" style="351" customWidth="1"/>
    <col min="15" max="15" width="15.5703125" style="351" customWidth="1"/>
    <col min="16" max="16" width="12.5703125" style="351" customWidth="1"/>
    <col min="17" max="17" width="13.140625" style="351" customWidth="1"/>
    <col min="18" max="18" width="13" style="351" customWidth="1"/>
    <col min="19" max="19" width="12.85546875" style="351" customWidth="1"/>
    <col min="20" max="20" width="15.140625" style="351" customWidth="1"/>
    <col min="21" max="21" width="11" style="351" customWidth="1"/>
    <col min="22" max="22" width="13" style="351" customWidth="1"/>
    <col min="23" max="23" width="12.28515625" style="352" customWidth="1"/>
    <col min="24" max="16384" width="9.140625" style="351"/>
  </cols>
  <sheetData>
    <row r="1" spans="1:23" ht="13.5" thickBot="1" x14ac:dyDescent="0.25"/>
    <row r="2" spans="1:23" ht="13.5" thickTop="1" x14ac:dyDescent="0.2">
      <c r="B2" s="537" t="s">
        <v>0</v>
      </c>
      <c r="C2" s="538"/>
      <c r="D2" s="538"/>
      <c r="E2" s="538"/>
      <c r="F2" s="538"/>
      <c r="G2" s="538"/>
      <c r="H2" s="538"/>
      <c r="I2" s="539"/>
      <c r="J2" s="350"/>
      <c r="L2" s="540" t="s">
        <v>1</v>
      </c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2"/>
    </row>
    <row r="3" spans="1:23" ht="13.5" thickBot="1" x14ac:dyDescent="0.25">
      <c r="B3" s="543" t="s">
        <v>46</v>
      </c>
      <c r="C3" s="544"/>
      <c r="D3" s="544"/>
      <c r="E3" s="544"/>
      <c r="F3" s="544"/>
      <c r="G3" s="544"/>
      <c r="H3" s="544"/>
      <c r="I3" s="545"/>
      <c r="J3" s="350"/>
      <c r="L3" s="546" t="s">
        <v>48</v>
      </c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8"/>
    </row>
    <row r="4" spans="1:23" ht="14.25" thickTop="1" thickBot="1" x14ac:dyDescent="0.25">
      <c r="B4" s="353"/>
      <c r="C4" s="354"/>
      <c r="D4" s="354"/>
      <c r="E4" s="354"/>
      <c r="F4" s="354"/>
      <c r="G4" s="354"/>
      <c r="H4" s="354"/>
      <c r="I4" s="355"/>
      <c r="J4" s="350"/>
      <c r="L4" s="356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8"/>
    </row>
    <row r="5" spans="1:23" ht="13.5" customHeight="1" thickTop="1" thickBot="1" x14ac:dyDescent="0.25">
      <c r="B5" s="359"/>
      <c r="C5" s="549" t="s">
        <v>64</v>
      </c>
      <c r="D5" s="550"/>
      <c r="E5" s="551"/>
      <c r="F5" s="549" t="s">
        <v>65</v>
      </c>
      <c r="G5" s="550"/>
      <c r="H5" s="551"/>
      <c r="I5" s="360" t="s">
        <v>2</v>
      </c>
      <c r="J5" s="350"/>
      <c r="L5" s="361"/>
      <c r="M5" s="552" t="s">
        <v>64</v>
      </c>
      <c r="N5" s="553"/>
      <c r="O5" s="553"/>
      <c r="P5" s="553"/>
      <c r="Q5" s="554"/>
      <c r="R5" s="552" t="s">
        <v>65</v>
      </c>
      <c r="S5" s="553"/>
      <c r="T5" s="553"/>
      <c r="U5" s="553"/>
      <c r="V5" s="554"/>
      <c r="W5" s="362" t="s">
        <v>2</v>
      </c>
    </row>
    <row r="6" spans="1:23" ht="13.5" thickTop="1" x14ac:dyDescent="0.2">
      <c r="B6" s="363" t="s">
        <v>3</v>
      </c>
      <c r="C6" s="364"/>
      <c r="D6" s="365"/>
      <c r="E6" s="109"/>
      <c r="F6" s="364"/>
      <c r="G6" s="365"/>
      <c r="H6" s="109"/>
      <c r="I6" s="366" t="s">
        <v>4</v>
      </c>
      <c r="J6" s="350"/>
      <c r="L6" s="367" t="s">
        <v>3</v>
      </c>
      <c r="M6" s="368"/>
      <c r="N6" s="356"/>
      <c r="O6" s="16"/>
      <c r="P6" s="17"/>
      <c r="Q6" s="20"/>
      <c r="R6" s="368"/>
      <c r="S6" s="356"/>
      <c r="T6" s="16"/>
      <c r="U6" s="17"/>
      <c r="V6" s="20"/>
      <c r="W6" s="369" t="s">
        <v>4</v>
      </c>
    </row>
    <row r="7" spans="1:23" ht="13.5" thickBot="1" x14ac:dyDescent="0.25">
      <c r="B7" s="370"/>
      <c r="C7" s="371" t="s">
        <v>5</v>
      </c>
      <c r="D7" s="372" t="s">
        <v>6</v>
      </c>
      <c r="E7" s="114" t="s">
        <v>7</v>
      </c>
      <c r="F7" s="371" t="s">
        <v>5</v>
      </c>
      <c r="G7" s="372" t="s">
        <v>6</v>
      </c>
      <c r="H7" s="114" t="s">
        <v>7</v>
      </c>
      <c r="I7" s="373"/>
      <c r="J7" s="350"/>
      <c r="L7" s="374"/>
      <c r="M7" s="375" t="s">
        <v>8</v>
      </c>
      <c r="N7" s="376" t="s">
        <v>9</v>
      </c>
      <c r="O7" s="25" t="s">
        <v>31</v>
      </c>
      <c r="P7" s="374" t="s">
        <v>32</v>
      </c>
      <c r="Q7" s="25" t="s">
        <v>7</v>
      </c>
      <c r="R7" s="375" t="s">
        <v>8</v>
      </c>
      <c r="S7" s="376" t="s">
        <v>9</v>
      </c>
      <c r="T7" s="25" t="s">
        <v>31</v>
      </c>
      <c r="U7" s="374" t="s">
        <v>32</v>
      </c>
      <c r="V7" s="25" t="s">
        <v>7</v>
      </c>
      <c r="W7" s="377"/>
    </row>
    <row r="8" spans="1:23" ht="6" customHeight="1" thickTop="1" x14ac:dyDescent="0.2">
      <c r="B8" s="363"/>
      <c r="C8" s="378"/>
      <c r="D8" s="379"/>
      <c r="E8" s="157"/>
      <c r="F8" s="378"/>
      <c r="G8" s="379"/>
      <c r="H8" s="157"/>
      <c r="I8" s="380"/>
      <c r="J8" s="350"/>
      <c r="L8" s="367"/>
      <c r="M8" s="381"/>
      <c r="N8" s="382"/>
      <c r="O8" s="31"/>
      <c r="P8" s="32"/>
      <c r="Q8" s="34"/>
      <c r="R8" s="381"/>
      <c r="S8" s="382"/>
      <c r="T8" s="31"/>
      <c r="U8" s="32"/>
      <c r="V8" s="34"/>
      <c r="W8" s="383"/>
    </row>
    <row r="9" spans="1:23" x14ac:dyDescent="0.2">
      <c r="A9" s="350" t="s">
        <v>29</v>
      </c>
      <c r="B9" s="363" t="s">
        <v>10</v>
      </c>
      <c r="C9" s="384">
        <v>791</v>
      </c>
      <c r="D9" s="385">
        <v>802</v>
      </c>
      <c r="E9" s="386">
        <f>+C9+D9</f>
        <v>1593</v>
      </c>
      <c r="F9" s="120">
        <v>1106</v>
      </c>
      <c r="G9" s="122">
        <v>1121</v>
      </c>
      <c r="H9" s="386">
        <f>+F9+G9</f>
        <v>2227</v>
      </c>
      <c r="I9" s="387">
        <f t="shared" ref="I9:I13" si="0">IF(E9=0,0,((H9/E9)-1)*100)</f>
        <v>39.799121155053349</v>
      </c>
      <c r="J9" s="350"/>
      <c r="L9" s="367" t="s">
        <v>10</v>
      </c>
      <c r="M9" s="388">
        <v>124975</v>
      </c>
      <c r="N9" s="389">
        <v>129081</v>
      </c>
      <c r="O9" s="169">
        <f>+M9+N9</f>
        <v>254056</v>
      </c>
      <c r="P9" s="140">
        <v>11</v>
      </c>
      <c r="Q9" s="169">
        <f>+O9+P9</f>
        <v>254067</v>
      </c>
      <c r="R9" s="39">
        <v>146104</v>
      </c>
      <c r="S9" s="37">
        <v>151885</v>
      </c>
      <c r="T9" s="169">
        <f>SUM(R9:S9)</f>
        <v>297989</v>
      </c>
      <c r="U9" s="140">
        <v>682</v>
      </c>
      <c r="V9" s="169">
        <f>+T9+U9</f>
        <v>298671</v>
      </c>
      <c r="W9" s="390">
        <f t="shared" ref="W9:W13" si="1">IF(Q9=0,0,((V9/Q9)-1)*100)</f>
        <v>17.555999008135647</v>
      </c>
    </row>
    <row r="10" spans="1:23" x14ac:dyDescent="0.2">
      <c r="A10" s="350" t="s">
        <v>29</v>
      </c>
      <c r="B10" s="363" t="s">
        <v>11</v>
      </c>
      <c r="C10" s="384">
        <v>791</v>
      </c>
      <c r="D10" s="385">
        <v>791</v>
      </c>
      <c r="E10" s="386">
        <f t="shared" ref="E10:E25" si="2">+C10+D10</f>
        <v>1582</v>
      </c>
      <c r="F10" s="120">
        <v>1100</v>
      </c>
      <c r="G10" s="122">
        <v>1103</v>
      </c>
      <c r="H10" s="386">
        <f t="shared" ref="H10:H13" si="3">+F10+G10</f>
        <v>2203</v>
      </c>
      <c r="I10" s="387">
        <f t="shared" si="0"/>
        <v>39.254108723135261</v>
      </c>
      <c r="J10" s="350"/>
      <c r="K10" s="391"/>
      <c r="L10" s="367" t="s">
        <v>11</v>
      </c>
      <c r="M10" s="388">
        <v>127123</v>
      </c>
      <c r="N10" s="389">
        <v>118146</v>
      </c>
      <c r="O10" s="169">
        <f t="shared" ref="O10:O25" si="4">+M10+N10</f>
        <v>245269</v>
      </c>
      <c r="P10" s="140">
        <v>316</v>
      </c>
      <c r="Q10" s="169">
        <f t="shared" ref="Q10:Q25" si="5">+O10+P10</f>
        <v>245585</v>
      </c>
      <c r="R10" s="39">
        <v>161957</v>
      </c>
      <c r="S10" s="37">
        <v>147877</v>
      </c>
      <c r="T10" s="169">
        <f>SUM(R10:S10)</f>
        <v>309834</v>
      </c>
      <c r="U10" s="140">
        <v>16</v>
      </c>
      <c r="V10" s="169">
        <f t="shared" ref="V10:V13" si="6">+T10+U10</f>
        <v>309850</v>
      </c>
      <c r="W10" s="390">
        <f t="shared" si="1"/>
        <v>26.168129160982968</v>
      </c>
    </row>
    <row r="11" spans="1:23" ht="13.5" thickBot="1" x14ac:dyDescent="0.25">
      <c r="A11" s="350" t="s">
        <v>29</v>
      </c>
      <c r="B11" s="370" t="s">
        <v>12</v>
      </c>
      <c r="C11" s="392">
        <v>882</v>
      </c>
      <c r="D11" s="393">
        <v>883</v>
      </c>
      <c r="E11" s="386">
        <f t="shared" si="2"/>
        <v>1765</v>
      </c>
      <c r="F11" s="124">
        <v>1258</v>
      </c>
      <c r="G11" s="125">
        <v>1278</v>
      </c>
      <c r="H11" s="386">
        <f t="shared" si="3"/>
        <v>2536</v>
      </c>
      <c r="I11" s="387">
        <f t="shared" si="0"/>
        <v>43.682719546742213</v>
      </c>
      <c r="J11" s="350"/>
      <c r="K11" s="391"/>
      <c r="L11" s="374" t="s">
        <v>12</v>
      </c>
      <c r="M11" s="388">
        <v>157836</v>
      </c>
      <c r="N11" s="389">
        <v>145696</v>
      </c>
      <c r="O11" s="169">
        <f t="shared" si="4"/>
        <v>303532</v>
      </c>
      <c r="P11" s="140">
        <v>15</v>
      </c>
      <c r="Q11" s="267">
        <f t="shared" si="5"/>
        <v>303547</v>
      </c>
      <c r="R11" s="39">
        <v>208519</v>
      </c>
      <c r="S11" s="37">
        <v>189239</v>
      </c>
      <c r="T11" s="169">
        <f t="shared" ref="T11" si="7">SUM(R11:S11)</f>
        <v>397758</v>
      </c>
      <c r="U11" s="140">
        <v>304</v>
      </c>
      <c r="V11" s="267">
        <f t="shared" si="6"/>
        <v>398062</v>
      </c>
      <c r="W11" s="390">
        <f t="shared" si="1"/>
        <v>31.136858542499191</v>
      </c>
    </row>
    <row r="12" spans="1:23" ht="14.25" thickTop="1" thickBot="1" x14ac:dyDescent="0.25">
      <c r="A12" s="350" t="s">
        <v>29</v>
      </c>
      <c r="B12" s="126" t="s">
        <v>57</v>
      </c>
      <c r="C12" s="394">
        <f t="shared" ref="C12:G12" si="8">+C9+C10+C11</f>
        <v>2464</v>
      </c>
      <c r="D12" s="395">
        <f t="shared" si="8"/>
        <v>2476</v>
      </c>
      <c r="E12" s="396">
        <f t="shared" si="2"/>
        <v>4940</v>
      </c>
      <c r="F12" s="394">
        <f t="shared" si="8"/>
        <v>3464</v>
      </c>
      <c r="G12" s="395">
        <f t="shared" si="8"/>
        <v>3502</v>
      </c>
      <c r="H12" s="396">
        <f t="shared" si="3"/>
        <v>6966</v>
      </c>
      <c r="I12" s="130">
        <f t="shared" si="0"/>
        <v>41.012145748987862</v>
      </c>
      <c r="J12" s="350"/>
      <c r="L12" s="41" t="s">
        <v>57</v>
      </c>
      <c r="M12" s="45">
        <f>+M9+M10+M11</f>
        <v>409934</v>
      </c>
      <c r="N12" s="43">
        <f>+N9+N10+N11</f>
        <v>392923</v>
      </c>
      <c r="O12" s="170">
        <f t="shared" si="4"/>
        <v>802857</v>
      </c>
      <c r="P12" s="43">
        <f>+P9+P10+P11</f>
        <v>342</v>
      </c>
      <c r="Q12" s="170">
        <f t="shared" si="5"/>
        <v>803199</v>
      </c>
      <c r="R12" s="45">
        <f>+R9+R10+R11</f>
        <v>516580</v>
      </c>
      <c r="S12" s="43">
        <f>+S9+S10+S11</f>
        <v>489001</v>
      </c>
      <c r="T12" s="170">
        <f t="shared" ref="T12:T13" si="9">+R12+S12</f>
        <v>1005581</v>
      </c>
      <c r="U12" s="43">
        <f>+U9+U10+U11</f>
        <v>1002</v>
      </c>
      <c r="V12" s="170">
        <f t="shared" si="6"/>
        <v>1006583</v>
      </c>
      <c r="W12" s="46">
        <f t="shared" si="1"/>
        <v>25.32174467348689</v>
      </c>
    </row>
    <row r="13" spans="1:23" ht="13.5" thickTop="1" x14ac:dyDescent="0.2">
      <c r="A13" s="350" t="s">
        <v>29</v>
      </c>
      <c r="B13" s="363" t="s">
        <v>13</v>
      </c>
      <c r="C13" s="384">
        <v>976</v>
      </c>
      <c r="D13" s="385">
        <v>988</v>
      </c>
      <c r="E13" s="386">
        <f t="shared" si="2"/>
        <v>1964</v>
      </c>
      <c r="F13" s="384">
        <v>1404</v>
      </c>
      <c r="G13" s="385">
        <v>1416</v>
      </c>
      <c r="H13" s="386">
        <f t="shared" si="3"/>
        <v>2820</v>
      </c>
      <c r="I13" s="387">
        <f t="shared" si="0"/>
        <v>43.584521384928721</v>
      </c>
      <c r="J13" s="350"/>
      <c r="L13" s="367" t="s">
        <v>13</v>
      </c>
      <c r="M13" s="388">
        <v>169613</v>
      </c>
      <c r="N13" s="389">
        <v>167180</v>
      </c>
      <c r="O13" s="169">
        <f t="shared" si="4"/>
        <v>336793</v>
      </c>
      <c r="P13" s="140">
        <v>342</v>
      </c>
      <c r="Q13" s="169">
        <f t="shared" si="5"/>
        <v>337135</v>
      </c>
      <c r="R13" s="388">
        <v>225895</v>
      </c>
      <c r="S13" s="389">
        <v>225969</v>
      </c>
      <c r="T13" s="169">
        <f t="shared" si="9"/>
        <v>451864</v>
      </c>
      <c r="U13" s="140">
        <v>29</v>
      </c>
      <c r="V13" s="169">
        <f t="shared" si="6"/>
        <v>451893</v>
      </c>
      <c r="W13" s="390">
        <f t="shared" si="1"/>
        <v>34.039183116555691</v>
      </c>
    </row>
    <row r="14" spans="1:23" ht="13.5" thickBot="1" x14ac:dyDescent="0.25">
      <c r="A14" s="350" t="s">
        <v>29</v>
      </c>
      <c r="B14" s="363" t="s">
        <v>14</v>
      </c>
      <c r="C14" s="384">
        <v>1116</v>
      </c>
      <c r="D14" s="385">
        <v>1117</v>
      </c>
      <c r="E14" s="386">
        <f>+C14+D14</f>
        <v>2233</v>
      </c>
      <c r="F14" s="384">
        <v>1275</v>
      </c>
      <c r="G14" s="385">
        <v>1293</v>
      </c>
      <c r="H14" s="386">
        <f>+F14+G14</f>
        <v>2568</v>
      </c>
      <c r="I14" s="387">
        <f>IF(E14=0,0,((H14/E14)-1)*100)</f>
        <v>15.002239140170182</v>
      </c>
      <c r="J14" s="350"/>
      <c r="L14" s="367" t="s">
        <v>14</v>
      </c>
      <c r="M14" s="388">
        <v>201831</v>
      </c>
      <c r="N14" s="389">
        <v>200600</v>
      </c>
      <c r="O14" s="267">
        <f>+M14+N14</f>
        <v>402431</v>
      </c>
      <c r="P14" s="516">
        <v>456</v>
      </c>
      <c r="Q14" s="267">
        <f>+O14+P14</f>
        <v>402887</v>
      </c>
      <c r="R14" s="517">
        <v>206544</v>
      </c>
      <c r="S14" s="518">
        <v>216345</v>
      </c>
      <c r="T14" s="172">
        <f>+R14+S14</f>
        <v>422889</v>
      </c>
      <c r="U14" s="140">
        <v>27</v>
      </c>
      <c r="V14" s="169">
        <f>+T14+U14</f>
        <v>422916</v>
      </c>
      <c r="W14" s="390">
        <f>IF(Q14=0,0,((V14/Q14)-1)*100)</f>
        <v>4.9713691432088813</v>
      </c>
    </row>
    <row r="15" spans="1:23" s="1" customFormat="1" ht="14.25" thickTop="1" thickBot="1" x14ac:dyDescent="0.25">
      <c r="A15" s="3" t="str">
        <f>IF(ISERROR(F15/G15)," ",IF(F15/G15&gt;0.5,IF(F15/G15&lt;1.5," ","NOT OK"),"NOT OK"))</f>
        <v xml:space="preserve"> </v>
      </c>
      <c r="B15" s="126" t="s">
        <v>66</v>
      </c>
      <c r="C15" s="127">
        <f>+C13+C14</f>
        <v>2092</v>
      </c>
      <c r="D15" s="129">
        <f t="shared" ref="D15:H15" si="10">+D13+D14</f>
        <v>2105</v>
      </c>
      <c r="E15" s="300">
        <f t="shared" si="10"/>
        <v>4197</v>
      </c>
      <c r="F15" s="127">
        <f t="shared" si="10"/>
        <v>2679</v>
      </c>
      <c r="G15" s="129">
        <f t="shared" si="10"/>
        <v>2709</v>
      </c>
      <c r="H15" s="300">
        <f t="shared" si="10"/>
        <v>5388</v>
      </c>
      <c r="I15" s="130">
        <f>IF(E15=0,0,((H15/E15)-1)*100)</f>
        <v>28.37741243745533</v>
      </c>
      <c r="J15" s="3"/>
      <c r="K15" s="3"/>
      <c r="L15" s="41" t="s">
        <v>66</v>
      </c>
      <c r="M15" s="45">
        <f>+M13+M14</f>
        <v>371444</v>
      </c>
      <c r="N15" s="43">
        <f t="shared" ref="N15:V15" si="11">+N13+N14</f>
        <v>367780</v>
      </c>
      <c r="O15" s="302">
        <f t="shared" si="11"/>
        <v>739224</v>
      </c>
      <c r="P15" s="43">
        <f t="shared" si="11"/>
        <v>798</v>
      </c>
      <c r="Q15" s="302">
        <f t="shared" si="11"/>
        <v>740022</v>
      </c>
      <c r="R15" s="45">
        <f t="shared" si="11"/>
        <v>432439</v>
      </c>
      <c r="S15" s="43">
        <f t="shared" si="11"/>
        <v>442314</v>
      </c>
      <c r="T15" s="302">
        <f t="shared" si="11"/>
        <v>874753</v>
      </c>
      <c r="U15" s="43">
        <f t="shared" si="11"/>
        <v>56</v>
      </c>
      <c r="V15" s="302">
        <f t="shared" si="11"/>
        <v>874809</v>
      </c>
      <c r="W15" s="46">
        <f>IF(Q15=0,0,((V15/Q15)-1)*100)</f>
        <v>18.213917964601055</v>
      </c>
    </row>
    <row r="16" spans="1:23" s="1" customFormat="1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67</v>
      </c>
      <c r="C16" s="127">
        <f>+C12+C13+C14</f>
        <v>4556</v>
      </c>
      <c r="D16" s="129">
        <f t="shared" ref="D16:H16" si="12">+D12+D13+D14</f>
        <v>4581</v>
      </c>
      <c r="E16" s="300">
        <f t="shared" si="12"/>
        <v>9137</v>
      </c>
      <c r="F16" s="127">
        <f t="shared" si="12"/>
        <v>6143</v>
      </c>
      <c r="G16" s="129">
        <f t="shared" si="12"/>
        <v>6211</v>
      </c>
      <c r="H16" s="300">
        <f t="shared" si="12"/>
        <v>12354</v>
      </c>
      <c r="I16" s="130">
        <f>IF(E16=0,0,((H16/E16)-1)*100)</f>
        <v>35.208492940790201</v>
      </c>
      <c r="J16" s="3"/>
      <c r="K16" s="3"/>
      <c r="L16" s="41" t="s">
        <v>67</v>
      </c>
      <c r="M16" s="45">
        <f>+M12+M13+M14</f>
        <v>781378</v>
      </c>
      <c r="N16" s="43">
        <f t="shared" ref="N16:V16" si="13">+N12+N13+N14</f>
        <v>760703</v>
      </c>
      <c r="O16" s="302">
        <f t="shared" si="13"/>
        <v>1542081</v>
      </c>
      <c r="P16" s="43">
        <f t="shared" si="13"/>
        <v>1140</v>
      </c>
      <c r="Q16" s="302">
        <f t="shared" si="13"/>
        <v>1543221</v>
      </c>
      <c r="R16" s="45">
        <f t="shared" si="13"/>
        <v>949019</v>
      </c>
      <c r="S16" s="43">
        <f t="shared" si="13"/>
        <v>931315</v>
      </c>
      <c r="T16" s="302">
        <f t="shared" si="13"/>
        <v>1880334</v>
      </c>
      <c r="U16" s="43">
        <f t="shared" si="13"/>
        <v>1058</v>
      </c>
      <c r="V16" s="302">
        <f t="shared" si="13"/>
        <v>1881392</v>
      </c>
      <c r="W16" s="46">
        <f>IF(Q16=0,0,((V16/Q16)-1)*100)</f>
        <v>21.9133228487689</v>
      </c>
    </row>
    <row r="17" spans="1:23" ht="14.25" thickTop="1" thickBot="1" x14ac:dyDescent="0.25">
      <c r="A17" s="397" t="s">
        <v>29</v>
      </c>
      <c r="B17" s="363" t="s">
        <v>15</v>
      </c>
      <c r="C17" s="384">
        <v>1181</v>
      </c>
      <c r="D17" s="385">
        <v>1179</v>
      </c>
      <c r="E17" s="386">
        <f t="shared" si="2"/>
        <v>2360</v>
      </c>
      <c r="F17" s="384"/>
      <c r="G17" s="385"/>
      <c r="H17" s="386"/>
      <c r="I17" s="387"/>
      <c r="J17" s="397"/>
      <c r="L17" s="367" t="s">
        <v>15</v>
      </c>
      <c r="M17" s="388">
        <v>193737</v>
      </c>
      <c r="N17" s="389">
        <v>197321</v>
      </c>
      <c r="O17" s="169">
        <f t="shared" si="4"/>
        <v>391058</v>
      </c>
      <c r="P17" s="140">
        <v>155</v>
      </c>
      <c r="Q17" s="169">
        <f t="shared" si="5"/>
        <v>391213</v>
      </c>
      <c r="R17" s="389"/>
      <c r="S17" s="484"/>
      <c r="T17" s="485"/>
      <c r="U17" s="494"/>
      <c r="V17" s="169"/>
      <c r="W17" s="390"/>
    </row>
    <row r="18" spans="1:23" ht="14.25" thickTop="1" thickBot="1" x14ac:dyDescent="0.25">
      <c r="A18" s="350" t="s">
        <v>29</v>
      </c>
      <c r="B18" s="126" t="s">
        <v>61</v>
      </c>
      <c r="C18" s="394">
        <f t="shared" ref="C18:E18" si="14">+C13+C14+C17</f>
        <v>3273</v>
      </c>
      <c r="D18" s="395">
        <f t="shared" si="14"/>
        <v>3284</v>
      </c>
      <c r="E18" s="396">
        <f t="shared" si="14"/>
        <v>6557</v>
      </c>
      <c r="F18" s="394"/>
      <c r="G18" s="395"/>
      <c r="H18" s="396"/>
      <c r="I18" s="130"/>
      <c r="J18" s="350"/>
      <c r="L18" s="41" t="s">
        <v>61</v>
      </c>
      <c r="M18" s="45">
        <f t="shared" ref="M18:Q18" si="15">+M13+M14+M17</f>
        <v>565181</v>
      </c>
      <c r="N18" s="43">
        <f t="shared" si="15"/>
        <v>565101</v>
      </c>
      <c r="O18" s="170">
        <f t="shared" si="15"/>
        <v>1130282</v>
      </c>
      <c r="P18" s="43">
        <f t="shared" si="15"/>
        <v>953</v>
      </c>
      <c r="Q18" s="170">
        <f t="shared" si="15"/>
        <v>1131235</v>
      </c>
      <c r="R18" s="43"/>
      <c r="S18" s="482"/>
      <c r="T18" s="491"/>
      <c r="U18" s="495"/>
      <c r="V18" s="170"/>
      <c r="W18" s="46"/>
    </row>
    <row r="19" spans="1:23" ht="13.5" thickTop="1" x14ac:dyDescent="0.2">
      <c r="A19" s="350" t="s">
        <v>29</v>
      </c>
      <c r="B19" s="363" t="s">
        <v>16</v>
      </c>
      <c r="C19" s="384">
        <v>1160</v>
      </c>
      <c r="D19" s="385">
        <v>1160</v>
      </c>
      <c r="E19" s="386">
        <f t="shared" si="2"/>
        <v>2320</v>
      </c>
      <c r="F19" s="384"/>
      <c r="G19" s="385"/>
      <c r="H19" s="386"/>
      <c r="I19" s="387"/>
      <c r="J19" s="397"/>
      <c r="L19" s="367" t="s">
        <v>16</v>
      </c>
      <c r="M19" s="388">
        <v>181929</v>
      </c>
      <c r="N19" s="389">
        <v>186130</v>
      </c>
      <c r="O19" s="169">
        <f t="shared" si="4"/>
        <v>368059</v>
      </c>
      <c r="P19" s="140">
        <v>12</v>
      </c>
      <c r="Q19" s="169">
        <f t="shared" si="5"/>
        <v>368071</v>
      </c>
      <c r="R19" s="389"/>
      <c r="S19" s="484"/>
      <c r="T19" s="485"/>
      <c r="U19" s="494"/>
      <c r="V19" s="169"/>
      <c r="W19" s="390"/>
    </row>
    <row r="20" spans="1:23" x14ac:dyDescent="0.2">
      <c r="A20" s="350" t="s">
        <v>29</v>
      </c>
      <c r="B20" s="363" t="s">
        <v>17</v>
      </c>
      <c r="C20" s="384">
        <v>1126</v>
      </c>
      <c r="D20" s="385">
        <v>1138</v>
      </c>
      <c r="E20" s="386">
        <f t="shared" si="2"/>
        <v>2264</v>
      </c>
      <c r="F20" s="384"/>
      <c r="G20" s="385"/>
      <c r="H20" s="386"/>
      <c r="I20" s="387"/>
      <c r="L20" s="367" t="s">
        <v>17</v>
      </c>
      <c r="M20" s="388">
        <v>162669</v>
      </c>
      <c r="N20" s="389">
        <v>167234</v>
      </c>
      <c r="O20" s="169">
        <f t="shared" si="4"/>
        <v>329903</v>
      </c>
      <c r="P20" s="329">
        <v>183</v>
      </c>
      <c r="Q20" s="169">
        <f t="shared" si="5"/>
        <v>330086</v>
      </c>
      <c r="R20" s="389"/>
      <c r="S20" s="484"/>
      <c r="T20" s="485"/>
      <c r="U20" s="497"/>
      <c r="V20" s="169"/>
      <c r="W20" s="390"/>
    </row>
    <row r="21" spans="1:23" ht="13.5" thickBot="1" x14ac:dyDescent="0.25">
      <c r="A21" s="398" t="s">
        <v>29</v>
      </c>
      <c r="B21" s="363" t="s">
        <v>18</v>
      </c>
      <c r="C21" s="384">
        <v>1156</v>
      </c>
      <c r="D21" s="385">
        <v>1157</v>
      </c>
      <c r="E21" s="386">
        <f t="shared" si="2"/>
        <v>2313</v>
      </c>
      <c r="F21" s="384"/>
      <c r="G21" s="385"/>
      <c r="H21" s="386"/>
      <c r="I21" s="387"/>
      <c r="J21" s="399"/>
      <c r="L21" s="367" t="s">
        <v>18</v>
      </c>
      <c r="M21" s="388">
        <v>183561</v>
      </c>
      <c r="N21" s="389">
        <v>175048</v>
      </c>
      <c r="O21" s="169">
        <f t="shared" si="4"/>
        <v>358609</v>
      </c>
      <c r="P21" s="140">
        <v>19</v>
      </c>
      <c r="Q21" s="169">
        <f t="shared" si="5"/>
        <v>358628</v>
      </c>
      <c r="R21" s="389"/>
      <c r="S21" s="484"/>
      <c r="T21" s="485"/>
      <c r="U21" s="494"/>
      <c r="V21" s="169"/>
      <c r="W21" s="390"/>
    </row>
    <row r="22" spans="1:23" ht="15.75" customHeight="1" thickTop="1" thickBot="1" x14ac:dyDescent="0.25">
      <c r="A22" s="400" t="s">
        <v>29</v>
      </c>
      <c r="B22" s="133" t="s">
        <v>19</v>
      </c>
      <c r="C22" s="394">
        <f t="shared" ref="C22:E22" si="16">+C19+C20+C21</f>
        <v>3442</v>
      </c>
      <c r="D22" s="401">
        <f t="shared" si="16"/>
        <v>3455</v>
      </c>
      <c r="E22" s="402">
        <f t="shared" si="16"/>
        <v>6897</v>
      </c>
      <c r="F22" s="394"/>
      <c r="G22" s="401"/>
      <c r="H22" s="402"/>
      <c r="I22" s="130"/>
      <c r="J22" s="400"/>
      <c r="K22" s="403"/>
      <c r="L22" s="47" t="s">
        <v>19</v>
      </c>
      <c r="M22" s="48">
        <f>+M19+M20+M21</f>
        <v>528159</v>
      </c>
      <c r="N22" s="49">
        <f t="shared" ref="N22:Q22" si="17">+N19+N20+N21</f>
        <v>528412</v>
      </c>
      <c r="O22" s="171">
        <f t="shared" si="17"/>
        <v>1056571</v>
      </c>
      <c r="P22" s="49">
        <f t="shared" si="17"/>
        <v>214</v>
      </c>
      <c r="Q22" s="171">
        <f t="shared" si="17"/>
        <v>1056785</v>
      </c>
      <c r="R22" s="49"/>
      <c r="S22" s="483"/>
      <c r="T22" s="487"/>
      <c r="U22" s="496"/>
      <c r="V22" s="171"/>
      <c r="W22" s="50"/>
    </row>
    <row r="23" spans="1:23" ht="13.5" thickTop="1" x14ac:dyDescent="0.2">
      <c r="A23" s="350" t="s">
        <v>29</v>
      </c>
      <c r="B23" s="363" t="s">
        <v>20</v>
      </c>
      <c r="C23" s="384">
        <v>1171</v>
      </c>
      <c r="D23" s="385">
        <v>1195</v>
      </c>
      <c r="E23" s="404">
        <f t="shared" si="2"/>
        <v>2366</v>
      </c>
      <c r="F23" s="384"/>
      <c r="G23" s="385"/>
      <c r="H23" s="404"/>
      <c r="I23" s="387"/>
      <c r="J23" s="397"/>
      <c r="L23" s="367" t="s">
        <v>21</v>
      </c>
      <c r="M23" s="388">
        <v>177296</v>
      </c>
      <c r="N23" s="389">
        <v>180728</v>
      </c>
      <c r="O23" s="169">
        <f t="shared" si="4"/>
        <v>358024</v>
      </c>
      <c r="P23" s="140">
        <v>377</v>
      </c>
      <c r="Q23" s="169">
        <f t="shared" si="5"/>
        <v>358401</v>
      </c>
      <c r="R23" s="389"/>
      <c r="S23" s="484"/>
      <c r="T23" s="485"/>
      <c r="U23" s="494"/>
      <c r="V23" s="169"/>
      <c r="W23" s="390"/>
    </row>
    <row r="24" spans="1:23" x14ac:dyDescent="0.2">
      <c r="A24" s="350" t="s">
        <v>29</v>
      </c>
      <c r="B24" s="363" t="s">
        <v>22</v>
      </c>
      <c r="C24" s="384">
        <v>1168</v>
      </c>
      <c r="D24" s="385">
        <v>1171</v>
      </c>
      <c r="E24" s="405">
        <f t="shared" si="2"/>
        <v>2339</v>
      </c>
      <c r="F24" s="384"/>
      <c r="G24" s="385"/>
      <c r="H24" s="405"/>
      <c r="I24" s="387"/>
      <c r="J24" s="397"/>
      <c r="L24" s="367" t="s">
        <v>22</v>
      </c>
      <c r="M24" s="388">
        <v>182838</v>
      </c>
      <c r="N24" s="389">
        <v>185202</v>
      </c>
      <c r="O24" s="169">
        <f t="shared" si="4"/>
        <v>368040</v>
      </c>
      <c r="P24" s="140">
        <v>28</v>
      </c>
      <c r="Q24" s="169">
        <f t="shared" si="5"/>
        <v>368068</v>
      </c>
      <c r="R24" s="389"/>
      <c r="S24" s="484"/>
      <c r="T24" s="485"/>
      <c r="U24" s="494"/>
      <c r="V24" s="169"/>
      <c r="W24" s="390"/>
    </row>
    <row r="25" spans="1:23" ht="13.5" thickBot="1" x14ac:dyDescent="0.25">
      <c r="A25" s="350" t="s">
        <v>29</v>
      </c>
      <c r="B25" s="363" t="s">
        <v>23</v>
      </c>
      <c r="C25" s="384">
        <v>1075</v>
      </c>
      <c r="D25" s="406">
        <v>1074</v>
      </c>
      <c r="E25" s="407">
        <f t="shared" si="2"/>
        <v>2149</v>
      </c>
      <c r="F25" s="384"/>
      <c r="G25" s="406"/>
      <c r="H25" s="407"/>
      <c r="I25" s="408"/>
      <c r="J25" s="397"/>
      <c r="L25" s="367" t="s">
        <v>23</v>
      </c>
      <c r="M25" s="388">
        <v>146010</v>
      </c>
      <c r="N25" s="389">
        <v>141326</v>
      </c>
      <c r="O25" s="169">
        <f t="shared" si="4"/>
        <v>287336</v>
      </c>
      <c r="P25" s="140">
        <v>27</v>
      </c>
      <c r="Q25" s="169">
        <f t="shared" si="5"/>
        <v>287363</v>
      </c>
      <c r="R25" s="389"/>
      <c r="S25" s="484"/>
      <c r="T25" s="485"/>
      <c r="U25" s="494"/>
      <c r="V25" s="169"/>
      <c r="W25" s="390"/>
    </row>
    <row r="26" spans="1:23" ht="14.25" thickTop="1" thickBot="1" x14ac:dyDescent="0.25">
      <c r="A26" s="350" t="s">
        <v>29</v>
      </c>
      <c r="B26" s="126" t="s">
        <v>40</v>
      </c>
      <c r="C26" s="394">
        <f t="shared" ref="C26" si="18">+C23+C24+C25</f>
        <v>3414</v>
      </c>
      <c r="D26" s="394">
        <f t="shared" ref="D26:E26" si="19">+D23+D24+D25</f>
        <v>3440</v>
      </c>
      <c r="E26" s="394">
        <f t="shared" si="19"/>
        <v>6854</v>
      </c>
      <c r="F26" s="394"/>
      <c r="G26" s="394"/>
      <c r="H26" s="394"/>
      <c r="I26" s="130"/>
      <c r="J26" s="350"/>
      <c r="L26" s="476" t="s">
        <v>40</v>
      </c>
      <c r="M26" s="45">
        <f>+M23+M24+M25</f>
        <v>506144</v>
      </c>
      <c r="N26" s="43">
        <f t="shared" ref="N26:Q26" si="20">+N23+N24+N25</f>
        <v>507256</v>
      </c>
      <c r="O26" s="170">
        <f t="shared" si="20"/>
        <v>1013400</v>
      </c>
      <c r="P26" s="43">
        <f t="shared" si="20"/>
        <v>432</v>
      </c>
      <c r="Q26" s="170">
        <f t="shared" si="20"/>
        <v>1013832</v>
      </c>
      <c r="R26" s="43"/>
      <c r="S26" s="482"/>
      <c r="T26" s="491"/>
      <c r="U26" s="495"/>
      <c r="V26" s="170"/>
      <c r="W26" s="46"/>
    </row>
    <row r="27" spans="1:23" ht="14.25" thickTop="1" thickBot="1" x14ac:dyDescent="0.25">
      <c r="A27" s="350" t="s">
        <v>29</v>
      </c>
      <c r="B27" s="126" t="s">
        <v>62</v>
      </c>
      <c r="C27" s="394">
        <f t="shared" ref="C27" si="21">+C18+C22+C23+C24+C25</f>
        <v>10129</v>
      </c>
      <c r="D27" s="395">
        <f t="shared" ref="D27:E27" si="22">+D18+D22+D23+D24+D25</f>
        <v>10179</v>
      </c>
      <c r="E27" s="409">
        <f t="shared" si="22"/>
        <v>20308</v>
      </c>
      <c r="F27" s="394"/>
      <c r="G27" s="395"/>
      <c r="H27" s="409"/>
      <c r="I27" s="130"/>
      <c r="J27" s="350"/>
      <c r="L27" s="476" t="s">
        <v>62</v>
      </c>
      <c r="M27" s="42">
        <f>+M18+M22+M23+M24+M25</f>
        <v>1599484</v>
      </c>
      <c r="N27" s="477">
        <f t="shared" ref="N27:Q27" si="23">+N18+N22+N23+N24+N25</f>
        <v>1600769</v>
      </c>
      <c r="O27" s="302">
        <f t="shared" si="23"/>
        <v>3200253</v>
      </c>
      <c r="P27" s="43">
        <f t="shared" si="23"/>
        <v>1599</v>
      </c>
      <c r="Q27" s="302">
        <f t="shared" si="23"/>
        <v>3201852</v>
      </c>
      <c r="R27" s="43"/>
      <c r="S27" s="482"/>
      <c r="T27" s="486"/>
      <c r="U27" s="495"/>
      <c r="V27" s="302"/>
      <c r="W27" s="46"/>
    </row>
    <row r="28" spans="1:23" ht="14.25" thickTop="1" thickBot="1" x14ac:dyDescent="0.25">
      <c r="A28" s="350" t="s">
        <v>29</v>
      </c>
      <c r="B28" s="126" t="s">
        <v>63</v>
      </c>
      <c r="C28" s="394">
        <f t="shared" ref="C28:E28" si="24">+C12+C18+C22+C26</f>
        <v>12593</v>
      </c>
      <c r="D28" s="395">
        <f t="shared" si="24"/>
        <v>12655</v>
      </c>
      <c r="E28" s="409">
        <f t="shared" si="24"/>
        <v>25248</v>
      </c>
      <c r="F28" s="394"/>
      <c r="G28" s="395"/>
      <c r="H28" s="409"/>
      <c r="I28" s="130"/>
      <c r="J28" s="350"/>
      <c r="L28" s="476" t="s">
        <v>63</v>
      </c>
      <c r="M28" s="45">
        <f t="shared" ref="M28:Q28" si="25">+M12+M18+M22+M26</f>
        <v>2009418</v>
      </c>
      <c r="N28" s="43">
        <f t="shared" si="25"/>
        <v>1993692</v>
      </c>
      <c r="O28" s="302">
        <f t="shared" si="25"/>
        <v>4003110</v>
      </c>
      <c r="P28" s="43">
        <f t="shared" si="25"/>
        <v>1941</v>
      </c>
      <c r="Q28" s="302">
        <f t="shared" si="25"/>
        <v>4005051</v>
      </c>
      <c r="R28" s="43"/>
      <c r="S28" s="482"/>
      <c r="T28" s="486"/>
      <c r="U28" s="495"/>
      <c r="V28" s="302"/>
      <c r="W28" s="46"/>
    </row>
    <row r="29" spans="1:23" ht="14.25" thickTop="1" thickBot="1" x14ac:dyDescent="0.25">
      <c r="B29" s="410" t="s">
        <v>60</v>
      </c>
      <c r="C29" s="411"/>
      <c r="D29" s="411"/>
      <c r="E29" s="411"/>
      <c r="F29" s="411"/>
      <c r="G29" s="411"/>
      <c r="H29" s="411"/>
      <c r="I29" s="411"/>
      <c r="J29" s="411"/>
      <c r="L29" s="412" t="s">
        <v>60</v>
      </c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</row>
    <row r="30" spans="1:23" ht="13.5" thickTop="1" x14ac:dyDescent="0.2">
      <c r="B30" s="537" t="s">
        <v>25</v>
      </c>
      <c r="C30" s="538"/>
      <c r="D30" s="538"/>
      <c r="E30" s="538"/>
      <c r="F30" s="538"/>
      <c r="G30" s="538"/>
      <c r="H30" s="538"/>
      <c r="I30" s="539"/>
      <c r="J30" s="350"/>
      <c r="L30" s="540" t="s">
        <v>26</v>
      </c>
      <c r="M30" s="541"/>
      <c r="N30" s="541"/>
      <c r="O30" s="541"/>
      <c r="P30" s="541"/>
      <c r="Q30" s="541"/>
      <c r="R30" s="541"/>
      <c r="S30" s="541"/>
      <c r="T30" s="541"/>
      <c r="U30" s="541"/>
      <c r="V30" s="541"/>
      <c r="W30" s="542"/>
    </row>
    <row r="31" spans="1:23" ht="13.5" thickBot="1" x14ac:dyDescent="0.25">
      <c r="B31" s="543" t="s">
        <v>47</v>
      </c>
      <c r="C31" s="544"/>
      <c r="D31" s="544"/>
      <c r="E31" s="544"/>
      <c r="F31" s="544"/>
      <c r="G31" s="544"/>
      <c r="H31" s="544"/>
      <c r="I31" s="545"/>
      <c r="J31" s="350"/>
      <c r="L31" s="546" t="s">
        <v>49</v>
      </c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8"/>
    </row>
    <row r="32" spans="1:23" ht="14.25" thickTop="1" thickBot="1" x14ac:dyDescent="0.25">
      <c r="B32" s="353"/>
      <c r="C32" s="411"/>
      <c r="D32" s="411"/>
      <c r="E32" s="411"/>
      <c r="F32" s="411"/>
      <c r="G32" s="411"/>
      <c r="H32" s="411"/>
      <c r="I32" s="355"/>
      <c r="J32" s="350"/>
      <c r="L32" s="356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8"/>
    </row>
    <row r="33" spans="1:23" ht="13.5" customHeight="1" thickTop="1" thickBot="1" x14ac:dyDescent="0.25">
      <c r="B33" s="359"/>
      <c r="C33" s="549" t="s">
        <v>64</v>
      </c>
      <c r="D33" s="550"/>
      <c r="E33" s="551"/>
      <c r="F33" s="549" t="s">
        <v>65</v>
      </c>
      <c r="G33" s="550"/>
      <c r="H33" s="551"/>
      <c r="I33" s="360" t="s">
        <v>2</v>
      </c>
      <c r="J33" s="350"/>
      <c r="L33" s="361"/>
      <c r="M33" s="552" t="s">
        <v>64</v>
      </c>
      <c r="N33" s="553"/>
      <c r="O33" s="553"/>
      <c r="P33" s="553"/>
      <c r="Q33" s="554"/>
      <c r="R33" s="552" t="s">
        <v>65</v>
      </c>
      <c r="S33" s="553"/>
      <c r="T33" s="553"/>
      <c r="U33" s="553"/>
      <c r="V33" s="554"/>
      <c r="W33" s="362" t="s">
        <v>2</v>
      </c>
    </row>
    <row r="34" spans="1:23" ht="13.5" thickTop="1" x14ac:dyDescent="0.2">
      <c r="B34" s="363" t="s">
        <v>3</v>
      </c>
      <c r="C34" s="364"/>
      <c r="D34" s="365"/>
      <c r="E34" s="109"/>
      <c r="F34" s="364"/>
      <c r="G34" s="365"/>
      <c r="H34" s="109"/>
      <c r="I34" s="366" t="s">
        <v>4</v>
      </c>
      <c r="J34" s="350"/>
      <c r="L34" s="367" t="s">
        <v>3</v>
      </c>
      <c r="M34" s="368"/>
      <c r="N34" s="356"/>
      <c r="O34" s="16"/>
      <c r="P34" s="17"/>
      <c r="Q34" s="20"/>
      <c r="R34" s="368"/>
      <c r="S34" s="356"/>
      <c r="T34" s="16"/>
      <c r="U34" s="17"/>
      <c r="V34" s="20"/>
      <c r="W34" s="369" t="s">
        <v>4</v>
      </c>
    </row>
    <row r="35" spans="1:23" ht="13.5" thickBot="1" x14ac:dyDescent="0.25">
      <c r="B35" s="370"/>
      <c r="C35" s="371" t="s">
        <v>5</v>
      </c>
      <c r="D35" s="372" t="s">
        <v>6</v>
      </c>
      <c r="E35" s="114" t="s">
        <v>7</v>
      </c>
      <c r="F35" s="371" t="s">
        <v>5</v>
      </c>
      <c r="G35" s="372" t="s">
        <v>6</v>
      </c>
      <c r="H35" s="114" t="s">
        <v>7</v>
      </c>
      <c r="I35" s="373"/>
      <c r="J35" s="350"/>
      <c r="L35" s="374"/>
      <c r="M35" s="375" t="s">
        <v>8</v>
      </c>
      <c r="N35" s="376" t="s">
        <v>9</v>
      </c>
      <c r="O35" s="25" t="s">
        <v>31</v>
      </c>
      <c r="P35" s="374" t="s">
        <v>32</v>
      </c>
      <c r="Q35" s="25" t="s">
        <v>7</v>
      </c>
      <c r="R35" s="375" t="s">
        <v>8</v>
      </c>
      <c r="S35" s="376" t="s">
        <v>9</v>
      </c>
      <c r="T35" s="25" t="s">
        <v>31</v>
      </c>
      <c r="U35" s="374" t="s">
        <v>32</v>
      </c>
      <c r="V35" s="25" t="s">
        <v>7</v>
      </c>
      <c r="W35" s="377"/>
    </row>
    <row r="36" spans="1:23" ht="5.25" customHeight="1" thickTop="1" x14ac:dyDescent="0.2">
      <c r="B36" s="363"/>
      <c r="C36" s="378"/>
      <c r="D36" s="379"/>
      <c r="E36" s="118"/>
      <c r="F36" s="378"/>
      <c r="G36" s="379"/>
      <c r="H36" s="118"/>
      <c r="I36" s="380"/>
      <c r="J36" s="350"/>
      <c r="L36" s="367"/>
      <c r="M36" s="381"/>
      <c r="N36" s="382"/>
      <c r="O36" s="31"/>
      <c r="P36" s="32"/>
      <c r="Q36" s="34"/>
      <c r="R36" s="381"/>
      <c r="S36" s="382"/>
      <c r="T36" s="31"/>
      <c r="U36" s="32"/>
      <c r="V36" s="34"/>
      <c r="W36" s="383"/>
    </row>
    <row r="37" spans="1:23" x14ac:dyDescent="0.2">
      <c r="A37" s="350" t="s">
        <v>29</v>
      </c>
      <c r="B37" s="363" t="s">
        <v>10</v>
      </c>
      <c r="C37" s="384">
        <v>1241</v>
      </c>
      <c r="D37" s="385">
        <v>1227</v>
      </c>
      <c r="E37" s="386">
        <f>+C37+D37</f>
        <v>2468</v>
      </c>
      <c r="F37" s="120">
        <v>1386</v>
      </c>
      <c r="G37" s="122">
        <v>1370</v>
      </c>
      <c r="H37" s="386">
        <f>+F37+G37</f>
        <v>2756</v>
      </c>
      <c r="I37" s="387">
        <f t="shared" ref="I37:I41" si="26">IF(E37=0,0,((H37/E37)-1)*100)</f>
        <v>11.669367909238249</v>
      </c>
      <c r="J37" s="350"/>
      <c r="K37" s="391"/>
      <c r="L37" s="367" t="s">
        <v>10</v>
      </c>
      <c r="M37" s="388">
        <v>191820</v>
      </c>
      <c r="N37" s="389">
        <v>183944</v>
      </c>
      <c r="O37" s="169">
        <f>+M37+N37</f>
        <v>375764</v>
      </c>
      <c r="P37" s="140">
        <v>0</v>
      </c>
      <c r="Q37" s="169">
        <f>+O37+P37</f>
        <v>375764</v>
      </c>
      <c r="R37" s="39">
        <v>192989</v>
      </c>
      <c r="S37" s="37">
        <v>184232</v>
      </c>
      <c r="T37" s="169">
        <f>SUM(R37:S37)</f>
        <v>377221</v>
      </c>
      <c r="U37" s="140">
        <v>283</v>
      </c>
      <c r="V37" s="169">
        <f>+T37+U37</f>
        <v>377504</v>
      </c>
      <c r="W37" s="390">
        <f t="shared" ref="W37:W41" si="27">IF(Q37=0,0,((V37/Q37)-1)*100)</f>
        <v>0.46305659935490517</v>
      </c>
    </row>
    <row r="38" spans="1:23" x14ac:dyDescent="0.2">
      <c r="A38" s="350" t="s">
        <v>29</v>
      </c>
      <c r="B38" s="363" t="s">
        <v>11</v>
      </c>
      <c r="C38" s="384">
        <v>1187</v>
      </c>
      <c r="D38" s="385">
        <v>1185</v>
      </c>
      <c r="E38" s="386">
        <f t="shared" ref="E38:E41" si="28">+C38+D38</f>
        <v>2372</v>
      </c>
      <c r="F38" s="120">
        <v>1271</v>
      </c>
      <c r="G38" s="122">
        <v>1266</v>
      </c>
      <c r="H38" s="386">
        <f t="shared" ref="H38:H41" si="29">+F38+G38</f>
        <v>2537</v>
      </c>
      <c r="I38" s="387">
        <f t="shared" si="26"/>
        <v>6.9561551433389601</v>
      </c>
      <c r="J38" s="350"/>
      <c r="K38" s="391"/>
      <c r="L38" s="367" t="s">
        <v>11</v>
      </c>
      <c r="M38" s="388">
        <v>186835</v>
      </c>
      <c r="N38" s="389">
        <v>177119</v>
      </c>
      <c r="O38" s="169">
        <f t="shared" ref="O38:O53" si="30">+M38+N38</f>
        <v>363954</v>
      </c>
      <c r="P38" s="140">
        <v>0</v>
      </c>
      <c r="Q38" s="169">
        <f t="shared" ref="Q38:Q53" si="31">+O38+P38</f>
        <v>363954</v>
      </c>
      <c r="R38" s="39">
        <v>194407</v>
      </c>
      <c r="S38" s="37">
        <v>179363</v>
      </c>
      <c r="T38" s="169">
        <f>SUM(R38:S38)</f>
        <v>373770</v>
      </c>
      <c r="U38" s="140">
        <v>164</v>
      </c>
      <c r="V38" s="169">
        <f t="shared" ref="V38:V41" si="32">+T38+U38</f>
        <v>373934</v>
      </c>
      <c r="W38" s="390">
        <f t="shared" si="27"/>
        <v>2.7421047714821123</v>
      </c>
    </row>
    <row r="39" spans="1:23" ht="13.5" thickBot="1" x14ac:dyDescent="0.25">
      <c r="A39" s="350" t="s">
        <v>29</v>
      </c>
      <c r="B39" s="370" t="s">
        <v>12</v>
      </c>
      <c r="C39" s="392">
        <v>1237</v>
      </c>
      <c r="D39" s="393">
        <v>1237</v>
      </c>
      <c r="E39" s="386">
        <f t="shared" si="28"/>
        <v>2474</v>
      </c>
      <c r="F39" s="124">
        <v>1328</v>
      </c>
      <c r="G39" s="125">
        <v>1307</v>
      </c>
      <c r="H39" s="386">
        <f t="shared" si="29"/>
        <v>2635</v>
      </c>
      <c r="I39" s="387">
        <f t="shared" si="26"/>
        <v>6.5076798706548145</v>
      </c>
      <c r="J39" s="350"/>
      <c r="K39" s="391"/>
      <c r="L39" s="374" t="s">
        <v>12</v>
      </c>
      <c r="M39" s="388">
        <v>210174</v>
      </c>
      <c r="N39" s="389">
        <v>186518</v>
      </c>
      <c r="O39" s="169">
        <f t="shared" si="30"/>
        <v>396692</v>
      </c>
      <c r="P39" s="38">
        <v>0</v>
      </c>
      <c r="Q39" s="172">
        <f t="shared" si="31"/>
        <v>396692</v>
      </c>
      <c r="R39" s="39">
        <v>217053</v>
      </c>
      <c r="S39" s="37">
        <v>189292</v>
      </c>
      <c r="T39" s="169">
        <f t="shared" ref="T39" si="33">SUM(R39:S39)</f>
        <v>406345</v>
      </c>
      <c r="U39" s="38">
        <v>0</v>
      </c>
      <c r="V39" s="172">
        <f t="shared" si="32"/>
        <v>406345</v>
      </c>
      <c r="W39" s="390">
        <f t="shared" si="27"/>
        <v>2.4333740030048512</v>
      </c>
    </row>
    <row r="40" spans="1:23" ht="14.25" thickTop="1" thickBot="1" x14ac:dyDescent="0.25">
      <c r="A40" s="350" t="s">
        <v>29</v>
      </c>
      <c r="B40" s="126" t="s">
        <v>57</v>
      </c>
      <c r="C40" s="394">
        <f t="shared" ref="C40:D40" si="34">+C37+C38+C39</f>
        <v>3665</v>
      </c>
      <c r="D40" s="395">
        <f t="shared" si="34"/>
        <v>3649</v>
      </c>
      <c r="E40" s="396">
        <f t="shared" si="28"/>
        <v>7314</v>
      </c>
      <c r="F40" s="394">
        <f t="shared" ref="F40:G40" si="35">+F37+F38+F39</f>
        <v>3985</v>
      </c>
      <c r="G40" s="395">
        <f t="shared" si="35"/>
        <v>3943</v>
      </c>
      <c r="H40" s="396">
        <f t="shared" si="29"/>
        <v>7928</v>
      </c>
      <c r="I40" s="130">
        <f t="shared" si="26"/>
        <v>8.3948591741864966</v>
      </c>
      <c r="J40" s="350"/>
      <c r="L40" s="41" t="s">
        <v>57</v>
      </c>
      <c r="M40" s="45">
        <f>+M37+M38+M39</f>
        <v>588829</v>
      </c>
      <c r="N40" s="43">
        <f>+N37+N38+N39</f>
        <v>547581</v>
      </c>
      <c r="O40" s="170">
        <f t="shared" si="30"/>
        <v>1136410</v>
      </c>
      <c r="P40" s="43">
        <f>+P37+P38+P39</f>
        <v>0</v>
      </c>
      <c r="Q40" s="170">
        <f t="shared" si="31"/>
        <v>1136410</v>
      </c>
      <c r="R40" s="45">
        <f>+R37+R38+R39</f>
        <v>604449</v>
      </c>
      <c r="S40" s="43">
        <f>+S37+S38+S39</f>
        <v>552887</v>
      </c>
      <c r="T40" s="170">
        <f t="shared" ref="T40:T41" si="36">+R40+S40</f>
        <v>1157336</v>
      </c>
      <c r="U40" s="43">
        <f>+U37+U38+U39</f>
        <v>447</v>
      </c>
      <c r="V40" s="170">
        <f t="shared" si="32"/>
        <v>1157783</v>
      </c>
      <c r="W40" s="46">
        <f t="shared" si="27"/>
        <v>1.8807472655115731</v>
      </c>
    </row>
    <row r="41" spans="1:23" ht="13.5" thickTop="1" x14ac:dyDescent="0.2">
      <c r="A41" s="350" t="s">
        <v>29</v>
      </c>
      <c r="B41" s="363" t="s">
        <v>13</v>
      </c>
      <c r="C41" s="384">
        <v>1298</v>
      </c>
      <c r="D41" s="385">
        <v>1285</v>
      </c>
      <c r="E41" s="386">
        <f t="shared" si="28"/>
        <v>2583</v>
      </c>
      <c r="F41" s="384">
        <v>1311</v>
      </c>
      <c r="G41" s="385">
        <v>1303</v>
      </c>
      <c r="H41" s="386">
        <f t="shared" si="29"/>
        <v>2614</v>
      </c>
      <c r="I41" s="387">
        <f t="shared" si="26"/>
        <v>1.200154858691449</v>
      </c>
      <c r="L41" s="367" t="s">
        <v>13</v>
      </c>
      <c r="M41" s="388">
        <v>215557</v>
      </c>
      <c r="N41" s="389">
        <v>213268</v>
      </c>
      <c r="O41" s="169">
        <f t="shared" si="30"/>
        <v>428825</v>
      </c>
      <c r="P41" s="330">
        <v>190</v>
      </c>
      <c r="Q41" s="172">
        <f t="shared" si="31"/>
        <v>429015</v>
      </c>
      <c r="R41" s="388">
        <v>202373</v>
      </c>
      <c r="S41" s="389">
        <v>204935</v>
      </c>
      <c r="T41" s="169">
        <f t="shared" si="36"/>
        <v>407308</v>
      </c>
      <c r="U41" s="330">
        <v>45</v>
      </c>
      <c r="V41" s="172">
        <f t="shared" si="32"/>
        <v>407353</v>
      </c>
      <c r="W41" s="390">
        <f t="shared" si="27"/>
        <v>-5.0492407025395369</v>
      </c>
    </row>
    <row r="42" spans="1:23" ht="13.5" thickBot="1" x14ac:dyDescent="0.25">
      <c r="A42" s="350" t="s">
        <v>29</v>
      </c>
      <c r="B42" s="363" t="s">
        <v>14</v>
      </c>
      <c r="C42" s="384">
        <v>1188</v>
      </c>
      <c r="D42" s="385">
        <v>1187</v>
      </c>
      <c r="E42" s="386">
        <f>+C42+D42</f>
        <v>2375</v>
      </c>
      <c r="F42" s="384">
        <v>1208</v>
      </c>
      <c r="G42" s="385">
        <v>1190</v>
      </c>
      <c r="H42" s="386">
        <f>+F42+G42</f>
        <v>2398</v>
      </c>
      <c r="I42" s="387">
        <f>IF(E42=0,0,((H42/E42)-1)*100)</f>
        <v>0.96842105263157396</v>
      </c>
      <c r="J42" s="350"/>
      <c r="L42" s="367" t="s">
        <v>14</v>
      </c>
      <c r="M42" s="389">
        <v>204529</v>
      </c>
      <c r="N42" s="484">
        <v>199842</v>
      </c>
      <c r="O42" s="169">
        <f>+M42+N42</f>
        <v>404371</v>
      </c>
      <c r="P42" s="330">
        <v>0</v>
      </c>
      <c r="Q42" s="172">
        <f>+O42+P42</f>
        <v>404371</v>
      </c>
      <c r="R42" s="388">
        <v>201395</v>
      </c>
      <c r="S42" s="389">
        <v>194174</v>
      </c>
      <c r="T42" s="169">
        <f>+R42+S42</f>
        <v>395569</v>
      </c>
      <c r="U42" s="330">
        <v>0</v>
      </c>
      <c r="V42" s="172">
        <f>+T42+U42</f>
        <v>395569</v>
      </c>
      <c r="W42" s="390">
        <f>IF(Q42=0,0,((V42/Q42)-1)*100)</f>
        <v>-2.1767139582215322</v>
      </c>
    </row>
    <row r="43" spans="1:23" s="1" customFormat="1" ht="14.25" thickTop="1" thickBot="1" x14ac:dyDescent="0.25">
      <c r="A43" s="3" t="str">
        <f>IF(ISERROR(F43/G43)," ",IF(F43/G43&gt;0.5,IF(F43/G43&lt;1.5," ","NOT OK"),"NOT OK"))</f>
        <v xml:space="preserve"> </v>
      </c>
      <c r="B43" s="126" t="s">
        <v>66</v>
      </c>
      <c r="C43" s="127">
        <f>+C41+C42</f>
        <v>2486</v>
      </c>
      <c r="D43" s="129">
        <f t="shared" ref="D43:H43" si="37">+D41+D42</f>
        <v>2472</v>
      </c>
      <c r="E43" s="300">
        <f t="shared" si="37"/>
        <v>4958</v>
      </c>
      <c r="F43" s="127">
        <f t="shared" si="37"/>
        <v>2519</v>
      </c>
      <c r="G43" s="129">
        <f t="shared" si="37"/>
        <v>2493</v>
      </c>
      <c r="H43" s="300">
        <f t="shared" si="37"/>
        <v>5012</v>
      </c>
      <c r="I43" s="130">
        <f>IF(E43=0,0,((H43/E43)-1)*100)</f>
        <v>1.0891488503428803</v>
      </c>
      <c r="J43" s="3"/>
      <c r="K43" s="3"/>
      <c r="L43" s="41" t="s">
        <v>66</v>
      </c>
      <c r="M43" s="45">
        <f>+M41+M42</f>
        <v>420086</v>
      </c>
      <c r="N43" s="43">
        <f t="shared" ref="N43:V43" si="38">+N41+N42</f>
        <v>413110</v>
      </c>
      <c r="O43" s="302">
        <f t="shared" si="38"/>
        <v>833196</v>
      </c>
      <c r="P43" s="43">
        <f t="shared" si="38"/>
        <v>190</v>
      </c>
      <c r="Q43" s="302">
        <f t="shared" si="38"/>
        <v>833386</v>
      </c>
      <c r="R43" s="45">
        <f t="shared" si="38"/>
        <v>403768</v>
      </c>
      <c r="S43" s="43">
        <f t="shared" si="38"/>
        <v>399109</v>
      </c>
      <c r="T43" s="302">
        <f t="shared" si="38"/>
        <v>802877</v>
      </c>
      <c r="U43" s="43">
        <f t="shared" si="38"/>
        <v>45</v>
      </c>
      <c r="V43" s="302">
        <f t="shared" si="38"/>
        <v>802922</v>
      </c>
      <c r="W43" s="46">
        <f>IF(Q43=0,0,((V43/Q43)-1)*100)</f>
        <v>-3.6554489756247421</v>
      </c>
    </row>
    <row r="44" spans="1:23" s="1" customFormat="1" ht="14.25" thickTop="1" thickBot="1" x14ac:dyDescent="0.25">
      <c r="A44" s="3" t="str">
        <f>IF(ISERROR(F44/G44)," ",IF(F44/G44&gt;0.5,IF(F44/G44&lt;1.5," ","NOT OK"),"NOT OK"))</f>
        <v xml:space="preserve"> </v>
      </c>
      <c r="B44" s="126" t="s">
        <v>67</v>
      </c>
      <c r="C44" s="127">
        <f>+C40+C41+C42</f>
        <v>6151</v>
      </c>
      <c r="D44" s="129">
        <f t="shared" ref="D44:H44" si="39">+D40+D41+D42</f>
        <v>6121</v>
      </c>
      <c r="E44" s="300">
        <f t="shared" si="39"/>
        <v>12272</v>
      </c>
      <c r="F44" s="127">
        <f t="shared" si="39"/>
        <v>6504</v>
      </c>
      <c r="G44" s="129">
        <f t="shared" si="39"/>
        <v>6436</v>
      </c>
      <c r="H44" s="300">
        <f t="shared" si="39"/>
        <v>12940</v>
      </c>
      <c r="I44" s="130">
        <f>IF(E44=0,0,((H44/E44)-1)*100)</f>
        <v>5.4432855280312831</v>
      </c>
      <c r="J44" s="3"/>
      <c r="K44" s="3"/>
      <c r="L44" s="41" t="s">
        <v>67</v>
      </c>
      <c r="M44" s="45">
        <f>+M40+M41+M42</f>
        <v>1008915</v>
      </c>
      <c r="N44" s="43">
        <f t="shared" ref="N44:V44" si="40">+N40+N41+N42</f>
        <v>960691</v>
      </c>
      <c r="O44" s="302">
        <f t="shared" si="40"/>
        <v>1969606</v>
      </c>
      <c r="P44" s="43">
        <f t="shared" si="40"/>
        <v>190</v>
      </c>
      <c r="Q44" s="302">
        <f t="shared" si="40"/>
        <v>1969796</v>
      </c>
      <c r="R44" s="45">
        <f t="shared" si="40"/>
        <v>1008217</v>
      </c>
      <c r="S44" s="43">
        <f t="shared" si="40"/>
        <v>951996</v>
      </c>
      <c r="T44" s="302">
        <f t="shared" si="40"/>
        <v>1960213</v>
      </c>
      <c r="U44" s="43">
        <f t="shared" si="40"/>
        <v>492</v>
      </c>
      <c r="V44" s="302">
        <f t="shared" si="40"/>
        <v>1960705</v>
      </c>
      <c r="W44" s="46">
        <f>IF(Q44=0,0,((V44/Q44)-1)*100)</f>
        <v>-0.46151987312391674</v>
      </c>
    </row>
    <row r="45" spans="1:23" ht="14.25" thickTop="1" thickBot="1" x14ac:dyDescent="0.25">
      <c r="A45" s="350" t="s">
        <v>29</v>
      </c>
      <c r="B45" s="363" t="s">
        <v>15</v>
      </c>
      <c r="C45" s="384">
        <v>1328</v>
      </c>
      <c r="D45" s="385">
        <v>1330</v>
      </c>
      <c r="E45" s="386">
        <f t="shared" ref="E45" si="41">+C45+D45</f>
        <v>2658</v>
      </c>
      <c r="F45" s="384"/>
      <c r="G45" s="385"/>
      <c r="H45" s="386"/>
      <c r="I45" s="387"/>
      <c r="J45" s="350"/>
      <c r="L45" s="367" t="s">
        <v>15</v>
      </c>
      <c r="M45" s="389">
        <v>216742</v>
      </c>
      <c r="N45" s="511">
        <v>212674</v>
      </c>
      <c r="O45" s="169">
        <f t="shared" si="30"/>
        <v>429416</v>
      </c>
      <c r="P45" s="330">
        <v>109</v>
      </c>
      <c r="Q45" s="172">
        <f t="shared" si="31"/>
        <v>429525</v>
      </c>
      <c r="R45" s="388"/>
      <c r="S45" s="389"/>
      <c r="T45" s="169"/>
      <c r="U45" s="330"/>
      <c r="V45" s="172"/>
      <c r="W45" s="390"/>
    </row>
    <row r="46" spans="1:23" ht="14.25" thickTop="1" thickBot="1" x14ac:dyDescent="0.25">
      <c r="A46" s="350" t="s">
        <v>29</v>
      </c>
      <c r="B46" s="126" t="s">
        <v>61</v>
      </c>
      <c r="C46" s="394">
        <f t="shared" ref="C46:E46" si="42">+C41+C42+C45</f>
        <v>3814</v>
      </c>
      <c r="D46" s="395">
        <f t="shared" si="42"/>
        <v>3802</v>
      </c>
      <c r="E46" s="396">
        <f t="shared" si="42"/>
        <v>7616</v>
      </c>
      <c r="F46" s="394"/>
      <c r="G46" s="395"/>
      <c r="H46" s="396"/>
      <c r="I46" s="130"/>
      <c r="J46" s="350"/>
      <c r="L46" s="41" t="s">
        <v>61</v>
      </c>
      <c r="M46" s="43">
        <f>+M41+M42+M45</f>
        <v>636828</v>
      </c>
      <c r="N46" s="509">
        <f>+N41+N42+N45</f>
        <v>625784</v>
      </c>
      <c r="O46" s="170">
        <f t="shared" si="30"/>
        <v>1262612</v>
      </c>
      <c r="P46" s="43">
        <f>+P41+P42+P45</f>
        <v>299</v>
      </c>
      <c r="Q46" s="170">
        <f t="shared" si="31"/>
        <v>1262911</v>
      </c>
      <c r="R46" s="45"/>
      <c r="S46" s="43"/>
      <c r="T46" s="170"/>
      <c r="U46" s="43"/>
      <c r="V46" s="170"/>
      <c r="W46" s="46"/>
    </row>
    <row r="47" spans="1:23" ht="13.5" thickTop="1" x14ac:dyDescent="0.2">
      <c r="A47" s="350" t="s">
        <v>29</v>
      </c>
      <c r="B47" s="363" t="s">
        <v>16</v>
      </c>
      <c r="C47" s="384">
        <v>1373</v>
      </c>
      <c r="D47" s="385">
        <v>1368</v>
      </c>
      <c r="E47" s="386">
        <f t="shared" ref="E47:E49" si="43">+C47+D47</f>
        <v>2741</v>
      </c>
      <c r="F47" s="384"/>
      <c r="G47" s="385"/>
      <c r="H47" s="386"/>
      <c r="I47" s="387"/>
      <c r="J47" s="397"/>
      <c r="L47" s="367" t="s">
        <v>16</v>
      </c>
      <c r="M47" s="389">
        <v>220816</v>
      </c>
      <c r="N47" s="511">
        <v>221384</v>
      </c>
      <c r="O47" s="169">
        <f t="shared" si="30"/>
        <v>442200</v>
      </c>
      <c r="P47" s="140">
        <v>147</v>
      </c>
      <c r="Q47" s="269">
        <f t="shared" si="31"/>
        <v>442347</v>
      </c>
      <c r="R47" s="388"/>
      <c r="S47" s="389"/>
      <c r="T47" s="169"/>
      <c r="U47" s="140"/>
      <c r="V47" s="269"/>
      <c r="W47" s="390"/>
    </row>
    <row r="48" spans="1:23" x14ac:dyDescent="0.2">
      <c r="A48" s="350" t="s">
        <v>29</v>
      </c>
      <c r="B48" s="363" t="s">
        <v>17</v>
      </c>
      <c r="C48" s="384">
        <v>1446</v>
      </c>
      <c r="D48" s="385">
        <v>1438</v>
      </c>
      <c r="E48" s="386">
        <f t="shared" si="43"/>
        <v>2884</v>
      </c>
      <c r="F48" s="384"/>
      <c r="G48" s="385"/>
      <c r="H48" s="386"/>
      <c r="I48" s="387"/>
      <c r="J48" s="350"/>
      <c r="L48" s="367" t="s">
        <v>17</v>
      </c>
      <c r="M48" s="389">
        <v>200470</v>
      </c>
      <c r="N48" s="511">
        <v>203985</v>
      </c>
      <c r="O48" s="169">
        <f t="shared" si="30"/>
        <v>404455</v>
      </c>
      <c r="P48" s="140">
        <v>120</v>
      </c>
      <c r="Q48" s="169">
        <f t="shared" si="31"/>
        <v>404575</v>
      </c>
      <c r="R48" s="388"/>
      <c r="S48" s="389"/>
      <c r="T48" s="169"/>
      <c r="U48" s="140"/>
      <c r="V48" s="169"/>
      <c r="W48" s="390"/>
    </row>
    <row r="49" spans="1:23" ht="13.5" thickBot="1" x14ac:dyDescent="0.25">
      <c r="A49" s="350" t="s">
        <v>29</v>
      </c>
      <c r="B49" s="363" t="s">
        <v>18</v>
      </c>
      <c r="C49" s="384">
        <v>1305</v>
      </c>
      <c r="D49" s="385">
        <v>1305</v>
      </c>
      <c r="E49" s="386">
        <f t="shared" si="43"/>
        <v>2610</v>
      </c>
      <c r="F49" s="384"/>
      <c r="G49" s="385"/>
      <c r="H49" s="386"/>
      <c r="I49" s="387"/>
      <c r="J49" s="350"/>
      <c r="L49" s="367" t="s">
        <v>18</v>
      </c>
      <c r="M49" s="389">
        <v>182298</v>
      </c>
      <c r="N49" s="511">
        <v>179010</v>
      </c>
      <c r="O49" s="169">
        <f t="shared" si="30"/>
        <v>361308</v>
      </c>
      <c r="P49" s="140">
        <v>0</v>
      </c>
      <c r="Q49" s="169">
        <f t="shared" si="31"/>
        <v>361308</v>
      </c>
      <c r="R49" s="389"/>
      <c r="S49" s="484"/>
      <c r="T49" s="172"/>
      <c r="U49" s="140"/>
      <c r="V49" s="169"/>
      <c r="W49" s="390"/>
    </row>
    <row r="50" spans="1:23" ht="15.75" customHeight="1" thickTop="1" thickBot="1" x14ac:dyDescent="0.25">
      <c r="A50" s="400" t="s">
        <v>29</v>
      </c>
      <c r="B50" s="133" t="s">
        <v>19</v>
      </c>
      <c r="C50" s="394">
        <f t="shared" ref="C50:E50" si="44">+C47+C48+C49</f>
        <v>4124</v>
      </c>
      <c r="D50" s="401">
        <f t="shared" si="44"/>
        <v>4111</v>
      </c>
      <c r="E50" s="402">
        <f t="shared" si="44"/>
        <v>8235</v>
      </c>
      <c r="F50" s="394"/>
      <c r="G50" s="401"/>
      <c r="H50" s="402"/>
      <c r="I50" s="130"/>
      <c r="J50" s="400"/>
      <c r="K50" s="403"/>
      <c r="L50" s="47" t="s">
        <v>19</v>
      </c>
      <c r="M50" s="49">
        <f>+M47+M48+M49</f>
        <v>603584</v>
      </c>
      <c r="N50" s="510">
        <f>+N47+N48+N49</f>
        <v>604379</v>
      </c>
      <c r="O50" s="171">
        <f t="shared" si="30"/>
        <v>1207963</v>
      </c>
      <c r="P50" s="49">
        <f>+P47+P48+P49</f>
        <v>267</v>
      </c>
      <c r="Q50" s="171">
        <f t="shared" si="31"/>
        <v>1208230</v>
      </c>
      <c r="R50" s="49"/>
      <c r="S50" s="483"/>
      <c r="T50" s="478"/>
      <c r="U50" s="49"/>
      <c r="V50" s="171"/>
      <c r="W50" s="50"/>
    </row>
    <row r="51" spans="1:23" ht="13.5" thickTop="1" x14ac:dyDescent="0.2">
      <c r="A51" s="350" t="s">
        <v>29</v>
      </c>
      <c r="B51" s="363" t="s">
        <v>20</v>
      </c>
      <c r="C51" s="384">
        <v>1315</v>
      </c>
      <c r="D51" s="385">
        <v>1291</v>
      </c>
      <c r="E51" s="404">
        <f t="shared" ref="E51:E53" si="45">+C51+D51</f>
        <v>2606</v>
      </c>
      <c r="F51" s="384"/>
      <c r="G51" s="385"/>
      <c r="H51" s="404"/>
      <c r="I51" s="387"/>
      <c r="J51" s="350"/>
      <c r="L51" s="367" t="s">
        <v>21</v>
      </c>
      <c r="M51" s="389">
        <v>191775</v>
      </c>
      <c r="N51" s="511">
        <v>183322</v>
      </c>
      <c r="O51" s="498">
        <f t="shared" si="30"/>
        <v>375097</v>
      </c>
      <c r="P51" s="499">
        <v>0</v>
      </c>
      <c r="Q51" s="498">
        <f t="shared" si="31"/>
        <v>375097</v>
      </c>
      <c r="R51" s="389"/>
      <c r="S51" s="484"/>
      <c r="T51" s="172"/>
      <c r="U51" s="140"/>
      <c r="V51" s="169"/>
      <c r="W51" s="390"/>
    </row>
    <row r="52" spans="1:23" x14ac:dyDescent="0.2">
      <c r="A52" s="350" t="s">
        <v>29</v>
      </c>
      <c r="B52" s="363" t="s">
        <v>22</v>
      </c>
      <c r="C52" s="384">
        <v>1293</v>
      </c>
      <c r="D52" s="385">
        <v>1293</v>
      </c>
      <c r="E52" s="405">
        <f t="shared" si="45"/>
        <v>2586</v>
      </c>
      <c r="F52" s="384"/>
      <c r="G52" s="385"/>
      <c r="H52" s="405"/>
      <c r="I52" s="387"/>
      <c r="J52" s="350"/>
      <c r="L52" s="367" t="s">
        <v>22</v>
      </c>
      <c r="M52" s="389">
        <v>188383</v>
      </c>
      <c r="N52" s="511">
        <v>190000</v>
      </c>
      <c r="O52" s="501">
        <f t="shared" si="30"/>
        <v>378383</v>
      </c>
      <c r="P52" s="502">
        <v>0</v>
      </c>
      <c r="Q52" s="501">
        <f t="shared" si="31"/>
        <v>378383</v>
      </c>
      <c r="R52" s="389"/>
      <c r="S52" s="484"/>
      <c r="T52" s="169"/>
      <c r="U52" s="494"/>
      <c r="V52" s="169"/>
      <c r="W52" s="390"/>
    </row>
    <row r="53" spans="1:23" ht="13.5" thickBot="1" x14ac:dyDescent="0.25">
      <c r="A53" s="350" t="s">
        <v>29</v>
      </c>
      <c r="B53" s="363" t="s">
        <v>23</v>
      </c>
      <c r="C53" s="384">
        <v>1096</v>
      </c>
      <c r="D53" s="406">
        <v>1098</v>
      </c>
      <c r="E53" s="407">
        <f t="shared" si="45"/>
        <v>2194</v>
      </c>
      <c r="F53" s="384"/>
      <c r="G53" s="406"/>
      <c r="H53" s="407"/>
      <c r="I53" s="408"/>
      <c r="J53" s="350"/>
      <c r="L53" s="367" t="s">
        <v>23</v>
      </c>
      <c r="M53" s="389">
        <v>150640</v>
      </c>
      <c r="N53" s="511">
        <v>149123</v>
      </c>
      <c r="O53" s="501">
        <f t="shared" si="30"/>
        <v>299763</v>
      </c>
      <c r="P53" s="502">
        <v>0</v>
      </c>
      <c r="Q53" s="501">
        <f t="shared" si="31"/>
        <v>299763</v>
      </c>
      <c r="R53" s="389"/>
      <c r="S53" s="484"/>
      <c r="T53" s="169"/>
      <c r="U53" s="494"/>
      <c r="V53" s="169"/>
      <c r="W53" s="390"/>
    </row>
    <row r="54" spans="1:23" ht="14.25" thickTop="1" thickBot="1" x14ac:dyDescent="0.25">
      <c r="A54" s="350" t="s">
        <v>29</v>
      </c>
      <c r="B54" s="126" t="s">
        <v>40</v>
      </c>
      <c r="C54" s="394">
        <f t="shared" ref="C54:E54" si="46">+C51+C52+C53</f>
        <v>3704</v>
      </c>
      <c r="D54" s="394">
        <f t="shared" si="46"/>
        <v>3682</v>
      </c>
      <c r="E54" s="394">
        <f t="shared" si="46"/>
        <v>7386</v>
      </c>
      <c r="F54" s="394"/>
      <c r="G54" s="394"/>
      <c r="H54" s="394"/>
      <c r="I54" s="130"/>
      <c r="J54" s="350"/>
      <c r="L54" s="476" t="s">
        <v>40</v>
      </c>
      <c r="M54" s="45">
        <f>+M51+M52+M53</f>
        <v>530798</v>
      </c>
      <c r="N54" s="43">
        <f t="shared" ref="N54" si="47">+N51+N52+N53</f>
        <v>522445</v>
      </c>
      <c r="O54" s="170">
        <f t="shared" ref="O54" si="48">+O51+O52+O53</f>
        <v>1053243</v>
      </c>
      <c r="P54" s="43">
        <f t="shared" ref="P54" si="49">+P51+P52+P53</f>
        <v>0</v>
      </c>
      <c r="Q54" s="170">
        <f t="shared" ref="Q54" si="50">+Q51+Q52+Q53</f>
        <v>1053243</v>
      </c>
      <c r="R54" s="43"/>
      <c r="S54" s="482"/>
      <c r="T54" s="491"/>
      <c r="U54" s="495"/>
      <c r="V54" s="170"/>
      <c r="W54" s="46"/>
    </row>
    <row r="55" spans="1:23" ht="14.25" thickTop="1" thickBot="1" x14ac:dyDescent="0.25">
      <c r="A55" s="350" t="s">
        <v>29</v>
      </c>
      <c r="B55" s="126" t="s">
        <v>62</v>
      </c>
      <c r="C55" s="394">
        <f t="shared" ref="C55:E55" si="51">+C46+C50+C51+C52+C53</f>
        <v>11642</v>
      </c>
      <c r="D55" s="395">
        <f t="shared" si="51"/>
        <v>11595</v>
      </c>
      <c r="E55" s="409">
        <f t="shared" si="51"/>
        <v>23237</v>
      </c>
      <c r="F55" s="394"/>
      <c r="G55" s="395"/>
      <c r="H55" s="409"/>
      <c r="I55" s="130"/>
      <c r="J55" s="350"/>
      <c r="L55" s="476" t="s">
        <v>62</v>
      </c>
      <c r="M55" s="42">
        <f>+M46+M50+M51+M52+M53</f>
        <v>1771210</v>
      </c>
      <c r="N55" s="477">
        <f t="shared" ref="N55:Q55" si="52">+N46+N50+N51+N52+N53</f>
        <v>1752608</v>
      </c>
      <c r="O55" s="302">
        <f t="shared" si="52"/>
        <v>3523818</v>
      </c>
      <c r="P55" s="43">
        <f t="shared" si="52"/>
        <v>566</v>
      </c>
      <c r="Q55" s="302">
        <f t="shared" si="52"/>
        <v>3524384</v>
      </c>
      <c r="R55" s="43"/>
      <c r="S55" s="482"/>
      <c r="T55" s="486"/>
      <c r="U55" s="495"/>
      <c r="V55" s="302"/>
      <c r="W55" s="46"/>
    </row>
    <row r="56" spans="1:23" ht="14.25" thickTop="1" thickBot="1" x14ac:dyDescent="0.25">
      <c r="A56" s="350" t="s">
        <v>29</v>
      </c>
      <c r="B56" s="126" t="s">
        <v>63</v>
      </c>
      <c r="C56" s="394">
        <f t="shared" ref="C56:E56" si="53">+C40+C46+C50+C54</f>
        <v>15307</v>
      </c>
      <c r="D56" s="395">
        <f t="shared" si="53"/>
        <v>15244</v>
      </c>
      <c r="E56" s="409">
        <f t="shared" si="53"/>
        <v>30551</v>
      </c>
      <c r="F56" s="394"/>
      <c r="G56" s="395"/>
      <c r="H56" s="409"/>
      <c r="I56" s="130"/>
      <c r="J56" s="350"/>
      <c r="L56" s="476" t="s">
        <v>63</v>
      </c>
      <c r="M56" s="45">
        <f t="shared" ref="M56:Q56" si="54">+M40+M46+M50+M54</f>
        <v>2360039</v>
      </c>
      <c r="N56" s="43">
        <f t="shared" si="54"/>
        <v>2300189</v>
      </c>
      <c r="O56" s="302">
        <f t="shared" si="54"/>
        <v>4660228</v>
      </c>
      <c r="P56" s="43">
        <f t="shared" si="54"/>
        <v>566</v>
      </c>
      <c r="Q56" s="302">
        <f t="shared" si="54"/>
        <v>4660794</v>
      </c>
      <c r="R56" s="43"/>
      <c r="S56" s="482"/>
      <c r="T56" s="486"/>
      <c r="U56" s="495"/>
      <c r="V56" s="302"/>
      <c r="W56" s="46"/>
    </row>
    <row r="57" spans="1:23" ht="14.25" thickTop="1" thickBot="1" x14ac:dyDescent="0.25">
      <c r="B57" s="410" t="s">
        <v>60</v>
      </c>
      <c r="C57" s="411"/>
      <c r="D57" s="411"/>
      <c r="E57" s="411"/>
      <c r="F57" s="411"/>
      <c r="G57" s="411"/>
      <c r="H57" s="411"/>
      <c r="I57" s="411"/>
      <c r="J57" s="350"/>
      <c r="L57" s="412" t="s">
        <v>60</v>
      </c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</row>
    <row r="58" spans="1:23" ht="13.5" thickTop="1" x14ac:dyDescent="0.2">
      <c r="B58" s="537" t="s">
        <v>27</v>
      </c>
      <c r="C58" s="538"/>
      <c r="D58" s="538"/>
      <c r="E58" s="538"/>
      <c r="F58" s="538"/>
      <c r="G58" s="538"/>
      <c r="H58" s="538"/>
      <c r="I58" s="539"/>
      <c r="J58" s="350"/>
      <c r="L58" s="540" t="s">
        <v>28</v>
      </c>
      <c r="M58" s="541"/>
      <c r="N58" s="541"/>
      <c r="O58" s="541"/>
      <c r="P58" s="541"/>
      <c r="Q58" s="541"/>
      <c r="R58" s="541"/>
      <c r="S58" s="541"/>
      <c r="T58" s="541"/>
      <c r="U58" s="541"/>
      <c r="V58" s="541"/>
      <c r="W58" s="542"/>
    </row>
    <row r="59" spans="1:23" ht="13.5" thickBot="1" x14ac:dyDescent="0.25">
      <c r="B59" s="543" t="s">
        <v>30</v>
      </c>
      <c r="C59" s="544"/>
      <c r="D59" s="544"/>
      <c r="E59" s="544"/>
      <c r="F59" s="544"/>
      <c r="G59" s="544"/>
      <c r="H59" s="544"/>
      <c r="I59" s="545"/>
      <c r="J59" s="350"/>
      <c r="L59" s="546" t="s">
        <v>50</v>
      </c>
      <c r="M59" s="547"/>
      <c r="N59" s="547"/>
      <c r="O59" s="547"/>
      <c r="P59" s="547"/>
      <c r="Q59" s="547"/>
      <c r="R59" s="547"/>
      <c r="S59" s="547"/>
      <c r="T59" s="547"/>
      <c r="U59" s="547"/>
      <c r="V59" s="547"/>
      <c r="W59" s="548"/>
    </row>
    <row r="60" spans="1:23" ht="14.25" thickTop="1" thickBot="1" x14ac:dyDescent="0.25">
      <c r="B60" s="353"/>
      <c r="C60" s="411"/>
      <c r="D60" s="411"/>
      <c r="E60" s="411"/>
      <c r="F60" s="411"/>
      <c r="G60" s="411"/>
      <c r="H60" s="411"/>
      <c r="I60" s="355"/>
      <c r="J60" s="350"/>
      <c r="L60" s="356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8"/>
    </row>
    <row r="61" spans="1:23" ht="13.5" customHeight="1" thickTop="1" thickBot="1" x14ac:dyDescent="0.25">
      <c r="B61" s="359"/>
      <c r="C61" s="549" t="s">
        <v>64</v>
      </c>
      <c r="D61" s="550"/>
      <c r="E61" s="551"/>
      <c r="F61" s="549" t="s">
        <v>65</v>
      </c>
      <c r="G61" s="550"/>
      <c r="H61" s="551"/>
      <c r="I61" s="360" t="s">
        <v>2</v>
      </c>
      <c r="J61" s="350"/>
      <c r="L61" s="361"/>
      <c r="M61" s="552" t="s">
        <v>64</v>
      </c>
      <c r="N61" s="553"/>
      <c r="O61" s="553"/>
      <c r="P61" s="553"/>
      <c r="Q61" s="554"/>
      <c r="R61" s="552" t="s">
        <v>65</v>
      </c>
      <c r="S61" s="553"/>
      <c r="T61" s="553"/>
      <c r="U61" s="553"/>
      <c r="V61" s="554"/>
      <c r="W61" s="362" t="s">
        <v>2</v>
      </c>
    </row>
    <row r="62" spans="1:23" ht="13.5" thickTop="1" x14ac:dyDescent="0.2">
      <c r="B62" s="363" t="s">
        <v>3</v>
      </c>
      <c r="C62" s="364"/>
      <c r="D62" s="365"/>
      <c r="E62" s="109"/>
      <c r="F62" s="364"/>
      <c r="G62" s="365"/>
      <c r="H62" s="109"/>
      <c r="I62" s="366" t="s">
        <v>4</v>
      </c>
      <c r="J62" s="350"/>
      <c r="L62" s="367" t="s">
        <v>3</v>
      </c>
      <c r="M62" s="368"/>
      <c r="N62" s="356"/>
      <c r="O62" s="16"/>
      <c r="P62" s="17"/>
      <c r="Q62" s="20"/>
      <c r="R62" s="368"/>
      <c r="S62" s="356"/>
      <c r="T62" s="16"/>
      <c r="U62" s="17"/>
      <c r="V62" s="20"/>
      <c r="W62" s="369" t="s">
        <v>4</v>
      </c>
    </row>
    <row r="63" spans="1:23" ht="13.5" thickBot="1" x14ac:dyDescent="0.25">
      <c r="B63" s="370" t="s">
        <v>29</v>
      </c>
      <c r="C63" s="371" t="s">
        <v>5</v>
      </c>
      <c r="D63" s="372" t="s">
        <v>6</v>
      </c>
      <c r="E63" s="114" t="s">
        <v>7</v>
      </c>
      <c r="F63" s="371" t="s">
        <v>5</v>
      </c>
      <c r="G63" s="372" t="s">
        <v>6</v>
      </c>
      <c r="H63" s="114" t="s">
        <v>7</v>
      </c>
      <c r="I63" s="373"/>
      <c r="J63" s="350"/>
      <c r="L63" s="374"/>
      <c r="M63" s="375" t="s">
        <v>8</v>
      </c>
      <c r="N63" s="376" t="s">
        <v>9</v>
      </c>
      <c r="O63" s="25" t="s">
        <v>31</v>
      </c>
      <c r="P63" s="374" t="s">
        <v>32</v>
      </c>
      <c r="Q63" s="25" t="s">
        <v>7</v>
      </c>
      <c r="R63" s="375" t="s">
        <v>8</v>
      </c>
      <c r="S63" s="376" t="s">
        <v>9</v>
      </c>
      <c r="T63" s="25" t="s">
        <v>31</v>
      </c>
      <c r="U63" s="374" t="s">
        <v>32</v>
      </c>
      <c r="V63" s="25" t="s">
        <v>7</v>
      </c>
      <c r="W63" s="377"/>
    </row>
    <row r="64" spans="1:23" ht="5.25" customHeight="1" thickTop="1" x14ac:dyDescent="0.2">
      <c r="B64" s="363"/>
      <c r="C64" s="378"/>
      <c r="D64" s="379"/>
      <c r="E64" s="118"/>
      <c r="F64" s="378"/>
      <c r="G64" s="379"/>
      <c r="H64" s="118"/>
      <c r="I64" s="380"/>
      <c r="J64" s="350"/>
      <c r="L64" s="367"/>
      <c r="M64" s="381"/>
      <c r="N64" s="382"/>
      <c r="O64" s="31"/>
      <c r="P64" s="141"/>
      <c r="Q64" s="413"/>
      <c r="R64" s="381"/>
      <c r="S64" s="382"/>
      <c r="T64" s="31"/>
      <c r="U64" s="141"/>
      <c r="V64" s="413"/>
      <c r="W64" s="383"/>
    </row>
    <row r="65" spans="1:23" x14ac:dyDescent="0.2">
      <c r="A65" s="350" t="s">
        <v>29</v>
      </c>
      <c r="B65" s="363" t="s">
        <v>10</v>
      </c>
      <c r="C65" s="384">
        <f t="shared" ref="C65:H70" si="55">+C9+C37</f>
        <v>2032</v>
      </c>
      <c r="D65" s="385">
        <f t="shared" si="55"/>
        <v>2029</v>
      </c>
      <c r="E65" s="386">
        <f t="shared" si="55"/>
        <v>4061</v>
      </c>
      <c r="F65" s="384">
        <f t="shared" si="55"/>
        <v>2492</v>
      </c>
      <c r="G65" s="385">
        <f t="shared" si="55"/>
        <v>2491</v>
      </c>
      <c r="H65" s="386">
        <f t="shared" si="55"/>
        <v>4983</v>
      </c>
      <c r="I65" s="387">
        <f t="shared" ref="I65:I69" si="56">IF(E65=0,0,((H65/E65)-1)*100)</f>
        <v>22.70376754493968</v>
      </c>
      <c r="J65" s="350"/>
      <c r="K65" s="391"/>
      <c r="L65" s="367" t="s">
        <v>10</v>
      </c>
      <c r="M65" s="388">
        <f t="shared" ref="M65:N67" si="57">+M9+M37</f>
        <v>316795</v>
      </c>
      <c r="N65" s="389">
        <f t="shared" si="57"/>
        <v>313025</v>
      </c>
      <c r="O65" s="169">
        <f>SUM(M65:N65)</f>
        <v>629820</v>
      </c>
      <c r="P65" s="140">
        <f>+P9+P37</f>
        <v>11</v>
      </c>
      <c r="Q65" s="169">
        <f>+O65+P65</f>
        <v>629831</v>
      </c>
      <c r="R65" s="388">
        <f t="shared" ref="R65:S67" si="58">+R9+R37</f>
        <v>339093</v>
      </c>
      <c r="S65" s="389">
        <f t="shared" si="58"/>
        <v>336117</v>
      </c>
      <c r="T65" s="169">
        <f>SUM(R65:S65)</f>
        <v>675210</v>
      </c>
      <c r="U65" s="140">
        <f>+U9+U37</f>
        <v>965</v>
      </c>
      <c r="V65" s="169">
        <f>+T65+U65</f>
        <v>676175</v>
      </c>
      <c r="W65" s="390">
        <f t="shared" ref="W65:W69" si="59">IF(Q65=0,0,((V65/Q65)-1)*100)</f>
        <v>7.3581643329718505</v>
      </c>
    </row>
    <row r="66" spans="1:23" x14ac:dyDescent="0.2">
      <c r="A66" s="350" t="s">
        <v>29</v>
      </c>
      <c r="B66" s="363" t="s">
        <v>11</v>
      </c>
      <c r="C66" s="384">
        <f t="shared" si="55"/>
        <v>1978</v>
      </c>
      <c r="D66" s="385">
        <f t="shared" si="55"/>
        <v>1976</v>
      </c>
      <c r="E66" s="386">
        <f t="shared" si="55"/>
        <v>3954</v>
      </c>
      <c r="F66" s="384">
        <f t="shared" si="55"/>
        <v>2371</v>
      </c>
      <c r="G66" s="385">
        <f t="shared" si="55"/>
        <v>2369</v>
      </c>
      <c r="H66" s="386">
        <f t="shared" si="55"/>
        <v>4740</v>
      </c>
      <c r="I66" s="387">
        <f t="shared" si="56"/>
        <v>19.878603945371776</v>
      </c>
      <c r="J66" s="350"/>
      <c r="K66" s="391"/>
      <c r="L66" s="367" t="s">
        <v>11</v>
      </c>
      <c r="M66" s="388">
        <f t="shared" si="57"/>
        <v>313958</v>
      </c>
      <c r="N66" s="389">
        <f t="shared" si="57"/>
        <v>295265</v>
      </c>
      <c r="O66" s="169">
        <f>SUM(M66:N66)</f>
        <v>609223</v>
      </c>
      <c r="P66" s="140">
        <f>+P10+P38</f>
        <v>316</v>
      </c>
      <c r="Q66" s="169">
        <f>+O66+P66</f>
        <v>609539</v>
      </c>
      <c r="R66" s="388">
        <f t="shared" si="58"/>
        <v>356364</v>
      </c>
      <c r="S66" s="389">
        <f t="shared" si="58"/>
        <v>327240</v>
      </c>
      <c r="T66" s="169">
        <f>SUM(R66:S66)</f>
        <v>683604</v>
      </c>
      <c r="U66" s="140">
        <f>+U10+U38</f>
        <v>180</v>
      </c>
      <c r="V66" s="169">
        <f>+T66+U66</f>
        <v>683784</v>
      </c>
      <c r="W66" s="390">
        <f t="shared" si="59"/>
        <v>12.180516751184101</v>
      </c>
    </row>
    <row r="67" spans="1:23" ht="13.5" thickBot="1" x14ac:dyDescent="0.25">
      <c r="A67" s="350" t="s">
        <v>29</v>
      </c>
      <c r="B67" s="370" t="s">
        <v>12</v>
      </c>
      <c r="C67" s="392">
        <f t="shared" si="55"/>
        <v>2119</v>
      </c>
      <c r="D67" s="393">
        <f t="shared" si="55"/>
        <v>2120</v>
      </c>
      <c r="E67" s="386">
        <f t="shared" si="55"/>
        <v>4239</v>
      </c>
      <c r="F67" s="392">
        <f t="shared" si="55"/>
        <v>2586</v>
      </c>
      <c r="G67" s="393">
        <f t="shared" si="55"/>
        <v>2585</v>
      </c>
      <c r="H67" s="386">
        <f t="shared" si="55"/>
        <v>5171</v>
      </c>
      <c r="I67" s="387">
        <f t="shared" si="56"/>
        <v>21.986317527718803</v>
      </c>
      <c r="J67" s="350"/>
      <c r="K67" s="391"/>
      <c r="L67" s="374" t="s">
        <v>12</v>
      </c>
      <c r="M67" s="388">
        <f t="shared" si="57"/>
        <v>368010</v>
      </c>
      <c r="N67" s="389">
        <f t="shared" si="57"/>
        <v>332214</v>
      </c>
      <c r="O67" s="169">
        <f>SUM(M67:N67)</f>
        <v>700224</v>
      </c>
      <c r="P67" s="140">
        <f>+P11+P39</f>
        <v>15</v>
      </c>
      <c r="Q67" s="169">
        <f>+O67+P67</f>
        <v>700239</v>
      </c>
      <c r="R67" s="388">
        <f t="shared" si="58"/>
        <v>425572</v>
      </c>
      <c r="S67" s="389">
        <f t="shared" si="58"/>
        <v>378531</v>
      </c>
      <c r="T67" s="169">
        <f>SUM(R67:S67)</f>
        <v>804103</v>
      </c>
      <c r="U67" s="140">
        <f>+U11+U39</f>
        <v>304</v>
      </c>
      <c r="V67" s="169">
        <f>+T67+U67</f>
        <v>804407</v>
      </c>
      <c r="W67" s="390">
        <f t="shared" si="59"/>
        <v>14.876063743950274</v>
      </c>
    </row>
    <row r="68" spans="1:23" ht="14.25" thickTop="1" thickBot="1" x14ac:dyDescent="0.25">
      <c r="A68" s="350" t="s">
        <v>29</v>
      </c>
      <c r="B68" s="126" t="s">
        <v>57</v>
      </c>
      <c r="C68" s="394">
        <f t="shared" si="55"/>
        <v>6129</v>
      </c>
      <c r="D68" s="395">
        <f t="shared" si="55"/>
        <v>6125</v>
      </c>
      <c r="E68" s="396">
        <f t="shared" si="55"/>
        <v>12254</v>
      </c>
      <c r="F68" s="394">
        <f t="shared" si="55"/>
        <v>7449</v>
      </c>
      <c r="G68" s="395">
        <f t="shared" si="55"/>
        <v>7445</v>
      </c>
      <c r="H68" s="396">
        <f t="shared" si="55"/>
        <v>14894</v>
      </c>
      <c r="I68" s="130">
        <f t="shared" si="56"/>
        <v>21.5439856373429</v>
      </c>
      <c r="J68" s="350"/>
      <c r="L68" s="41" t="s">
        <v>57</v>
      </c>
      <c r="M68" s="45">
        <f t="shared" ref="M68:Q68" si="60">+M65+M66+M67</f>
        <v>998763</v>
      </c>
      <c r="N68" s="43">
        <f t="shared" si="60"/>
        <v>940504</v>
      </c>
      <c r="O68" s="170">
        <f t="shared" si="60"/>
        <v>1939267</v>
      </c>
      <c r="P68" s="43">
        <f t="shared" si="60"/>
        <v>342</v>
      </c>
      <c r="Q68" s="170">
        <f t="shared" si="60"/>
        <v>1939609</v>
      </c>
      <c r="R68" s="45">
        <f t="shared" ref="R68:V68" si="61">+R65+R66+R67</f>
        <v>1121029</v>
      </c>
      <c r="S68" s="43">
        <f t="shared" si="61"/>
        <v>1041888</v>
      </c>
      <c r="T68" s="170">
        <f t="shared" si="61"/>
        <v>2162917</v>
      </c>
      <c r="U68" s="43">
        <f t="shared" si="61"/>
        <v>1449</v>
      </c>
      <c r="V68" s="170">
        <f t="shared" si="61"/>
        <v>2164366</v>
      </c>
      <c r="W68" s="46">
        <f t="shared" si="59"/>
        <v>11.587747839899688</v>
      </c>
    </row>
    <row r="69" spans="1:23" ht="13.5" thickTop="1" x14ac:dyDescent="0.2">
      <c r="A69" s="350" t="s">
        <v>29</v>
      </c>
      <c r="B69" s="363" t="s">
        <v>13</v>
      </c>
      <c r="C69" s="384">
        <f t="shared" si="55"/>
        <v>2274</v>
      </c>
      <c r="D69" s="385">
        <f t="shared" si="55"/>
        <v>2273</v>
      </c>
      <c r="E69" s="386">
        <f t="shared" si="55"/>
        <v>4547</v>
      </c>
      <c r="F69" s="384">
        <f t="shared" si="55"/>
        <v>2715</v>
      </c>
      <c r="G69" s="385">
        <f t="shared" si="55"/>
        <v>2719</v>
      </c>
      <c r="H69" s="386">
        <f t="shared" si="55"/>
        <v>5434</v>
      </c>
      <c r="I69" s="387">
        <f t="shared" si="56"/>
        <v>19.507367495051685</v>
      </c>
      <c r="J69" s="350"/>
      <c r="L69" s="367" t="s">
        <v>13</v>
      </c>
      <c r="M69" s="388">
        <f>+M13+M41</f>
        <v>385170</v>
      </c>
      <c r="N69" s="389">
        <f>+N13+N41</f>
        <v>380448</v>
      </c>
      <c r="O69" s="169">
        <f>+O13+O41</f>
        <v>765618</v>
      </c>
      <c r="P69" s="140">
        <f>+P13+P41</f>
        <v>532</v>
      </c>
      <c r="Q69" s="169">
        <f>+O69+P69</f>
        <v>766150</v>
      </c>
      <c r="R69" s="388">
        <f>+R13+R41</f>
        <v>428268</v>
      </c>
      <c r="S69" s="389">
        <f>+S13+S41</f>
        <v>430904</v>
      </c>
      <c r="T69" s="169">
        <f>+T13+T41</f>
        <v>859172</v>
      </c>
      <c r="U69" s="140">
        <f>+U13+U41</f>
        <v>74</v>
      </c>
      <c r="V69" s="169">
        <f>+T69+U69</f>
        <v>859246</v>
      </c>
      <c r="W69" s="390">
        <f t="shared" si="59"/>
        <v>12.151145337074976</v>
      </c>
    </row>
    <row r="70" spans="1:23" ht="13.5" thickBot="1" x14ac:dyDescent="0.25">
      <c r="A70" s="350" t="s">
        <v>29</v>
      </c>
      <c r="B70" s="363" t="s">
        <v>14</v>
      </c>
      <c r="C70" s="384">
        <f t="shared" si="55"/>
        <v>2304</v>
      </c>
      <c r="D70" s="385">
        <f t="shared" si="55"/>
        <v>2304</v>
      </c>
      <c r="E70" s="386">
        <f t="shared" si="55"/>
        <v>4608</v>
      </c>
      <c r="F70" s="384">
        <f t="shared" si="55"/>
        <v>2483</v>
      </c>
      <c r="G70" s="385">
        <f t="shared" si="55"/>
        <v>2483</v>
      </c>
      <c r="H70" s="386">
        <f t="shared" si="55"/>
        <v>4966</v>
      </c>
      <c r="I70" s="387">
        <f>IF(E70=0,0,((H70/E70)-1)*100)</f>
        <v>7.7690972222222321</v>
      </c>
      <c r="J70" s="350"/>
      <c r="L70" s="367" t="s">
        <v>14</v>
      </c>
      <c r="M70" s="388">
        <f>+M14+M42</f>
        <v>406360</v>
      </c>
      <c r="N70" s="389">
        <f>+N14+N42</f>
        <v>400442</v>
      </c>
      <c r="O70" s="169">
        <f>SUM(M70:N70)</f>
        <v>806802</v>
      </c>
      <c r="P70" s="140">
        <f>+P14+P42</f>
        <v>456</v>
      </c>
      <c r="Q70" s="169">
        <f>+O70+P70</f>
        <v>807258</v>
      </c>
      <c r="R70" s="388">
        <f>+R14+R42</f>
        <v>407939</v>
      </c>
      <c r="S70" s="389">
        <f>+S14+S42</f>
        <v>410519</v>
      </c>
      <c r="T70" s="169">
        <f>SUM(R70:S70)</f>
        <v>818458</v>
      </c>
      <c r="U70" s="140">
        <f>+U14+U42</f>
        <v>27</v>
      </c>
      <c r="V70" s="169">
        <f>+T70+U70</f>
        <v>818485</v>
      </c>
      <c r="W70" s="390">
        <f>IF(Q70=0,0,((V70/Q70)-1)*100)</f>
        <v>1.3907573539066798</v>
      </c>
    </row>
    <row r="71" spans="1:23" s="1" customFormat="1" ht="14.25" thickTop="1" thickBot="1" x14ac:dyDescent="0.25">
      <c r="A71" s="3" t="str">
        <f>IF(ISERROR(F71/G71)," ",IF(F71/G71&gt;0.5,IF(F71/G71&lt;1.5," ","NOT OK"),"NOT OK"))</f>
        <v xml:space="preserve"> </v>
      </c>
      <c r="B71" s="126" t="s">
        <v>66</v>
      </c>
      <c r="C71" s="127">
        <f>+C69+C70</f>
        <v>4578</v>
      </c>
      <c r="D71" s="129">
        <f t="shared" ref="D71:H71" si="62">+D69+D70</f>
        <v>4577</v>
      </c>
      <c r="E71" s="300">
        <f t="shared" si="62"/>
        <v>9155</v>
      </c>
      <c r="F71" s="127">
        <f t="shared" si="62"/>
        <v>5198</v>
      </c>
      <c r="G71" s="129">
        <f t="shared" si="62"/>
        <v>5202</v>
      </c>
      <c r="H71" s="300">
        <f t="shared" si="62"/>
        <v>10400</v>
      </c>
      <c r="I71" s="130">
        <f>IF(E71=0,0,((H71/E71)-1)*100)</f>
        <v>13.599126160567998</v>
      </c>
      <c r="J71" s="3"/>
      <c r="K71" s="3"/>
      <c r="L71" s="41" t="s">
        <v>66</v>
      </c>
      <c r="M71" s="45">
        <f>+M69+M70</f>
        <v>791530</v>
      </c>
      <c r="N71" s="43">
        <f t="shared" ref="N71:V71" si="63">+N69+N70</f>
        <v>780890</v>
      </c>
      <c r="O71" s="302">
        <f t="shared" si="63"/>
        <v>1572420</v>
      </c>
      <c r="P71" s="43">
        <f t="shared" si="63"/>
        <v>988</v>
      </c>
      <c r="Q71" s="302">
        <f t="shared" si="63"/>
        <v>1573408</v>
      </c>
      <c r="R71" s="45">
        <f t="shared" si="63"/>
        <v>836207</v>
      </c>
      <c r="S71" s="43">
        <f t="shared" si="63"/>
        <v>841423</v>
      </c>
      <c r="T71" s="302">
        <f t="shared" si="63"/>
        <v>1677630</v>
      </c>
      <c r="U71" s="43">
        <f t="shared" si="63"/>
        <v>101</v>
      </c>
      <c r="V71" s="302">
        <f t="shared" si="63"/>
        <v>1677731</v>
      </c>
      <c r="W71" s="46">
        <f>IF(Q71=0,0,((V71/Q71)-1)*100)</f>
        <v>6.6303844902275921</v>
      </c>
    </row>
    <row r="72" spans="1:23" s="1" customFormat="1" ht="14.25" thickTop="1" thickBot="1" x14ac:dyDescent="0.25">
      <c r="A72" s="3" t="str">
        <f>IF(ISERROR(F72/G72)," ",IF(F72/G72&gt;0.5,IF(F72/G72&lt;1.5," ","NOT OK"),"NOT OK"))</f>
        <v xml:space="preserve"> </v>
      </c>
      <c r="B72" s="126" t="s">
        <v>67</v>
      </c>
      <c r="C72" s="127">
        <f>+C68+C69+C70</f>
        <v>10707</v>
      </c>
      <c r="D72" s="129">
        <f t="shared" ref="D72:H72" si="64">+D68+D69+D70</f>
        <v>10702</v>
      </c>
      <c r="E72" s="300">
        <f t="shared" si="64"/>
        <v>21409</v>
      </c>
      <c r="F72" s="127">
        <f t="shared" si="64"/>
        <v>12647</v>
      </c>
      <c r="G72" s="129">
        <f t="shared" si="64"/>
        <v>12647</v>
      </c>
      <c r="H72" s="300">
        <f t="shared" si="64"/>
        <v>25294</v>
      </c>
      <c r="I72" s="130">
        <f>IF(E72=0,0,((H72/E72)-1)*100)</f>
        <v>18.146573870802008</v>
      </c>
      <c r="J72" s="3"/>
      <c r="K72" s="3"/>
      <c r="L72" s="41" t="s">
        <v>67</v>
      </c>
      <c r="M72" s="45">
        <f>+M68+M69+M70</f>
        <v>1790293</v>
      </c>
      <c r="N72" s="43">
        <f t="shared" ref="N72:V72" si="65">+N68+N69+N70</f>
        <v>1721394</v>
      </c>
      <c r="O72" s="302">
        <f t="shared" si="65"/>
        <v>3511687</v>
      </c>
      <c r="P72" s="43">
        <f t="shared" si="65"/>
        <v>1330</v>
      </c>
      <c r="Q72" s="302">
        <f t="shared" si="65"/>
        <v>3513017</v>
      </c>
      <c r="R72" s="45">
        <f t="shared" si="65"/>
        <v>1957236</v>
      </c>
      <c r="S72" s="43">
        <f t="shared" si="65"/>
        <v>1883311</v>
      </c>
      <c r="T72" s="302">
        <f t="shared" si="65"/>
        <v>3840547</v>
      </c>
      <c r="U72" s="43">
        <f t="shared" si="65"/>
        <v>1550</v>
      </c>
      <c r="V72" s="302">
        <f t="shared" si="65"/>
        <v>3842097</v>
      </c>
      <c r="W72" s="46">
        <f>IF(Q72=0,0,((V72/Q72)-1)*100)</f>
        <v>9.3674468412763048</v>
      </c>
    </row>
    <row r="73" spans="1:23" ht="14.25" thickTop="1" thickBot="1" x14ac:dyDescent="0.25">
      <c r="A73" s="350" t="s">
        <v>29</v>
      </c>
      <c r="B73" s="363" t="s">
        <v>15</v>
      </c>
      <c r="C73" s="384">
        <f t="shared" ref="C73:E84" si="66">+C17+C45</f>
        <v>2509</v>
      </c>
      <c r="D73" s="385">
        <f t="shared" si="66"/>
        <v>2509</v>
      </c>
      <c r="E73" s="386">
        <f t="shared" si="66"/>
        <v>5018</v>
      </c>
      <c r="F73" s="384"/>
      <c r="G73" s="385"/>
      <c r="H73" s="386"/>
      <c r="I73" s="387"/>
      <c r="J73" s="350"/>
      <c r="L73" s="367" t="s">
        <v>15</v>
      </c>
      <c r="M73" s="388">
        <f>+M17+M45</f>
        <v>410479</v>
      </c>
      <c r="N73" s="389">
        <f>+N17+N45</f>
        <v>409995</v>
      </c>
      <c r="O73" s="169">
        <f>SUM(M73:N73)</f>
        <v>820474</v>
      </c>
      <c r="P73" s="140">
        <f>+P17+P45</f>
        <v>264</v>
      </c>
      <c r="Q73" s="169">
        <f>+O73+P73</f>
        <v>820738</v>
      </c>
      <c r="R73" s="388"/>
      <c r="S73" s="389"/>
      <c r="T73" s="169"/>
      <c r="U73" s="140"/>
      <c r="V73" s="169"/>
      <c r="W73" s="390"/>
    </row>
    <row r="74" spans="1:23" ht="14.25" thickTop="1" thickBot="1" x14ac:dyDescent="0.25">
      <c r="A74" s="350" t="s">
        <v>29</v>
      </c>
      <c r="B74" s="126" t="s">
        <v>61</v>
      </c>
      <c r="C74" s="394">
        <f t="shared" si="66"/>
        <v>7087</v>
      </c>
      <c r="D74" s="395">
        <f t="shared" si="66"/>
        <v>7086</v>
      </c>
      <c r="E74" s="396">
        <f t="shared" si="66"/>
        <v>14173</v>
      </c>
      <c r="F74" s="394"/>
      <c r="G74" s="395"/>
      <c r="H74" s="396"/>
      <c r="I74" s="130"/>
      <c r="J74" s="350"/>
      <c r="L74" s="41" t="s">
        <v>61</v>
      </c>
      <c r="M74" s="45">
        <f t="shared" ref="M74:Q74" si="67">+M69+M70+M73</f>
        <v>1202009</v>
      </c>
      <c r="N74" s="43">
        <f t="shared" si="67"/>
        <v>1190885</v>
      </c>
      <c r="O74" s="170">
        <f t="shared" si="67"/>
        <v>2392894</v>
      </c>
      <c r="P74" s="43">
        <f t="shared" si="67"/>
        <v>1252</v>
      </c>
      <c r="Q74" s="170">
        <f t="shared" si="67"/>
        <v>2394146</v>
      </c>
      <c r="R74" s="45"/>
      <c r="S74" s="43"/>
      <c r="T74" s="170"/>
      <c r="U74" s="43"/>
      <c r="V74" s="170"/>
      <c r="W74" s="46"/>
    </row>
    <row r="75" spans="1:23" ht="13.5" thickTop="1" x14ac:dyDescent="0.2">
      <c r="A75" s="350" t="s">
        <v>29</v>
      </c>
      <c r="B75" s="363" t="s">
        <v>16</v>
      </c>
      <c r="C75" s="384">
        <f t="shared" si="66"/>
        <v>2533</v>
      </c>
      <c r="D75" s="385">
        <f t="shared" si="66"/>
        <v>2528</v>
      </c>
      <c r="E75" s="386">
        <f t="shared" si="66"/>
        <v>5061</v>
      </c>
      <c r="F75" s="384"/>
      <c r="G75" s="385"/>
      <c r="H75" s="386"/>
      <c r="I75" s="387"/>
      <c r="J75" s="397"/>
      <c r="L75" s="367" t="s">
        <v>16</v>
      </c>
      <c r="M75" s="388">
        <f t="shared" ref="M75:N77" si="68">+M19+M47</f>
        <v>402745</v>
      </c>
      <c r="N75" s="389">
        <f t="shared" si="68"/>
        <v>407514</v>
      </c>
      <c r="O75" s="169">
        <f>SUM(M75:N75)</f>
        <v>810259</v>
      </c>
      <c r="P75" s="140">
        <f>+P19+P47</f>
        <v>159</v>
      </c>
      <c r="Q75" s="169">
        <f>+O75+P75</f>
        <v>810418</v>
      </c>
      <c r="R75" s="388"/>
      <c r="S75" s="389"/>
      <c r="T75" s="169"/>
      <c r="U75" s="140"/>
      <c r="V75" s="169"/>
      <c r="W75" s="390"/>
    </row>
    <row r="76" spans="1:23" x14ac:dyDescent="0.2">
      <c r="A76" s="350" t="s">
        <v>29</v>
      </c>
      <c r="B76" s="363" t="s">
        <v>17</v>
      </c>
      <c r="C76" s="384">
        <f t="shared" si="66"/>
        <v>2572</v>
      </c>
      <c r="D76" s="385">
        <f t="shared" si="66"/>
        <v>2576</v>
      </c>
      <c r="E76" s="386">
        <f t="shared" si="66"/>
        <v>5148</v>
      </c>
      <c r="F76" s="384"/>
      <c r="G76" s="385"/>
      <c r="H76" s="386"/>
      <c r="I76" s="387"/>
      <c r="J76" s="350"/>
      <c r="L76" s="367" t="s">
        <v>17</v>
      </c>
      <c r="M76" s="388">
        <f t="shared" si="68"/>
        <v>363139</v>
      </c>
      <c r="N76" s="389">
        <f t="shared" si="68"/>
        <v>371219</v>
      </c>
      <c r="O76" s="169">
        <f>SUM(M76:N76)</f>
        <v>734358</v>
      </c>
      <c r="P76" s="140">
        <f>+P20+P48</f>
        <v>303</v>
      </c>
      <c r="Q76" s="169">
        <f>+O76+P76</f>
        <v>734661</v>
      </c>
      <c r="R76" s="388"/>
      <c r="S76" s="389"/>
      <c r="T76" s="169"/>
      <c r="U76" s="140"/>
      <c r="V76" s="169"/>
      <c r="W76" s="390"/>
    </row>
    <row r="77" spans="1:23" ht="13.5" thickBot="1" x14ac:dyDescent="0.25">
      <c r="A77" s="350" t="s">
        <v>29</v>
      </c>
      <c r="B77" s="363" t="s">
        <v>18</v>
      </c>
      <c r="C77" s="384">
        <f t="shared" si="66"/>
        <v>2461</v>
      </c>
      <c r="D77" s="385">
        <f t="shared" si="66"/>
        <v>2462</v>
      </c>
      <c r="E77" s="386">
        <f t="shared" si="66"/>
        <v>4923</v>
      </c>
      <c r="F77" s="384"/>
      <c r="G77" s="385"/>
      <c r="H77" s="386"/>
      <c r="I77" s="387"/>
      <c r="J77" s="350"/>
      <c r="L77" s="367" t="s">
        <v>18</v>
      </c>
      <c r="M77" s="388">
        <f t="shared" si="68"/>
        <v>365859</v>
      </c>
      <c r="N77" s="389">
        <f t="shared" si="68"/>
        <v>354058</v>
      </c>
      <c r="O77" s="169">
        <f>SUM(M77:N77)</f>
        <v>719917</v>
      </c>
      <c r="P77" s="140">
        <f>+P21+P49</f>
        <v>19</v>
      </c>
      <c r="Q77" s="169">
        <f>+O77+P77</f>
        <v>719936</v>
      </c>
      <c r="R77" s="388"/>
      <c r="S77" s="389"/>
      <c r="T77" s="169"/>
      <c r="U77" s="140"/>
      <c r="V77" s="169"/>
      <c r="W77" s="390"/>
    </row>
    <row r="78" spans="1:23" ht="15.75" customHeight="1" thickTop="1" thickBot="1" x14ac:dyDescent="0.25">
      <c r="A78" s="400" t="s">
        <v>29</v>
      </c>
      <c r="B78" s="133" t="s">
        <v>19</v>
      </c>
      <c r="C78" s="394">
        <f t="shared" si="66"/>
        <v>7566</v>
      </c>
      <c r="D78" s="401">
        <f t="shared" si="66"/>
        <v>7566</v>
      </c>
      <c r="E78" s="402">
        <f t="shared" si="66"/>
        <v>15132</v>
      </c>
      <c r="F78" s="394"/>
      <c r="G78" s="401"/>
      <c r="H78" s="402"/>
      <c r="I78" s="130"/>
      <c r="J78" s="400"/>
      <c r="K78" s="403"/>
      <c r="L78" s="47" t="s">
        <v>19</v>
      </c>
      <c r="M78" s="48">
        <f t="shared" ref="M78:Q78" si="69">+M75+M76+M77</f>
        <v>1131743</v>
      </c>
      <c r="N78" s="49">
        <f t="shared" si="69"/>
        <v>1132791</v>
      </c>
      <c r="O78" s="171">
        <f t="shared" si="69"/>
        <v>2264534</v>
      </c>
      <c r="P78" s="49">
        <f t="shared" si="69"/>
        <v>481</v>
      </c>
      <c r="Q78" s="171">
        <f t="shared" si="69"/>
        <v>2265015</v>
      </c>
      <c r="R78" s="48"/>
      <c r="S78" s="49"/>
      <c r="T78" s="171"/>
      <c r="U78" s="49"/>
      <c r="V78" s="171"/>
      <c r="W78" s="50"/>
    </row>
    <row r="79" spans="1:23" ht="13.5" thickTop="1" x14ac:dyDescent="0.2">
      <c r="A79" s="350" t="s">
        <v>29</v>
      </c>
      <c r="B79" s="363" t="s">
        <v>20</v>
      </c>
      <c r="C79" s="384">
        <f t="shared" si="66"/>
        <v>2486</v>
      </c>
      <c r="D79" s="385">
        <f t="shared" si="66"/>
        <v>2486</v>
      </c>
      <c r="E79" s="404">
        <f t="shared" si="66"/>
        <v>4972</v>
      </c>
      <c r="F79" s="384"/>
      <c r="G79" s="385"/>
      <c r="H79" s="404"/>
      <c r="I79" s="387"/>
      <c r="J79" s="350"/>
      <c r="L79" s="367" t="s">
        <v>21</v>
      </c>
      <c r="M79" s="388">
        <f t="shared" ref="M79:N81" si="70">+M23+M51</f>
        <v>369071</v>
      </c>
      <c r="N79" s="389">
        <f t="shared" si="70"/>
        <v>364050</v>
      </c>
      <c r="O79" s="169">
        <f>SUM(M79:N79)</f>
        <v>733121</v>
      </c>
      <c r="P79" s="140">
        <f>+P23+P51</f>
        <v>377</v>
      </c>
      <c r="Q79" s="169">
        <f>+O79+P79</f>
        <v>733498</v>
      </c>
      <c r="R79" s="388"/>
      <c r="S79" s="389"/>
      <c r="T79" s="169"/>
      <c r="U79" s="140"/>
      <c r="V79" s="169"/>
      <c r="W79" s="390"/>
    </row>
    <row r="80" spans="1:23" x14ac:dyDescent="0.2">
      <c r="A80" s="350" t="s">
        <v>29</v>
      </c>
      <c r="B80" s="363" t="s">
        <v>22</v>
      </c>
      <c r="C80" s="384">
        <f t="shared" si="66"/>
        <v>2461</v>
      </c>
      <c r="D80" s="385">
        <f t="shared" si="66"/>
        <v>2464</v>
      </c>
      <c r="E80" s="405">
        <f t="shared" si="66"/>
        <v>4925</v>
      </c>
      <c r="F80" s="384"/>
      <c r="G80" s="385"/>
      <c r="H80" s="405"/>
      <c r="I80" s="387"/>
      <c r="J80" s="350"/>
      <c r="L80" s="367" t="s">
        <v>22</v>
      </c>
      <c r="M80" s="388">
        <f t="shared" si="70"/>
        <v>371221</v>
      </c>
      <c r="N80" s="389">
        <f t="shared" si="70"/>
        <v>375202</v>
      </c>
      <c r="O80" s="169">
        <f>SUM(M80:N80)</f>
        <v>746423</v>
      </c>
      <c r="P80" s="140">
        <f>+P24+P52</f>
        <v>28</v>
      </c>
      <c r="Q80" s="169">
        <f>+O80+P80</f>
        <v>746451</v>
      </c>
      <c r="R80" s="388"/>
      <c r="S80" s="389"/>
      <c r="T80" s="169"/>
      <c r="U80" s="140"/>
      <c r="V80" s="169"/>
      <c r="W80" s="390"/>
    </row>
    <row r="81" spans="1:23" ht="13.5" thickBot="1" x14ac:dyDescent="0.25">
      <c r="A81" s="350" t="s">
        <v>29</v>
      </c>
      <c r="B81" s="363" t="s">
        <v>23</v>
      </c>
      <c r="C81" s="384">
        <f t="shared" si="66"/>
        <v>2171</v>
      </c>
      <c r="D81" s="406">
        <f t="shared" si="66"/>
        <v>2172</v>
      </c>
      <c r="E81" s="407">
        <f t="shared" si="66"/>
        <v>4343</v>
      </c>
      <c r="F81" s="384"/>
      <c r="G81" s="406"/>
      <c r="H81" s="407"/>
      <c r="I81" s="408"/>
      <c r="J81" s="350"/>
      <c r="L81" s="367" t="s">
        <v>23</v>
      </c>
      <c r="M81" s="388">
        <f t="shared" si="70"/>
        <v>296650</v>
      </c>
      <c r="N81" s="389">
        <f t="shared" si="70"/>
        <v>290449</v>
      </c>
      <c r="O81" s="169">
        <f>SUM(M81:N81)</f>
        <v>587099</v>
      </c>
      <c r="P81" s="140">
        <f>+P25+P53</f>
        <v>27</v>
      </c>
      <c r="Q81" s="414">
        <f>+O81+P81</f>
        <v>587126</v>
      </c>
      <c r="R81" s="388"/>
      <c r="S81" s="389"/>
      <c r="T81" s="169"/>
      <c r="U81" s="140"/>
      <c r="V81" s="414"/>
      <c r="W81" s="390"/>
    </row>
    <row r="82" spans="1:23" ht="14.25" thickTop="1" thickBot="1" x14ac:dyDescent="0.25">
      <c r="A82" s="350" t="s">
        <v>29</v>
      </c>
      <c r="B82" s="126" t="s">
        <v>40</v>
      </c>
      <c r="C82" s="394">
        <f t="shared" si="66"/>
        <v>7118</v>
      </c>
      <c r="D82" s="394">
        <f t="shared" si="66"/>
        <v>7122</v>
      </c>
      <c r="E82" s="394">
        <f t="shared" si="66"/>
        <v>14240</v>
      </c>
      <c r="F82" s="394"/>
      <c r="G82" s="394"/>
      <c r="H82" s="394"/>
      <c r="I82" s="130"/>
      <c r="J82" s="350"/>
      <c r="L82" s="476" t="s">
        <v>40</v>
      </c>
      <c r="M82" s="45">
        <f>+M79+M80+M81</f>
        <v>1036942</v>
      </c>
      <c r="N82" s="43">
        <f t="shared" ref="N82" si="71">+N79+N80+N81</f>
        <v>1029701</v>
      </c>
      <c r="O82" s="170">
        <f t="shared" ref="O82" si="72">+O79+O80+O81</f>
        <v>2066643</v>
      </c>
      <c r="P82" s="43">
        <f t="shared" ref="P82" si="73">+P79+P80+P81</f>
        <v>432</v>
      </c>
      <c r="Q82" s="170">
        <f t="shared" ref="Q82" si="74">+Q79+Q80+Q81</f>
        <v>2067075</v>
      </c>
      <c r="R82" s="43"/>
      <c r="S82" s="482"/>
      <c r="T82" s="491"/>
      <c r="U82" s="495"/>
      <c r="V82" s="170"/>
      <c r="W82" s="46"/>
    </row>
    <row r="83" spans="1:23" ht="14.25" thickTop="1" thickBot="1" x14ac:dyDescent="0.25">
      <c r="A83" s="350" t="s">
        <v>29</v>
      </c>
      <c r="B83" s="126" t="s">
        <v>62</v>
      </c>
      <c r="C83" s="394">
        <f t="shared" si="66"/>
        <v>21771</v>
      </c>
      <c r="D83" s="395">
        <f t="shared" si="66"/>
        <v>21774</v>
      </c>
      <c r="E83" s="409">
        <f t="shared" si="66"/>
        <v>43545</v>
      </c>
      <c r="F83" s="394"/>
      <c r="G83" s="395"/>
      <c r="H83" s="409"/>
      <c r="I83" s="130"/>
      <c r="J83" s="350"/>
      <c r="L83" s="476" t="s">
        <v>62</v>
      </c>
      <c r="M83" s="42">
        <f>+M74+M78+M79+M80+M81</f>
        <v>3370694</v>
      </c>
      <c r="N83" s="477">
        <f t="shared" ref="N83:Q83" si="75">+N74+N78+N79+N80+N81</f>
        <v>3353377</v>
      </c>
      <c r="O83" s="302">
        <f t="shared" si="75"/>
        <v>6724071</v>
      </c>
      <c r="P83" s="43">
        <f t="shared" si="75"/>
        <v>2165</v>
      </c>
      <c r="Q83" s="302">
        <f t="shared" si="75"/>
        <v>6726236</v>
      </c>
      <c r="R83" s="43"/>
      <c r="S83" s="482"/>
      <c r="T83" s="486"/>
      <c r="U83" s="495"/>
      <c r="V83" s="302"/>
      <c r="W83" s="46"/>
    </row>
    <row r="84" spans="1:23" ht="14.25" thickTop="1" thickBot="1" x14ac:dyDescent="0.25">
      <c r="A84" s="350" t="s">
        <v>29</v>
      </c>
      <c r="B84" s="126" t="s">
        <v>63</v>
      </c>
      <c r="C84" s="394">
        <f t="shared" si="66"/>
        <v>27900</v>
      </c>
      <c r="D84" s="395">
        <f t="shared" si="66"/>
        <v>27899</v>
      </c>
      <c r="E84" s="409">
        <f t="shared" si="66"/>
        <v>55799</v>
      </c>
      <c r="F84" s="394"/>
      <c r="G84" s="395"/>
      <c r="H84" s="409"/>
      <c r="I84" s="130"/>
      <c r="J84" s="350"/>
      <c r="L84" s="476" t="s">
        <v>63</v>
      </c>
      <c r="M84" s="45">
        <f t="shared" ref="M84:Q84" si="76">+M68+M74+M78+M82</f>
        <v>4369457</v>
      </c>
      <c r="N84" s="43">
        <f t="shared" si="76"/>
        <v>4293881</v>
      </c>
      <c r="O84" s="302">
        <f t="shared" si="76"/>
        <v>8663338</v>
      </c>
      <c r="P84" s="43">
        <f t="shared" si="76"/>
        <v>2507</v>
      </c>
      <c r="Q84" s="302">
        <f t="shared" si="76"/>
        <v>8665845</v>
      </c>
      <c r="R84" s="43"/>
      <c r="S84" s="482"/>
      <c r="T84" s="486"/>
      <c r="U84" s="495"/>
      <c r="V84" s="302"/>
      <c r="W84" s="46"/>
    </row>
    <row r="85" spans="1:23" ht="14.25" thickTop="1" thickBot="1" x14ac:dyDescent="0.25">
      <c r="B85" s="410" t="s">
        <v>60</v>
      </c>
      <c r="C85" s="411"/>
      <c r="D85" s="411"/>
      <c r="E85" s="411"/>
      <c r="F85" s="411"/>
      <c r="G85" s="411"/>
      <c r="H85" s="411"/>
      <c r="I85" s="411"/>
      <c r="J85" s="411"/>
      <c r="L85" s="412" t="s">
        <v>60</v>
      </c>
      <c r="M85" s="357"/>
      <c r="N85" s="357"/>
      <c r="O85" s="357"/>
      <c r="P85" s="357"/>
      <c r="Q85" s="357"/>
      <c r="R85" s="357"/>
      <c r="S85" s="357"/>
      <c r="T85" s="357"/>
      <c r="U85" s="357"/>
      <c r="V85" s="357"/>
      <c r="W85" s="357"/>
    </row>
    <row r="86" spans="1:23" ht="13.5" thickTop="1" x14ac:dyDescent="0.2">
      <c r="L86" s="534" t="s">
        <v>33</v>
      </c>
      <c r="M86" s="535"/>
      <c r="N86" s="535"/>
      <c r="O86" s="535"/>
      <c r="P86" s="535"/>
      <c r="Q86" s="535"/>
      <c r="R86" s="535"/>
      <c r="S86" s="535"/>
      <c r="T86" s="535"/>
      <c r="U86" s="535"/>
      <c r="V86" s="535"/>
      <c r="W86" s="536"/>
    </row>
    <row r="87" spans="1:23" ht="13.5" thickBot="1" x14ac:dyDescent="0.25">
      <c r="L87" s="528" t="s">
        <v>43</v>
      </c>
      <c r="M87" s="529"/>
      <c r="N87" s="529"/>
      <c r="O87" s="529"/>
      <c r="P87" s="529"/>
      <c r="Q87" s="529"/>
      <c r="R87" s="529"/>
      <c r="S87" s="529"/>
      <c r="T87" s="529"/>
      <c r="U87" s="529"/>
      <c r="V87" s="529"/>
      <c r="W87" s="530"/>
    </row>
    <row r="88" spans="1:23" ht="14.25" thickTop="1" thickBot="1" x14ac:dyDescent="0.25">
      <c r="L88" s="415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7" t="s">
        <v>34</v>
      </c>
    </row>
    <row r="89" spans="1:23" ht="24.75" customHeight="1" thickTop="1" thickBot="1" x14ac:dyDescent="0.25">
      <c r="L89" s="418"/>
      <c r="M89" s="531" t="s">
        <v>64</v>
      </c>
      <c r="N89" s="532"/>
      <c r="O89" s="532"/>
      <c r="P89" s="532"/>
      <c r="Q89" s="533"/>
      <c r="R89" s="531" t="s">
        <v>65</v>
      </c>
      <c r="S89" s="532"/>
      <c r="T89" s="532"/>
      <c r="U89" s="532"/>
      <c r="V89" s="533"/>
      <c r="W89" s="419" t="s">
        <v>2</v>
      </c>
    </row>
    <row r="90" spans="1:23" ht="13.5" thickTop="1" x14ac:dyDescent="0.2">
      <c r="L90" s="420" t="s">
        <v>3</v>
      </c>
      <c r="M90" s="421"/>
      <c r="N90" s="415"/>
      <c r="O90" s="61"/>
      <c r="P90" s="422"/>
      <c r="Q90" s="61"/>
      <c r="R90" s="421"/>
      <c r="S90" s="415"/>
      <c r="T90" s="61"/>
      <c r="U90" s="422"/>
      <c r="V90" s="61"/>
      <c r="W90" s="423" t="s">
        <v>4</v>
      </c>
    </row>
    <row r="91" spans="1:23" ht="13.5" thickBot="1" x14ac:dyDescent="0.25">
      <c r="L91" s="424"/>
      <c r="M91" s="425" t="s">
        <v>35</v>
      </c>
      <c r="N91" s="426" t="s">
        <v>36</v>
      </c>
      <c r="O91" s="67" t="s">
        <v>37</v>
      </c>
      <c r="P91" s="424" t="s">
        <v>32</v>
      </c>
      <c r="Q91" s="67" t="s">
        <v>7</v>
      </c>
      <c r="R91" s="425" t="s">
        <v>35</v>
      </c>
      <c r="S91" s="426" t="s">
        <v>36</v>
      </c>
      <c r="T91" s="67" t="s">
        <v>37</v>
      </c>
      <c r="U91" s="424" t="s">
        <v>32</v>
      </c>
      <c r="V91" s="67" t="s">
        <v>7</v>
      </c>
      <c r="W91" s="427"/>
    </row>
    <row r="92" spans="1:23" ht="6.75" customHeight="1" thickTop="1" x14ac:dyDescent="0.2">
      <c r="L92" s="420"/>
      <c r="M92" s="428"/>
      <c r="N92" s="429"/>
      <c r="O92" s="72"/>
      <c r="P92" s="430"/>
      <c r="Q92" s="72"/>
      <c r="R92" s="428"/>
      <c r="S92" s="429"/>
      <c r="T92" s="72"/>
      <c r="U92" s="430"/>
      <c r="V92" s="72"/>
      <c r="W92" s="431"/>
    </row>
    <row r="93" spans="1:23" x14ac:dyDescent="0.2">
      <c r="L93" s="420" t="s">
        <v>10</v>
      </c>
      <c r="M93" s="432">
        <v>177</v>
      </c>
      <c r="N93" s="433">
        <v>245</v>
      </c>
      <c r="O93" s="182">
        <f>+M93+N93</f>
        <v>422</v>
      </c>
      <c r="P93" s="434">
        <v>0</v>
      </c>
      <c r="Q93" s="182">
        <f>+O93+P93</f>
        <v>422</v>
      </c>
      <c r="R93" s="75">
        <v>107</v>
      </c>
      <c r="S93" s="76">
        <v>321</v>
      </c>
      <c r="T93" s="182">
        <f>R93+S93</f>
        <v>428</v>
      </c>
      <c r="U93" s="77">
        <v>0</v>
      </c>
      <c r="V93" s="182">
        <f>+T93+U93</f>
        <v>428</v>
      </c>
      <c r="W93" s="435">
        <f t="shared" ref="W93:W97" si="77">IF(Q93=0,0,((V93/Q93)-1)*100)</f>
        <v>1.4218009478673022</v>
      </c>
    </row>
    <row r="94" spans="1:23" x14ac:dyDescent="0.2">
      <c r="L94" s="420" t="s">
        <v>11</v>
      </c>
      <c r="M94" s="432">
        <v>204</v>
      </c>
      <c r="N94" s="433">
        <v>280</v>
      </c>
      <c r="O94" s="182">
        <f t="shared" ref="O94:O109" si="78">+M94+N94</f>
        <v>484</v>
      </c>
      <c r="P94" s="434">
        <v>0</v>
      </c>
      <c r="Q94" s="182">
        <f t="shared" ref="Q94:Q109" si="79">+O94+P94</f>
        <v>484</v>
      </c>
      <c r="R94" s="75">
        <v>396</v>
      </c>
      <c r="S94" s="76">
        <v>322</v>
      </c>
      <c r="T94" s="182">
        <f>R94+S94</f>
        <v>718</v>
      </c>
      <c r="U94" s="77">
        <v>0</v>
      </c>
      <c r="V94" s="182">
        <f t="shared" ref="V94:V97" si="80">+T94+U94</f>
        <v>718</v>
      </c>
      <c r="W94" s="435">
        <f t="shared" si="77"/>
        <v>48.347107438016536</v>
      </c>
    </row>
    <row r="95" spans="1:23" ht="13.5" thickBot="1" x14ac:dyDescent="0.25">
      <c r="L95" s="424" t="s">
        <v>12</v>
      </c>
      <c r="M95" s="432">
        <v>234</v>
      </c>
      <c r="N95" s="433">
        <v>349</v>
      </c>
      <c r="O95" s="182">
        <f t="shared" si="78"/>
        <v>583</v>
      </c>
      <c r="P95" s="434">
        <v>0</v>
      </c>
      <c r="Q95" s="182">
        <f t="shared" si="79"/>
        <v>583</v>
      </c>
      <c r="R95" s="75">
        <v>230</v>
      </c>
      <c r="S95" s="76">
        <v>342</v>
      </c>
      <c r="T95" s="182">
        <f>R95+S95</f>
        <v>572</v>
      </c>
      <c r="U95" s="77">
        <v>0</v>
      </c>
      <c r="V95" s="182">
        <f t="shared" si="80"/>
        <v>572</v>
      </c>
      <c r="W95" s="435">
        <f t="shared" si="77"/>
        <v>-1.8867924528301883</v>
      </c>
    </row>
    <row r="96" spans="1:23" ht="14.25" thickTop="1" thickBot="1" x14ac:dyDescent="0.25">
      <c r="L96" s="79" t="s">
        <v>57</v>
      </c>
      <c r="M96" s="80">
        <f>+M93+M94+M95</f>
        <v>615</v>
      </c>
      <c r="N96" s="81">
        <f t="shared" ref="N96:V96" si="81">+N93+N94+N95</f>
        <v>874</v>
      </c>
      <c r="O96" s="183">
        <f t="shared" si="81"/>
        <v>1489</v>
      </c>
      <c r="P96" s="80">
        <f t="shared" si="81"/>
        <v>0</v>
      </c>
      <c r="Q96" s="183">
        <f t="shared" si="81"/>
        <v>1489</v>
      </c>
      <c r="R96" s="80">
        <f t="shared" si="81"/>
        <v>733</v>
      </c>
      <c r="S96" s="81">
        <f t="shared" si="81"/>
        <v>985</v>
      </c>
      <c r="T96" s="183">
        <f t="shared" si="81"/>
        <v>1718</v>
      </c>
      <c r="U96" s="80">
        <f t="shared" si="81"/>
        <v>0</v>
      </c>
      <c r="V96" s="183">
        <f t="shared" si="81"/>
        <v>1718</v>
      </c>
      <c r="W96" s="82">
        <f t="shared" si="77"/>
        <v>15.379449294828751</v>
      </c>
    </row>
    <row r="97" spans="1:23" ht="13.5" thickTop="1" x14ac:dyDescent="0.2">
      <c r="L97" s="420" t="s">
        <v>13</v>
      </c>
      <c r="M97" s="432">
        <v>80</v>
      </c>
      <c r="N97" s="433">
        <v>176</v>
      </c>
      <c r="O97" s="182">
        <f t="shared" si="78"/>
        <v>256</v>
      </c>
      <c r="P97" s="434">
        <v>0</v>
      </c>
      <c r="Q97" s="182">
        <f t="shared" si="79"/>
        <v>256</v>
      </c>
      <c r="R97" s="432">
        <v>174</v>
      </c>
      <c r="S97" s="433">
        <v>371</v>
      </c>
      <c r="T97" s="182">
        <f t="shared" ref="T97" si="82">+R97+S97</f>
        <v>545</v>
      </c>
      <c r="U97" s="434">
        <v>0</v>
      </c>
      <c r="V97" s="182">
        <f t="shared" si="80"/>
        <v>545</v>
      </c>
      <c r="W97" s="435">
        <f t="shared" si="77"/>
        <v>112.890625</v>
      </c>
    </row>
    <row r="98" spans="1:23" ht="13.5" thickBot="1" x14ac:dyDescent="0.25">
      <c r="L98" s="420" t="s">
        <v>14</v>
      </c>
      <c r="M98" s="432">
        <v>65</v>
      </c>
      <c r="N98" s="433">
        <v>270</v>
      </c>
      <c r="O98" s="182">
        <f>+M98+N98</f>
        <v>335</v>
      </c>
      <c r="P98" s="434">
        <v>0</v>
      </c>
      <c r="Q98" s="182">
        <f>+O98+P98</f>
        <v>335</v>
      </c>
      <c r="R98" s="432">
        <v>61</v>
      </c>
      <c r="S98" s="433">
        <v>318</v>
      </c>
      <c r="T98" s="182">
        <f>+R98+S98</f>
        <v>379</v>
      </c>
      <c r="U98" s="434">
        <v>0</v>
      </c>
      <c r="V98" s="182">
        <f>+T98+U98</f>
        <v>379</v>
      </c>
      <c r="W98" s="435">
        <f>IF(Q98=0,0,((V98/Q98)-1)*100)</f>
        <v>13.134328358208958</v>
      </c>
    </row>
    <row r="99" spans="1:23" s="1" customFormat="1" ht="14.25" thickTop="1" thickBot="1" x14ac:dyDescent="0.25">
      <c r="A99" s="3"/>
      <c r="I99" s="2"/>
      <c r="K99" s="3"/>
      <c r="L99" s="79" t="s">
        <v>66</v>
      </c>
      <c r="M99" s="80">
        <f>+M97+M98</f>
        <v>145</v>
      </c>
      <c r="N99" s="81">
        <f t="shared" ref="N99:V99" si="83">+N97+N98</f>
        <v>446</v>
      </c>
      <c r="O99" s="175">
        <f t="shared" si="83"/>
        <v>591</v>
      </c>
      <c r="P99" s="80">
        <f t="shared" si="83"/>
        <v>0</v>
      </c>
      <c r="Q99" s="175">
        <f t="shared" si="83"/>
        <v>591</v>
      </c>
      <c r="R99" s="80">
        <f t="shared" si="83"/>
        <v>235</v>
      </c>
      <c r="S99" s="81">
        <f t="shared" si="83"/>
        <v>689</v>
      </c>
      <c r="T99" s="175">
        <f t="shared" si="83"/>
        <v>924</v>
      </c>
      <c r="U99" s="80">
        <f t="shared" si="83"/>
        <v>0</v>
      </c>
      <c r="V99" s="175">
        <f t="shared" si="83"/>
        <v>924</v>
      </c>
      <c r="W99" s="82">
        <f t="shared" ref="W99:W100" si="84">IF(Q99=0,0,((V99/Q99)-1)*100)</f>
        <v>56.345177664974621</v>
      </c>
    </row>
    <row r="100" spans="1:23" s="1" customFormat="1" ht="14.25" thickTop="1" thickBot="1" x14ac:dyDescent="0.25">
      <c r="A100" s="3"/>
      <c r="I100" s="2"/>
      <c r="K100" s="3"/>
      <c r="L100" s="79" t="s">
        <v>67</v>
      </c>
      <c r="M100" s="80">
        <f>+M96+M97+M98</f>
        <v>760</v>
      </c>
      <c r="N100" s="81">
        <f t="shared" ref="N100:V100" si="85">+N96+N97+N98</f>
        <v>1320</v>
      </c>
      <c r="O100" s="175">
        <f t="shared" si="85"/>
        <v>2080</v>
      </c>
      <c r="P100" s="80">
        <f t="shared" si="85"/>
        <v>0</v>
      </c>
      <c r="Q100" s="175">
        <f t="shared" si="85"/>
        <v>2080</v>
      </c>
      <c r="R100" s="80">
        <f t="shared" si="85"/>
        <v>968</v>
      </c>
      <c r="S100" s="81">
        <f t="shared" si="85"/>
        <v>1674</v>
      </c>
      <c r="T100" s="175">
        <f t="shared" si="85"/>
        <v>2642</v>
      </c>
      <c r="U100" s="80">
        <f t="shared" si="85"/>
        <v>0</v>
      </c>
      <c r="V100" s="175">
        <f t="shared" si="85"/>
        <v>2642</v>
      </c>
      <c r="W100" s="82">
        <f t="shared" si="84"/>
        <v>27.019230769230763</v>
      </c>
    </row>
    <row r="101" spans="1:23" ht="14.25" thickTop="1" thickBot="1" x14ac:dyDescent="0.25">
      <c r="L101" s="420" t="s">
        <v>15</v>
      </c>
      <c r="M101" s="432">
        <v>78</v>
      </c>
      <c r="N101" s="433">
        <v>304</v>
      </c>
      <c r="O101" s="182">
        <f t="shared" si="78"/>
        <v>382</v>
      </c>
      <c r="P101" s="434">
        <v>0</v>
      </c>
      <c r="Q101" s="182">
        <f t="shared" si="79"/>
        <v>382</v>
      </c>
      <c r="R101" s="432"/>
      <c r="S101" s="433"/>
      <c r="T101" s="182"/>
      <c r="U101" s="434"/>
      <c r="V101" s="182"/>
      <c r="W101" s="435"/>
    </row>
    <row r="102" spans="1:23" ht="14.25" thickTop="1" thickBot="1" x14ac:dyDescent="0.25">
      <c r="L102" s="79" t="s">
        <v>61</v>
      </c>
      <c r="M102" s="80">
        <f t="shared" ref="M102:Q102" si="86">+M97+M98+M101</f>
        <v>223</v>
      </c>
      <c r="N102" s="81">
        <f t="shared" si="86"/>
        <v>750</v>
      </c>
      <c r="O102" s="183">
        <f t="shared" si="86"/>
        <v>973</v>
      </c>
      <c r="P102" s="80">
        <f t="shared" si="86"/>
        <v>0</v>
      </c>
      <c r="Q102" s="183">
        <f t="shared" si="86"/>
        <v>973</v>
      </c>
      <c r="R102" s="80"/>
      <c r="S102" s="81"/>
      <c r="T102" s="183"/>
      <c r="U102" s="80"/>
      <c r="V102" s="183"/>
      <c r="W102" s="82"/>
    </row>
    <row r="103" spans="1:23" ht="13.5" thickTop="1" x14ac:dyDescent="0.2">
      <c r="L103" s="420" t="s">
        <v>16</v>
      </c>
      <c r="M103" s="432">
        <v>137</v>
      </c>
      <c r="N103" s="433">
        <v>324</v>
      </c>
      <c r="O103" s="182">
        <f t="shared" si="78"/>
        <v>461</v>
      </c>
      <c r="P103" s="434">
        <v>0</v>
      </c>
      <c r="Q103" s="182">
        <f t="shared" si="79"/>
        <v>461</v>
      </c>
      <c r="R103" s="432"/>
      <c r="S103" s="433"/>
      <c r="T103" s="182"/>
      <c r="U103" s="434"/>
      <c r="V103" s="182"/>
      <c r="W103" s="435"/>
    </row>
    <row r="104" spans="1:23" x14ac:dyDescent="0.2">
      <c r="L104" s="420" t="s">
        <v>17</v>
      </c>
      <c r="M104" s="432">
        <v>115</v>
      </c>
      <c r="N104" s="433">
        <v>335</v>
      </c>
      <c r="O104" s="182">
        <f t="shared" si="78"/>
        <v>450</v>
      </c>
      <c r="P104" s="434">
        <v>0</v>
      </c>
      <c r="Q104" s="182">
        <f t="shared" si="79"/>
        <v>450</v>
      </c>
      <c r="R104" s="432"/>
      <c r="S104" s="433"/>
      <c r="T104" s="182"/>
      <c r="U104" s="434"/>
      <c r="V104" s="182"/>
      <c r="W104" s="435"/>
    </row>
    <row r="105" spans="1:23" ht="13.5" thickBot="1" x14ac:dyDescent="0.25">
      <c r="L105" s="420" t="s">
        <v>18</v>
      </c>
      <c r="M105" s="432">
        <v>108</v>
      </c>
      <c r="N105" s="433">
        <v>312</v>
      </c>
      <c r="O105" s="184">
        <f t="shared" si="78"/>
        <v>420</v>
      </c>
      <c r="P105" s="436">
        <v>0</v>
      </c>
      <c r="Q105" s="184">
        <f t="shared" si="79"/>
        <v>420</v>
      </c>
      <c r="R105" s="432"/>
      <c r="S105" s="433"/>
      <c r="T105" s="184"/>
      <c r="U105" s="436"/>
      <c r="V105" s="184"/>
      <c r="W105" s="435"/>
    </row>
    <row r="106" spans="1:23" ht="14.25" thickTop="1" thickBot="1" x14ac:dyDescent="0.25">
      <c r="A106" s="350" t="s">
        <v>29</v>
      </c>
      <c r="L106" s="84" t="s">
        <v>19</v>
      </c>
      <c r="M106" s="85">
        <f>+M103+M104+M105</f>
        <v>360</v>
      </c>
      <c r="N106" s="85">
        <f t="shared" ref="N106:Q106" si="87">+N103+N104+N105</f>
        <v>971</v>
      </c>
      <c r="O106" s="185">
        <f t="shared" si="87"/>
        <v>1331</v>
      </c>
      <c r="P106" s="86">
        <f t="shared" si="87"/>
        <v>0</v>
      </c>
      <c r="Q106" s="185">
        <f t="shared" si="87"/>
        <v>1331</v>
      </c>
      <c r="R106" s="85"/>
      <c r="S106" s="85"/>
      <c r="T106" s="185"/>
      <c r="U106" s="86"/>
      <c r="V106" s="185"/>
      <c r="W106" s="87"/>
    </row>
    <row r="107" spans="1:23" ht="13.5" thickTop="1" x14ac:dyDescent="0.2">
      <c r="L107" s="420" t="s">
        <v>21</v>
      </c>
      <c r="M107" s="432">
        <v>119</v>
      </c>
      <c r="N107" s="433">
        <v>324</v>
      </c>
      <c r="O107" s="184">
        <f t="shared" si="78"/>
        <v>443</v>
      </c>
      <c r="P107" s="437">
        <v>0</v>
      </c>
      <c r="Q107" s="184">
        <f t="shared" si="79"/>
        <v>443</v>
      </c>
      <c r="R107" s="432"/>
      <c r="S107" s="433"/>
      <c r="T107" s="184"/>
      <c r="U107" s="437"/>
      <c r="V107" s="184"/>
      <c r="W107" s="435"/>
    </row>
    <row r="108" spans="1:23" x14ac:dyDescent="0.2">
      <c r="L108" s="420" t="s">
        <v>22</v>
      </c>
      <c r="M108" s="432">
        <v>106</v>
      </c>
      <c r="N108" s="433">
        <v>322</v>
      </c>
      <c r="O108" s="184">
        <f t="shared" si="78"/>
        <v>428</v>
      </c>
      <c r="P108" s="434">
        <v>0</v>
      </c>
      <c r="Q108" s="184">
        <f t="shared" si="79"/>
        <v>428</v>
      </c>
      <c r="R108" s="432"/>
      <c r="S108" s="433"/>
      <c r="T108" s="184"/>
      <c r="U108" s="434"/>
      <c r="V108" s="184"/>
      <c r="W108" s="435"/>
    </row>
    <row r="109" spans="1:23" ht="13.5" thickBot="1" x14ac:dyDescent="0.25">
      <c r="L109" s="420" t="s">
        <v>23</v>
      </c>
      <c r="M109" s="432">
        <v>97</v>
      </c>
      <c r="N109" s="433">
        <v>318</v>
      </c>
      <c r="O109" s="184">
        <f t="shared" si="78"/>
        <v>415</v>
      </c>
      <c r="P109" s="434">
        <v>0</v>
      </c>
      <c r="Q109" s="184">
        <f t="shared" si="79"/>
        <v>415</v>
      </c>
      <c r="R109" s="432"/>
      <c r="S109" s="433"/>
      <c r="T109" s="184"/>
      <c r="U109" s="434"/>
      <c r="V109" s="184"/>
      <c r="W109" s="435"/>
    </row>
    <row r="110" spans="1:23" ht="14.25" thickTop="1" thickBot="1" x14ac:dyDescent="0.25">
      <c r="L110" s="79" t="s">
        <v>40</v>
      </c>
      <c r="M110" s="80">
        <f>+M107+M108+M109</f>
        <v>322</v>
      </c>
      <c r="N110" s="81">
        <f t="shared" ref="N110:Q110" si="88">+N107+N108+N109</f>
        <v>964</v>
      </c>
      <c r="O110" s="183">
        <f t="shared" si="88"/>
        <v>1286</v>
      </c>
      <c r="P110" s="80">
        <f t="shared" si="88"/>
        <v>0</v>
      </c>
      <c r="Q110" s="183">
        <f t="shared" si="88"/>
        <v>1286</v>
      </c>
      <c r="R110" s="80"/>
      <c r="S110" s="81"/>
      <c r="T110" s="183"/>
      <c r="U110" s="80"/>
      <c r="V110" s="183"/>
      <c r="W110" s="82"/>
    </row>
    <row r="111" spans="1:23" ht="14.25" thickTop="1" thickBot="1" x14ac:dyDescent="0.25">
      <c r="L111" s="79" t="s">
        <v>62</v>
      </c>
      <c r="M111" s="80">
        <f>+M102+M106+M107+M108+M109</f>
        <v>905</v>
      </c>
      <c r="N111" s="81">
        <f t="shared" ref="N111:Q111" si="89">+N102+N106+N107+N108+N109</f>
        <v>2685</v>
      </c>
      <c r="O111" s="175">
        <f t="shared" si="89"/>
        <v>3590</v>
      </c>
      <c r="P111" s="80">
        <f t="shared" si="89"/>
        <v>0</v>
      </c>
      <c r="Q111" s="175">
        <f t="shared" si="89"/>
        <v>3590</v>
      </c>
      <c r="R111" s="80"/>
      <c r="S111" s="81"/>
      <c r="T111" s="175"/>
      <c r="U111" s="80"/>
      <c r="V111" s="175"/>
      <c r="W111" s="82"/>
    </row>
    <row r="112" spans="1:23" ht="14.25" thickTop="1" thickBot="1" x14ac:dyDescent="0.25">
      <c r="L112" s="79" t="s">
        <v>63</v>
      </c>
      <c r="M112" s="80">
        <f t="shared" ref="M112:Q112" si="90">+M96+M102+M106+M110</f>
        <v>1520</v>
      </c>
      <c r="N112" s="81">
        <f t="shared" si="90"/>
        <v>3559</v>
      </c>
      <c r="O112" s="175">
        <f t="shared" si="90"/>
        <v>5079</v>
      </c>
      <c r="P112" s="80">
        <f t="shared" si="90"/>
        <v>0</v>
      </c>
      <c r="Q112" s="175">
        <f t="shared" si="90"/>
        <v>5079</v>
      </c>
      <c r="R112" s="80"/>
      <c r="S112" s="81"/>
      <c r="T112" s="175"/>
      <c r="U112" s="80"/>
      <c r="V112" s="175"/>
      <c r="W112" s="82"/>
    </row>
    <row r="113" spans="1:23" ht="14.25" thickTop="1" thickBot="1" x14ac:dyDescent="0.25">
      <c r="L113" s="438" t="s">
        <v>60</v>
      </c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</row>
    <row r="114" spans="1:23" ht="13.5" thickTop="1" x14ac:dyDescent="0.2">
      <c r="L114" s="534" t="s">
        <v>41</v>
      </c>
      <c r="M114" s="535"/>
      <c r="N114" s="535"/>
      <c r="O114" s="535"/>
      <c r="P114" s="535"/>
      <c r="Q114" s="535"/>
      <c r="R114" s="535"/>
      <c r="S114" s="535"/>
      <c r="T114" s="535"/>
      <c r="U114" s="535"/>
      <c r="V114" s="535"/>
      <c r="W114" s="536"/>
    </row>
    <row r="115" spans="1:23" ht="13.5" thickBot="1" x14ac:dyDescent="0.25">
      <c r="L115" s="528" t="s">
        <v>44</v>
      </c>
      <c r="M115" s="529"/>
      <c r="N115" s="529"/>
      <c r="O115" s="529"/>
      <c r="P115" s="529"/>
      <c r="Q115" s="529"/>
      <c r="R115" s="529"/>
      <c r="S115" s="529"/>
      <c r="T115" s="529"/>
      <c r="U115" s="529"/>
      <c r="V115" s="529"/>
      <c r="W115" s="530"/>
    </row>
    <row r="116" spans="1:23" ht="14.25" thickTop="1" thickBot="1" x14ac:dyDescent="0.25">
      <c r="L116" s="415"/>
      <c r="M116" s="416"/>
      <c r="N116" s="416"/>
      <c r="O116" s="416"/>
      <c r="P116" s="416"/>
      <c r="Q116" s="416"/>
      <c r="R116" s="416"/>
      <c r="S116" s="416"/>
      <c r="T116" s="416"/>
      <c r="U116" s="416"/>
      <c r="V116" s="416"/>
      <c r="W116" s="417" t="s">
        <v>34</v>
      </c>
    </row>
    <row r="117" spans="1:23" ht="14.25" thickTop="1" thickBot="1" x14ac:dyDescent="0.25">
      <c r="L117" s="418"/>
      <c r="M117" s="531" t="s">
        <v>64</v>
      </c>
      <c r="N117" s="532"/>
      <c r="O117" s="532"/>
      <c r="P117" s="532"/>
      <c r="Q117" s="533"/>
      <c r="R117" s="531" t="s">
        <v>65</v>
      </c>
      <c r="S117" s="532"/>
      <c r="T117" s="532"/>
      <c r="U117" s="532"/>
      <c r="V117" s="533"/>
      <c r="W117" s="419" t="s">
        <v>2</v>
      </c>
    </row>
    <row r="118" spans="1:23" ht="13.5" thickTop="1" x14ac:dyDescent="0.2">
      <c r="L118" s="420" t="s">
        <v>3</v>
      </c>
      <c r="M118" s="421"/>
      <c r="N118" s="415"/>
      <c r="O118" s="61"/>
      <c r="P118" s="422"/>
      <c r="Q118" s="61"/>
      <c r="R118" s="421"/>
      <c r="S118" s="415"/>
      <c r="T118" s="61"/>
      <c r="U118" s="422"/>
      <c r="V118" s="61"/>
      <c r="W118" s="423" t="s">
        <v>4</v>
      </c>
    </row>
    <row r="119" spans="1:23" ht="13.5" thickBot="1" x14ac:dyDescent="0.25">
      <c r="L119" s="424"/>
      <c r="M119" s="425" t="s">
        <v>35</v>
      </c>
      <c r="N119" s="426" t="s">
        <v>36</v>
      </c>
      <c r="O119" s="67" t="s">
        <v>37</v>
      </c>
      <c r="P119" s="424" t="s">
        <v>32</v>
      </c>
      <c r="Q119" s="67" t="s">
        <v>7</v>
      </c>
      <c r="R119" s="425" t="s">
        <v>35</v>
      </c>
      <c r="S119" s="426" t="s">
        <v>36</v>
      </c>
      <c r="T119" s="67" t="s">
        <v>37</v>
      </c>
      <c r="U119" s="424" t="s">
        <v>32</v>
      </c>
      <c r="V119" s="67" t="s">
        <v>7</v>
      </c>
      <c r="W119" s="439"/>
    </row>
    <row r="120" spans="1:23" ht="6" customHeight="1" thickTop="1" x14ac:dyDescent="0.2">
      <c r="L120" s="420"/>
      <c r="M120" s="428"/>
      <c r="N120" s="429"/>
      <c r="O120" s="72"/>
      <c r="P120" s="430"/>
      <c r="Q120" s="72"/>
      <c r="R120" s="428"/>
      <c r="S120" s="429"/>
      <c r="T120" s="72"/>
      <c r="U120" s="430"/>
      <c r="V120" s="72"/>
      <c r="W120" s="431"/>
    </row>
    <row r="121" spans="1:23" x14ac:dyDescent="0.2">
      <c r="L121" s="420" t="s">
        <v>10</v>
      </c>
      <c r="M121" s="432">
        <v>357</v>
      </c>
      <c r="N121" s="433">
        <v>18</v>
      </c>
      <c r="O121" s="182">
        <f>+M121+N121</f>
        <v>375</v>
      </c>
      <c r="P121" s="434">
        <v>0</v>
      </c>
      <c r="Q121" s="182">
        <f>+O121+P121</f>
        <v>375</v>
      </c>
      <c r="R121" s="75">
        <v>96</v>
      </c>
      <c r="S121" s="76">
        <v>29</v>
      </c>
      <c r="T121" s="182">
        <f>R121+S121</f>
        <v>125</v>
      </c>
      <c r="U121" s="77">
        <v>0</v>
      </c>
      <c r="V121" s="182">
        <f>+T121+U121</f>
        <v>125</v>
      </c>
      <c r="W121" s="435">
        <f t="shared" ref="W121:W125" si="91">IF(Q121=0,0,((V121/Q121)-1)*100)</f>
        <v>-66.666666666666671</v>
      </c>
    </row>
    <row r="122" spans="1:23" x14ac:dyDescent="0.2">
      <c r="L122" s="420" t="s">
        <v>11</v>
      </c>
      <c r="M122" s="432">
        <v>289</v>
      </c>
      <c r="N122" s="433">
        <v>25</v>
      </c>
      <c r="O122" s="182">
        <f t="shared" ref="O122:O137" si="92">+M122+N122</f>
        <v>314</v>
      </c>
      <c r="P122" s="434">
        <v>0</v>
      </c>
      <c r="Q122" s="182">
        <f t="shared" ref="Q122:Q137" si="93">+O122+P122</f>
        <v>314</v>
      </c>
      <c r="R122" s="75">
        <v>132</v>
      </c>
      <c r="S122" s="76">
        <v>16</v>
      </c>
      <c r="T122" s="182">
        <f>R122+S122</f>
        <v>148</v>
      </c>
      <c r="U122" s="77">
        <v>0</v>
      </c>
      <c r="V122" s="182">
        <f t="shared" ref="V122:V125" si="94">+T122+U122</f>
        <v>148</v>
      </c>
      <c r="W122" s="435">
        <f t="shared" si="91"/>
        <v>-52.866242038216562</v>
      </c>
    </row>
    <row r="123" spans="1:23" ht="13.5" thickBot="1" x14ac:dyDescent="0.25">
      <c r="L123" s="424" t="s">
        <v>12</v>
      </c>
      <c r="M123" s="432">
        <v>340</v>
      </c>
      <c r="N123" s="433">
        <v>22</v>
      </c>
      <c r="O123" s="182">
        <f t="shared" si="92"/>
        <v>362</v>
      </c>
      <c r="P123" s="434">
        <v>0</v>
      </c>
      <c r="Q123" s="182">
        <f t="shared" si="93"/>
        <v>362</v>
      </c>
      <c r="R123" s="75">
        <v>101</v>
      </c>
      <c r="S123" s="76">
        <v>14</v>
      </c>
      <c r="T123" s="182">
        <f>R123+S123</f>
        <v>115</v>
      </c>
      <c r="U123" s="77">
        <v>0</v>
      </c>
      <c r="V123" s="182">
        <f t="shared" si="94"/>
        <v>115</v>
      </c>
      <c r="W123" s="435">
        <f t="shared" si="91"/>
        <v>-68.232044198895025</v>
      </c>
    </row>
    <row r="124" spans="1:23" ht="14.25" thickTop="1" thickBot="1" x14ac:dyDescent="0.25">
      <c r="L124" s="79" t="s">
        <v>38</v>
      </c>
      <c r="M124" s="80">
        <f>+M121+M122+M123</f>
        <v>986</v>
      </c>
      <c r="N124" s="81">
        <f t="shared" ref="N124:V124" si="95">+N121+N122+N123</f>
        <v>65</v>
      </c>
      <c r="O124" s="183">
        <f t="shared" si="95"/>
        <v>1051</v>
      </c>
      <c r="P124" s="80">
        <f t="shared" si="95"/>
        <v>0</v>
      </c>
      <c r="Q124" s="183">
        <f t="shared" si="95"/>
        <v>1051</v>
      </c>
      <c r="R124" s="80">
        <f t="shared" si="95"/>
        <v>329</v>
      </c>
      <c r="S124" s="81">
        <f t="shared" si="95"/>
        <v>59</v>
      </c>
      <c r="T124" s="183">
        <f t="shared" si="95"/>
        <v>388</v>
      </c>
      <c r="U124" s="80">
        <f t="shared" si="95"/>
        <v>0</v>
      </c>
      <c r="V124" s="183">
        <f t="shared" si="95"/>
        <v>388</v>
      </c>
      <c r="W124" s="82">
        <f t="shared" si="91"/>
        <v>-63.082778306374877</v>
      </c>
    </row>
    <row r="125" spans="1:23" ht="13.5" thickTop="1" x14ac:dyDescent="0.2">
      <c r="L125" s="420" t="s">
        <v>13</v>
      </c>
      <c r="M125" s="432">
        <v>173</v>
      </c>
      <c r="N125" s="433">
        <v>19</v>
      </c>
      <c r="O125" s="182">
        <f t="shared" si="92"/>
        <v>192</v>
      </c>
      <c r="P125" s="434">
        <v>0</v>
      </c>
      <c r="Q125" s="182">
        <f t="shared" si="93"/>
        <v>192</v>
      </c>
      <c r="R125" s="432">
        <v>122</v>
      </c>
      <c r="S125" s="433">
        <v>14</v>
      </c>
      <c r="T125" s="182">
        <f t="shared" ref="T125" si="96">+R125+S125</f>
        <v>136</v>
      </c>
      <c r="U125" s="434">
        <v>0</v>
      </c>
      <c r="V125" s="182">
        <f t="shared" si="94"/>
        <v>136</v>
      </c>
      <c r="W125" s="435">
        <f t="shared" si="91"/>
        <v>-29.166666666666664</v>
      </c>
    </row>
    <row r="126" spans="1:23" ht="13.5" thickBot="1" x14ac:dyDescent="0.25">
      <c r="L126" s="420" t="s">
        <v>14</v>
      </c>
      <c r="M126" s="432">
        <v>229</v>
      </c>
      <c r="N126" s="433">
        <v>31</v>
      </c>
      <c r="O126" s="182">
        <f>+M126+N126</f>
        <v>260</v>
      </c>
      <c r="P126" s="434">
        <v>0</v>
      </c>
      <c r="Q126" s="182">
        <f>+O126+P126</f>
        <v>260</v>
      </c>
      <c r="R126" s="432">
        <v>150</v>
      </c>
      <c r="S126" s="433">
        <v>16</v>
      </c>
      <c r="T126" s="182">
        <f>+R126+S126</f>
        <v>166</v>
      </c>
      <c r="U126" s="434">
        <v>0</v>
      </c>
      <c r="V126" s="182">
        <f>+T126+U126</f>
        <v>166</v>
      </c>
      <c r="W126" s="435">
        <f>IF(Q126=0,0,((V126/Q126)-1)*100)</f>
        <v>-36.15384615384616</v>
      </c>
    </row>
    <row r="127" spans="1:23" s="1" customFormat="1" ht="14.25" thickTop="1" thickBot="1" x14ac:dyDescent="0.25">
      <c r="A127" s="3"/>
      <c r="I127" s="2"/>
      <c r="K127" s="3"/>
      <c r="L127" s="79" t="s">
        <v>66</v>
      </c>
      <c r="M127" s="80">
        <f>+M125+M126</f>
        <v>402</v>
      </c>
      <c r="N127" s="81">
        <f t="shared" ref="N127:V127" si="97">+N125+N126</f>
        <v>50</v>
      </c>
      <c r="O127" s="175">
        <f t="shared" si="97"/>
        <v>452</v>
      </c>
      <c r="P127" s="80">
        <f t="shared" si="97"/>
        <v>0</v>
      </c>
      <c r="Q127" s="175">
        <f t="shared" si="97"/>
        <v>452</v>
      </c>
      <c r="R127" s="80">
        <f t="shared" si="97"/>
        <v>272</v>
      </c>
      <c r="S127" s="81">
        <f t="shared" si="97"/>
        <v>30</v>
      </c>
      <c r="T127" s="175">
        <f t="shared" si="97"/>
        <v>302</v>
      </c>
      <c r="U127" s="80">
        <f t="shared" si="97"/>
        <v>0</v>
      </c>
      <c r="V127" s="175">
        <f t="shared" si="97"/>
        <v>302</v>
      </c>
      <c r="W127" s="82">
        <f t="shared" ref="W127:W128" si="98">IF(Q127=0,0,((V127/Q127)-1)*100)</f>
        <v>-33.185840707964601</v>
      </c>
    </row>
    <row r="128" spans="1:23" s="1" customFormat="1" ht="14.25" thickTop="1" thickBot="1" x14ac:dyDescent="0.25">
      <c r="A128" s="3"/>
      <c r="I128" s="2"/>
      <c r="K128" s="3"/>
      <c r="L128" s="79" t="s">
        <v>67</v>
      </c>
      <c r="M128" s="80">
        <f>+M124+M125+M126</f>
        <v>1388</v>
      </c>
      <c r="N128" s="81">
        <f t="shared" ref="N128:V128" si="99">+N124+N125+N126</f>
        <v>115</v>
      </c>
      <c r="O128" s="175">
        <f t="shared" si="99"/>
        <v>1503</v>
      </c>
      <c r="P128" s="80">
        <f t="shared" si="99"/>
        <v>0</v>
      </c>
      <c r="Q128" s="175">
        <f t="shared" si="99"/>
        <v>1503</v>
      </c>
      <c r="R128" s="80">
        <f t="shared" si="99"/>
        <v>601</v>
      </c>
      <c r="S128" s="81">
        <f t="shared" si="99"/>
        <v>89</v>
      </c>
      <c r="T128" s="175">
        <f t="shared" si="99"/>
        <v>690</v>
      </c>
      <c r="U128" s="80">
        <f t="shared" si="99"/>
        <v>0</v>
      </c>
      <c r="V128" s="175">
        <f t="shared" si="99"/>
        <v>690</v>
      </c>
      <c r="W128" s="82">
        <f t="shared" si="98"/>
        <v>-54.09181636726548</v>
      </c>
    </row>
    <row r="129" spans="1:23" ht="14.25" thickTop="1" thickBot="1" x14ac:dyDescent="0.25">
      <c r="L129" s="420" t="s">
        <v>15</v>
      </c>
      <c r="M129" s="432">
        <v>157</v>
      </c>
      <c r="N129" s="433">
        <v>24</v>
      </c>
      <c r="O129" s="182">
        <f t="shared" si="92"/>
        <v>181</v>
      </c>
      <c r="P129" s="434">
        <v>0</v>
      </c>
      <c r="Q129" s="182">
        <f t="shared" si="93"/>
        <v>181</v>
      </c>
      <c r="R129" s="432"/>
      <c r="S129" s="433"/>
      <c r="T129" s="182"/>
      <c r="U129" s="434"/>
      <c r="V129" s="182"/>
      <c r="W129" s="435"/>
    </row>
    <row r="130" spans="1:23" ht="14.25" thickTop="1" thickBot="1" x14ac:dyDescent="0.25">
      <c r="L130" s="79" t="s">
        <v>61</v>
      </c>
      <c r="M130" s="80">
        <f t="shared" ref="M130:Q130" si="100">+M125+M126+M129</f>
        <v>559</v>
      </c>
      <c r="N130" s="81">
        <f t="shared" si="100"/>
        <v>74</v>
      </c>
      <c r="O130" s="183">
        <f t="shared" si="100"/>
        <v>633</v>
      </c>
      <c r="P130" s="80">
        <f t="shared" si="100"/>
        <v>0</v>
      </c>
      <c r="Q130" s="183">
        <f t="shared" si="100"/>
        <v>633</v>
      </c>
      <c r="R130" s="80"/>
      <c r="S130" s="81"/>
      <c r="T130" s="183"/>
      <c r="U130" s="80"/>
      <c r="V130" s="183"/>
      <c r="W130" s="82"/>
    </row>
    <row r="131" spans="1:23" ht="13.5" thickTop="1" x14ac:dyDescent="0.2">
      <c r="L131" s="420" t="s">
        <v>16</v>
      </c>
      <c r="M131" s="432">
        <v>102</v>
      </c>
      <c r="N131" s="433">
        <v>16</v>
      </c>
      <c r="O131" s="182">
        <f t="shared" si="92"/>
        <v>118</v>
      </c>
      <c r="P131" s="434">
        <v>0</v>
      </c>
      <c r="Q131" s="182">
        <f t="shared" si="93"/>
        <v>118</v>
      </c>
      <c r="R131" s="432"/>
      <c r="S131" s="433"/>
      <c r="T131" s="182"/>
      <c r="U131" s="434"/>
      <c r="V131" s="182"/>
      <c r="W131" s="435"/>
    </row>
    <row r="132" spans="1:23" x14ac:dyDescent="0.2">
      <c r="L132" s="420" t="s">
        <v>17</v>
      </c>
      <c r="M132" s="432">
        <v>92</v>
      </c>
      <c r="N132" s="433">
        <v>17</v>
      </c>
      <c r="O132" s="182">
        <f t="shared" si="92"/>
        <v>109</v>
      </c>
      <c r="P132" s="434">
        <v>0</v>
      </c>
      <c r="Q132" s="182">
        <f t="shared" si="93"/>
        <v>109</v>
      </c>
      <c r="R132" s="432"/>
      <c r="S132" s="433"/>
      <c r="T132" s="182"/>
      <c r="U132" s="434"/>
      <c r="V132" s="182"/>
      <c r="W132" s="435"/>
    </row>
    <row r="133" spans="1:23" ht="13.5" thickBot="1" x14ac:dyDescent="0.25">
      <c r="L133" s="420" t="s">
        <v>18</v>
      </c>
      <c r="M133" s="432">
        <v>95</v>
      </c>
      <c r="N133" s="433">
        <v>16</v>
      </c>
      <c r="O133" s="184">
        <f t="shared" si="92"/>
        <v>111</v>
      </c>
      <c r="P133" s="436">
        <v>0</v>
      </c>
      <c r="Q133" s="184">
        <f t="shared" si="93"/>
        <v>111</v>
      </c>
      <c r="R133" s="432"/>
      <c r="S133" s="433"/>
      <c r="T133" s="184"/>
      <c r="U133" s="436"/>
      <c r="V133" s="184"/>
      <c r="W133" s="435"/>
    </row>
    <row r="134" spans="1:23" ht="14.25" thickTop="1" thickBot="1" x14ac:dyDescent="0.25">
      <c r="A134" s="350" t="s">
        <v>29</v>
      </c>
      <c r="L134" s="84" t="s">
        <v>19</v>
      </c>
      <c r="M134" s="85">
        <f>+M131+M132+M133</f>
        <v>289</v>
      </c>
      <c r="N134" s="85">
        <f t="shared" ref="N134:Q134" si="101">+N131+N132+N133</f>
        <v>49</v>
      </c>
      <c r="O134" s="185">
        <f t="shared" si="101"/>
        <v>338</v>
      </c>
      <c r="P134" s="86">
        <f t="shared" si="101"/>
        <v>0</v>
      </c>
      <c r="Q134" s="185">
        <f t="shared" si="101"/>
        <v>338</v>
      </c>
      <c r="R134" s="85"/>
      <c r="S134" s="85"/>
      <c r="T134" s="185"/>
      <c r="U134" s="86"/>
      <c r="V134" s="185"/>
      <c r="W134" s="87"/>
    </row>
    <row r="135" spans="1:23" ht="13.5" thickTop="1" x14ac:dyDescent="0.2">
      <c r="A135" s="403"/>
      <c r="K135" s="403"/>
      <c r="L135" s="420" t="s">
        <v>21</v>
      </c>
      <c r="M135" s="432">
        <v>88</v>
      </c>
      <c r="N135" s="433">
        <v>19</v>
      </c>
      <c r="O135" s="184">
        <f t="shared" si="92"/>
        <v>107</v>
      </c>
      <c r="P135" s="437">
        <v>0</v>
      </c>
      <c r="Q135" s="184">
        <f t="shared" si="93"/>
        <v>107</v>
      </c>
      <c r="R135" s="432"/>
      <c r="S135" s="433"/>
      <c r="T135" s="184"/>
      <c r="U135" s="437"/>
      <c r="V135" s="184"/>
      <c r="W135" s="435"/>
    </row>
    <row r="136" spans="1:23" x14ac:dyDescent="0.2">
      <c r="A136" s="403"/>
      <c r="K136" s="403"/>
      <c r="L136" s="420" t="s">
        <v>22</v>
      </c>
      <c r="M136" s="432">
        <v>86</v>
      </c>
      <c r="N136" s="433">
        <v>16</v>
      </c>
      <c r="O136" s="184">
        <f t="shared" si="92"/>
        <v>102</v>
      </c>
      <c r="P136" s="434">
        <v>0</v>
      </c>
      <c r="Q136" s="184">
        <f t="shared" si="93"/>
        <v>102</v>
      </c>
      <c r="R136" s="432"/>
      <c r="S136" s="433"/>
      <c r="T136" s="184"/>
      <c r="U136" s="434"/>
      <c r="V136" s="184"/>
      <c r="W136" s="435"/>
    </row>
    <row r="137" spans="1:23" ht="13.5" thickBot="1" x14ac:dyDescent="0.25">
      <c r="A137" s="403"/>
      <c r="K137" s="403"/>
      <c r="L137" s="420" t="s">
        <v>23</v>
      </c>
      <c r="M137" s="432">
        <v>89</v>
      </c>
      <c r="N137" s="433">
        <v>14</v>
      </c>
      <c r="O137" s="184">
        <f t="shared" si="92"/>
        <v>103</v>
      </c>
      <c r="P137" s="434">
        <v>0</v>
      </c>
      <c r="Q137" s="184">
        <f t="shared" si="93"/>
        <v>103</v>
      </c>
      <c r="R137" s="432"/>
      <c r="S137" s="433"/>
      <c r="T137" s="184"/>
      <c r="U137" s="434"/>
      <c r="V137" s="184"/>
      <c r="W137" s="435"/>
    </row>
    <row r="138" spans="1:23" ht="14.25" thickTop="1" thickBot="1" x14ac:dyDescent="0.25">
      <c r="L138" s="79" t="s">
        <v>40</v>
      </c>
      <c r="M138" s="80">
        <f>+M135+M136+M137</f>
        <v>263</v>
      </c>
      <c r="N138" s="81">
        <f t="shared" ref="N138:Q138" si="102">+N135+N136+N137</f>
        <v>49</v>
      </c>
      <c r="O138" s="183">
        <f t="shared" si="102"/>
        <v>312</v>
      </c>
      <c r="P138" s="80">
        <f t="shared" si="102"/>
        <v>0</v>
      </c>
      <c r="Q138" s="183">
        <f t="shared" si="102"/>
        <v>312</v>
      </c>
      <c r="R138" s="80"/>
      <c r="S138" s="81"/>
      <c r="T138" s="183"/>
      <c r="U138" s="80"/>
      <c r="V138" s="183"/>
      <c r="W138" s="82"/>
    </row>
    <row r="139" spans="1:23" ht="14.25" thickTop="1" thickBot="1" x14ac:dyDescent="0.25">
      <c r="L139" s="79" t="s">
        <v>62</v>
      </c>
      <c r="M139" s="80">
        <f>+M130+M134+M135+M136+M137</f>
        <v>1111</v>
      </c>
      <c r="N139" s="81">
        <f t="shared" ref="N139:Q139" si="103">+N130+N134+N135+N136+N137</f>
        <v>172</v>
      </c>
      <c r="O139" s="175">
        <f t="shared" si="103"/>
        <v>1283</v>
      </c>
      <c r="P139" s="80">
        <f t="shared" si="103"/>
        <v>0</v>
      </c>
      <c r="Q139" s="175">
        <f t="shared" si="103"/>
        <v>1283</v>
      </c>
      <c r="R139" s="80"/>
      <c r="S139" s="81"/>
      <c r="T139" s="175"/>
      <c r="U139" s="80"/>
      <c r="V139" s="175"/>
      <c r="W139" s="82"/>
    </row>
    <row r="140" spans="1:23" ht="14.25" thickTop="1" thickBot="1" x14ac:dyDescent="0.25">
      <c r="L140" s="79" t="s">
        <v>63</v>
      </c>
      <c r="M140" s="80">
        <f t="shared" ref="M140:Q140" si="104">+M124+M130+M134+M138</f>
        <v>2097</v>
      </c>
      <c r="N140" s="81">
        <f t="shared" si="104"/>
        <v>237</v>
      </c>
      <c r="O140" s="175">
        <f t="shared" si="104"/>
        <v>2334</v>
      </c>
      <c r="P140" s="80">
        <f t="shared" si="104"/>
        <v>0</v>
      </c>
      <c r="Q140" s="175">
        <f t="shared" si="104"/>
        <v>2334</v>
      </c>
      <c r="R140" s="80"/>
      <c r="S140" s="81"/>
      <c r="T140" s="175"/>
      <c r="U140" s="80"/>
      <c r="V140" s="175"/>
      <c r="W140" s="82"/>
    </row>
    <row r="141" spans="1:23" ht="14.25" thickTop="1" thickBot="1" x14ac:dyDescent="0.25">
      <c r="L141" s="438" t="s">
        <v>60</v>
      </c>
      <c r="M141" s="416"/>
      <c r="N141" s="416"/>
      <c r="O141" s="416"/>
      <c r="P141" s="416"/>
      <c r="Q141" s="416"/>
      <c r="R141" s="416"/>
      <c r="S141" s="416"/>
      <c r="T141" s="416"/>
      <c r="U141" s="416"/>
      <c r="V141" s="416"/>
      <c r="W141" s="416"/>
    </row>
    <row r="142" spans="1:23" ht="13.5" thickTop="1" x14ac:dyDescent="0.2">
      <c r="L142" s="534" t="s">
        <v>42</v>
      </c>
      <c r="M142" s="535"/>
      <c r="N142" s="535"/>
      <c r="O142" s="535"/>
      <c r="P142" s="535"/>
      <c r="Q142" s="535"/>
      <c r="R142" s="535"/>
      <c r="S142" s="535"/>
      <c r="T142" s="535"/>
      <c r="U142" s="535"/>
      <c r="V142" s="535"/>
      <c r="W142" s="536"/>
    </row>
    <row r="143" spans="1:23" ht="13.5" thickBot="1" x14ac:dyDescent="0.25">
      <c r="L143" s="528" t="s">
        <v>45</v>
      </c>
      <c r="M143" s="529"/>
      <c r="N143" s="529"/>
      <c r="O143" s="529"/>
      <c r="P143" s="529"/>
      <c r="Q143" s="529"/>
      <c r="R143" s="529"/>
      <c r="S143" s="529"/>
      <c r="T143" s="529"/>
      <c r="U143" s="529"/>
      <c r="V143" s="529"/>
      <c r="W143" s="530"/>
    </row>
    <row r="144" spans="1:23" ht="14.25" thickTop="1" thickBot="1" x14ac:dyDescent="0.25">
      <c r="L144" s="415"/>
      <c r="M144" s="416"/>
      <c r="N144" s="416"/>
      <c r="O144" s="416"/>
      <c r="P144" s="416"/>
      <c r="Q144" s="416"/>
      <c r="R144" s="416"/>
      <c r="S144" s="416"/>
      <c r="T144" s="416"/>
      <c r="U144" s="416"/>
      <c r="V144" s="416"/>
      <c r="W144" s="417" t="s">
        <v>34</v>
      </c>
    </row>
    <row r="145" spans="1:23" ht="14.25" thickTop="1" thickBot="1" x14ac:dyDescent="0.25">
      <c r="L145" s="418"/>
      <c r="M145" s="531" t="s">
        <v>64</v>
      </c>
      <c r="N145" s="532"/>
      <c r="O145" s="532"/>
      <c r="P145" s="532"/>
      <c r="Q145" s="533"/>
      <c r="R145" s="531" t="s">
        <v>65</v>
      </c>
      <c r="S145" s="532"/>
      <c r="T145" s="532"/>
      <c r="U145" s="532"/>
      <c r="V145" s="533"/>
      <c r="W145" s="419" t="s">
        <v>2</v>
      </c>
    </row>
    <row r="146" spans="1:23" ht="13.5" thickTop="1" x14ac:dyDescent="0.2">
      <c r="L146" s="420" t="s">
        <v>3</v>
      </c>
      <c r="M146" s="421"/>
      <c r="N146" s="415"/>
      <c r="O146" s="61"/>
      <c r="P146" s="422"/>
      <c r="Q146" s="98"/>
      <c r="R146" s="421"/>
      <c r="S146" s="415"/>
      <c r="T146" s="61"/>
      <c r="U146" s="422"/>
      <c r="V146" s="98"/>
      <c r="W146" s="423" t="s">
        <v>4</v>
      </c>
    </row>
    <row r="147" spans="1:23" ht="13.5" thickBot="1" x14ac:dyDescent="0.25">
      <c r="L147" s="424"/>
      <c r="M147" s="425" t="s">
        <v>35</v>
      </c>
      <c r="N147" s="426" t="s">
        <v>36</v>
      </c>
      <c r="O147" s="67" t="s">
        <v>37</v>
      </c>
      <c r="P147" s="424" t="s">
        <v>32</v>
      </c>
      <c r="Q147" s="99" t="s">
        <v>7</v>
      </c>
      <c r="R147" s="425" t="s">
        <v>35</v>
      </c>
      <c r="S147" s="426" t="s">
        <v>36</v>
      </c>
      <c r="T147" s="67" t="s">
        <v>37</v>
      </c>
      <c r="U147" s="424" t="s">
        <v>32</v>
      </c>
      <c r="V147" s="99" t="s">
        <v>7</v>
      </c>
      <c r="W147" s="439"/>
    </row>
    <row r="148" spans="1:23" ht="5.25" customHeight="1" thickTop="1" x14ac:dyDescent="0.2">
      <c r="L148" s="420"/>
      <c r="M148" s="428"/>
      <c r="N148" s="429"/>
      <c r="O148" s="72"/>
      <c r="P148" s="430"/>
      <c r="Q148" s="142"/>
      <c r="R148" s="428"/>
      <c r="S148" s="429"/>
      <c r="T148" s="72"/>
      <c r="U148" s="430"/>
      <c r="V148" s="142"/>
      <c r="W148" s="431"/>
    </row>
    <row r="149" spans="1:23" x14ac:dyDescent="0.2">
      <c r="L149" s="420" t="s">
        <v>10</v>
      </c>
      <c r="M149" s="432">
        <f t="shared" ref="M149:N151" si="105">+M93+M121</f>
        <v>534</v>
      </c>
      <c r="N149" s="433">
        <f t="shared" si="105"/>
        <v>263</v>
      </c>
      <c r="O149" s="182">
        <f>M149+N149</f>
        <v>797</v>
      </c>
      <c r="P149" s="434">
        <f>+P93+P121</f>
        <v>0</v>
      </c>
      <c r="Q149" s="188">
        <f>O149+P149</f>
        <v>797</v>
      </c>
      <c r="R149" s="432">
        <f t="shared" ref="R149:S151" si="106">+R93+R121</f>
        <v>203</v>
      </c>
      <c r="S149" s="433">
        <f t="shared" si="106"/>
        <v>350</v>
      </c>
      <c r="T149" s="182">
        <f>R149+S149</f>
        <v>553</v>
      </c>
      <c r="U149" s="434">
        <f>+U93+U121</f>
        <v>0</v>
      </c>
      <c r="V149" s="188">
        <f>T149+U149</f>
        <v>553</v>
      </c>
      <c r="W149" s="435">
        <f t="shared" ref="W149:W153" si="107">IF(Q149=0,0,((V149/Q149)-1)*100)</f>
        <v>-30.614805520702639</v>
      </c>
    </row>
    <row r="150" spans="1:23" x14ac:dyDescent="0.2">
      <c r="L150" s="420" t="s">
        <v>11</v>
      </c>
      <c r="M150" s="432">
        <f t="shared" si="105"/>
        <v>493</v>
      </c>
      <c r="N150" s="433">
        <f t="shared" si="105"/>
        <v>305</v>
      </c>
      <c r="O150" s="182">
        <f>M150+N150</f>
        <v>798</v>
      </c>
      <c r="P150" s="434">
        <f>+P94+P122</f>
        <v>0</v>
      </c>
      <c r="Q150" s="188">
        <f>O150+P150</f>
        <v>798</v>
      </c>
      <c r="R150" s="432">
        <f t="shared" si="106"/>
        <v>528</v>
      </c>
      <c r="S150" s="433">
        <f t="shared" si="106"/>
        <v>338</v>
      </c>
      <c r="T150" s="182">
        <f>R150+S150</f>
        <v>866</v>
      </c>
      <c r="U150" s="434">
        <f>+U94+U122</f>
        <v>0</v>
      </c>
      <c r="V150" s="188">
        <f>T150+U150</f>
        <v>866</v>
      </c>
      <c r="W150" s="435">
        <f t="shared" si="107"/>
        <v>8.5213032581453731</v>
      </c>
    </row>
    <row r="151" spans="1:23" ht="13.5" thickBot="1" x14ac:dyDescent="0.25">
      <c r="L151" s="424" t="s">
        <v>12</v>
      </c>
      <c r="M151" s="432">
        <f t="shared" si="105"/>
        <v>574</v>
      </c>
      <c r="N151" s="433">
        <f t="shared" si="105"/>
        <v>371</v>
      </c>
      <c r="O151" s="182">
        <f>M151+N151</f>
        <v>945</v>
      </c>
      <c r="P151" s="434">
        <f>+P95+P123</f>
        <v>0</v>
      </c>
      <c r="Q151" s="188">
        <f>O151+P151</f>
        <v>945</v>
      </c>
      <c r="R151" s="432">
        <f t="shared" si="106"/>
        <v>331</v>
      </c>
      <c r="S151" s="433">
        <f t="shared" si="106"/>
        <v>356</v>
      </c>
      <c r="T151" s="182">
        <f>R151+S151</f>
        <v>687</v>
      </c>
      <c r="U151" s="434">
        <f>+U95+U123</f>
        <v>0</v>
      </c>
      <c r="V151" s="188">
        <f>T151+U151</f>
        <v>687</v>
      </c>
      <c r="W151" s="435">
        <f t="shared" si="107"/>
        <v>-27.301587301587304</v>
      </c>
    </row>
    <row r="152" spans="1:23" ht="14.25" thickTop="1" thickBot="1" x14ac:dyDescent="0.25">
      <c r="L152" s="79" t="s">
        <v>38</v>
      </c>
      <c r="M152" s="80">
        <f t="shared" ref="M152:V152" si="108">+M149+M150+M151</f>
        <v>1601</v>
      </c>
      <c r="N152" s="81">
        <f t="shared" si="108"/>
        <v>939</v>
      </c>
      <c r="O152" s="183">
        <f t="shared" si="108"/>
        <v>2540</v>
      </c>
      <c r="P152" s="80">
        <f t="shared" si="108"/>
        <v>0</v>
      </c>
      <c r="Q152" s="183">
        <f t="shared" si="108"/>
        <v>2540</v>
      </c>
      <c r="R152" s="80">
        <f t="shared" si="108"/>
        <v>1062</v>
      </c>
      <c r="S152" s="81">
        <f t="shared" si="108"/>
        <v>1044</v>
      </c>
      <c r="T152" s="183">
        <f t="shared" si="108"/>
        <v>2106</v>
      </c>
      <c r="U152" s="80">
        <f t="shared" si="108"/>
        <v>0</v>
      </c>
      <c r="V152" s="183">
        <f t="shared" si="108"/>
        <v>2106</v>
      </c>
      <c r="W152" s="82">
        <f t="shared" si="107"/>
        <v>-17.086614173228341</v>
      </c>
    </row>
    <row r="153" spans="1:23" ht="13.5" thickTop="1" x14ac:dyDescent="0.2">
      <c r="L153" s="420" t="s">
        <v>13</v>
      </c>
      <c r="M153" s="432">
        <f>+M97+M125</f>
        <v>253</v>
      </c>
      <c r="N153" s="433">
        <f>+N97+N125</f>
        <v>195</v>
      </c>
      <c r="O153" s="182">
        <f>M153+N153</f>
        <v>448</v>
      </c>
      <c r="P153" s="434">
        <f>+P97+P125</f>
        <v>0</v>
      </c>
      <c r="Q153" s="188">
        <f>O153+P153</f>
        <v>448</v>
      </c>
      <c r="R153" s="432">
        <f>+R97+R125</f>
        <v>296</v>
      </c>
      <c r="S153" s="433">
        <f>+S97+S125</f>
        <v>385</v>
      </c>
      <c r="T153" s="182">
        <f>R153+S153</f>
        <v>681</v>
      </c>
      <c r="U153" s="434">
        <f>+U97+U125</f>
        <v>0</v>
      </c>
      <c r="V153" s="188">
        <f>T153+U153</f>
        <v>681</v>
      </c>
      <c r="W153" s="435">
        <f t="shared" si="107"/>
        <v>52.008928571428584</v>
      </c>
    </row>
    <row r="154" spans="1:23" ht="13.5" thickBot="1" x14ac:dyDescent="0.25">
      <c r="L154" s="420" t="s">
        <v>14</v>
      </c>
      <c r="M154" s="432">
        <f>+M98+M126</f>
        <v>294</v>
      </c>
      <c r="N154" s="433">
        <f>+N98+N126</f>
        <v>301</v>
      </c>
      <c r="O154" s="182">
        <f>M154+N154</f>
        <v>595</v>
      </c>
      <c r="P154" s="434">
        <f>+P98+P126</f>
        <v>0</v>
      </c>
      <c r="Q154" s="188">
        <f>O154+P154</f>
        <v>595</v>
      </c>
      <c r="R154" s="432">
        <f>+R98+R126</f>
        <v>211</v>
      </c>
      <c r="S154" s="433">
        <f>+S98+S126</f>
        <v>334</v>
      </c>
      <c r="T154" s="182">
        <f>R154+S154</f>
        <v>545</v>
      </c>
      <c r="U154" s="434">
        <f>+U98+U126</f>
        <v>0</v>
      </c>
      <c r="V154" s="188">
        <f>T154+U154</f>
        <v>545</v>
      </c>
      <c r="W154" s="435">
        <f>IF(Q154=0,0,((V154/Q154)-1)*100)</f>
        <v>-8.403361344537819</v>
      </c>
    </row>
    <row r="155" spans="1:23" s="1" customFormat="1" ht="14.25" thickTop="1" thickBot="1" x14ac:dyDescent="0.25">
      <c r="A155" s="3"/>
      <c r="I155" s="2"/>
      <c r="K155" s="3"/>
      <c r="L155" s="79" t="s">
        <v>66</v>
      </c>
      <c r="M155" s="80">
        <f>+M153+M154</f>
        <v>547</v>
      </c>
      <c r="N155" s="81">
        <f t="shared" ref="N155:V155" si="109">+N153+N154</f>
        <v>496</v>
      </c>
      <c r="O155" s="175">
        <f t="shared" si="109"/>
        <v>1043</v>
      </c>
      <c r="P155" s="80">
        <f t="shared" si="109"/>
        <v>0</v>
      </c>
      <c r="Q155" s="175">
        <f t="shared" si="109"/>
        <v>1043</v>
      </c>
      <c r="R155" s="80">
        <f t="shared" si="109"/>
        <v>507</v>
      </c>
      <c r="S155" s="81">
        <f t="shared" si="109"/>
        <v>719</v>
      </c>
      <c r="T155" s="175">
        <f t="shared" si="109"/>
        <v>1226</v>
      </c>
      <c r="U155" s="80">
        <f t="shared" si="109"/>
        <v>0</v>
      </c>
      <c r="V155" s="175">
        <f t="shared" si="109"/>
        <v>1226</v>
      </c>
      <c r="W155" s="82">
        <f t="shared" ref="W155:W156" si="110">IF(Q155=0,0,((V155/Q155)-1)*100)</f>
        <v>17.545541706615531</v>
      </c>
    </row>
    <row r="156" spans="1:23" s="1" customFormat="1" ht="14.25" thickTop="1" thickBot="1" x14ac:dyDescent="0.25">
      <c r="A156" s="3"/>
      <c r="I156" s="2"/>
      <c r="K156" s="3"/>
      <c r="L156" s="79" t="s">
        <v>67</v>
      </c>
      <c r="M156" s="80">
        <f>+M152+M153+M154</f>
        <v>2148</v>
      </c>
      <c r="N156" s="81">
        <f t="shared" ref="N156:V156" si="111">+N152+N153+N154</f>
        <v>1435</v>
      </c>
      <c r="O156" s="175">
        <f t="shared" si="111"/>
        <v>3583</v>
      </c>
      <c r="P156" s="80">
        <f t="shared" si="111"/>
        <v>0</v>
      </c>
      <c r="Q156" s="175">
        <f t="shared" si="111"/>
        <v>3583</v>
      </c>
      <c r="R156" s="80">
        <f t="shared" si="111"/>
        <v>1569</v>
      </c>
      <c r="S156" s="81">
        <f t="shared" si="111"/>
        <v>1763</v>
      </c>
      <c r="T156" s="175">
        <f t="shared" si="111"/>
        <v>3332</v>
      </c>
      <c r="U156" s="80">
        <f t="shared" si="111"/>
        <v>0</v>
      </c>
      <c r="V156" s="175">
        <f t="shared" si="111"/>
        <v>3332</v>
      </c>
      <c r="W156" s="82">
        <f t="shared" si="110"/>
        <v>-7.0053028188668769</v>
      </c>
    </row>
    <row r="157" spans="1:23" ht="14.25" thickTop="1" thickBot="1" x14ac:dyDescent="0.25">
      <c r="L157" s="420" t="s">
        <v>15</v>
      </c>
      <c r="M157" s="432">
        <f>+M101+M129</f>
        <v>235</v>
      </c>
      <c r="N157" s="433">
        <f>+N101+N129</f>
        <v>328</v>
      </c>
      <c r="O157" s="182">
        <f>M157+N157</f>
        <v>563</v>
      </c>
      <c r="P157" s="434">
        <f>+P101+P129</f>
        <v>0</v>
      </c>
      <c r="Q157" s="188">
        <f>O157+P157</f>
        <v>563</v>
      </c>
      <c r="R157" s="432"/>
      <c r="S157" s="433"/>
      <c r="T157" s="182"/>
      <c r="U157" s="434"/>
      <c r="V157" s="188"/>
      <c r="W157" s="435"/>
    </row>
    <row r="158" spans="1:23" ht="14.25" thickTop="1" thickBot="1" x14ac:dyDescent="0.25">
      <c r="L158" s="79" t="s">
        <v>61</v>
      </c>
      <c r="M158" s="80">
        <f t="shared" ref="M158:Q158" si="112">+M153+M154+M157</f>
        <v>782</v>
      </c>
      <c r="N158" s="81">
        <f t="shared" si="112"/>
        <v>824</v>
      </c>
      <c r="O158" s="183">
        <f t="shared" si="112"/>
        <v>1606</v>
      </c>
      <c r="P158" s="80">
        <f t="shared" si="112"/>
        <v>0</v>
      </c>
      <c r="Q158" s="183">
        <f t="shared" si="112"/>
        <v>1606</v>
      </c>
      <c r="R158" s="80"/>
      <c r="S158" s="81"/>
      <c r="T158" s="183"/>
      <c r="U158" s="80"/>
      <c r="V158" s="183"/>
      <c r="W158" s="82"/>
    </row>
    <row r="159" spans="1:23" ht="13.5" thickTop="1" x14ac:dyDescent="0.2">
      <c r="L159" s="420" t="s">
        <v>16</v>
      </c>
      <c r="M159" s="432">
        <f t="shared" ref="M159:N161" si="113">+M103+M131</f>
        <v>239</v>
      </c>
      <c r="N159" s="433">
        <f t="shared" si="113"/>
        <v>340</v>
      </c>
      <c r="O159" s="182">
        <f>M159+N159</f>
        <v>579</v>
      </c>
      <c r="P159" s="434">
        <f>+P103+P131</f>
        <v>0</v>
      </c>
      <c r="Q159" s="188">
        <f>O159+P159</f>
        <v>579</v>
      </c>
      <c r="R159" s="432"/>
      <c r="S159" s="433"/>
      <c r="T159" s="182"/>
      <c r="U159" s="434"/>
      <c r="V159" s="188"/>
      <c r="W159" s="435"/>
    </row>
    <row r="160" spans="1:23" x14ac:dyDescent="0.2">
      <c r="L160" s="420" t="s">
        <v>17</v>
      </c>
      <c r="M160" s="432">
        <f t="shared" si="113"/>
        <v>207</v>
      </c>
      <c r="N160" s="433">
        <f t="shared" si="113"/>
        <v>352</v>
      </c>
      <c r="O160" s="182">
        <f>M160+N160</f>
        <v>559</v>
      </c>
      <c r="P160" s="434">
        <f>+P104+P132</f>
        <v>0</v>
      </c>
      <c r="Q160" s="188">
        <f>O160+P160</f>
        <v>559</v>
      </c>
      <c r="R160" s="432"/>
      <c r="S160" s="433"/>
      <c r="T160" s="182"/>
      <c r="U160" s="434"/>
      <c r="V160" s="188"/>
      <c r="W160" s="435"/>
    </row>
    <row r="161" spans="1:23" ht="13.5" thickBot="1" x14ac:dyDescent="0.25">
      <c r="L161" s="420" t="s">
        <v>18</v>
      </c>
      <c r="M161" s="432">
        <f t="shared" si="113"/>
        <v>203</v>
      </c>
      <c r="N161" s="433">
        <f t="shared" si="113"/>
        <v>328</v>
      </c>
      <c r="O161" s="184">
        <f>M161+N161</f>
        <v>531</v>
      </c>
      <c r="P161" s="436">
        <f>+P105+P133</f>
        <v>0</v>
      </c>
      <c r="Q161" s="188">
        <f>O161+P161</f>
        <v>531</v>
      </c>
      <c r="R161" s="432"/>
      <c r="S161" s="433"/>
      <c r="T161" s="184"/>
      <c r="U161" s="436"/>
      <c r="V161" s="188"/>
      <c r="W161" s="435"/>
    </row>
    <row r="162" spans="1:23" ht="14.25" thickTop="1" thickBot="1" x14ac:dyDescent="0.25">
      <c r="A162" s="350" t="s">
        <v>29</v>
      </c>
      <c r="L162" s="84" t="s">
        <v>19</v>
      </c>
      <c r="M162" s="85">
        <f t="shared" ref="M162:Q162" si="114">+M159+M160+M161</f>
        <v>649</v>
      </c>
      <c r="N162" s="85">
        <f t="shared" si="114"/>
        <v>1020</v>
      </c>
      <c r="O162" s="185">
        <f t="shared" si="114"/>
        <v>1669</v>
      </c>
      <c r="P162" s="86">
        <f t="shared" si="114"/>
        <v>0</v>
      </c>
      <c r="Q162" s="185">
        <f t="shared" si="114"/>
        <v>1669</v>
      </c>
      <c r="R162" s="85"/>
      <c r="S162" s="85"/>
      <c r="T162" s="185"/>
      <c r="U162" s="86"/>
      <c r="V162" s="185"/>
      <c r="W162" s="87"/>
    </row>
    <row r="163" spans="1:23" ht="13.5" thickTop="1" x14ac:dyDescent="0.2">
      <c r="L163" s="420" t="s">
        <v>21</v>
      </c>
      <c r="M163" s="432">
        <f t="shared" ref="M163:N165" si="115">+M107+M135</f>
        <v>207</v>
      </c>
      <c r="N163" s="433">
        <f t="shared" si="115"/>
        <v>343</v>
      </c>
      <c r="O163" s="184">
        <f>M163+N163</f>
        <v>550</v>
      </c>
      <c r="P163" s="437">
        <f>+P107+P135</f>
        <v>0</v>
      </c>
      <c r="Q163" s="188">
        <f>O163+P163</f>
        <v>550</v>
      </c>
      <c r="R163" s="432"/>
      <c r="S163" s="433"/>
      <c r="T163" s="184"/>
      <c r="U163" s="437"/>
      <c r="V163" s="188"/>
      <c r="W163" s="435"/>
    </row>
    <row r="164" spans="1:23" x14ac:dyDescent="0.2">
      <c r="L164" s="420" t="s">
        <v>22</v>
      </c>
      <c r="M164" s="432">
        <f t="shared" si="115"/>
        <v>192</v>
      </c>
      <c r="N164" s="433">
        <f t="shared" si="115"/>
        <v>338</v>
      </c>
      <c r="O164" s="184">
        <f>M164+N164</f>
        <v>530</v>
      </c>
      <c r="P164" s="434">
        <f>+P108+P136</f>
        <v>0</v>
      </c>
      <c r="Q164" s="188">
        <f>O164+P164</f>
        <v>530</v>
      </c>
      <c r="R164" s="432"/>
      <c r="S164" s="433"/>
      <c r="T164" s="184"/>
      <c r="U164" s="434"/>
      <c r="V164" s="188"/>
      <c r="W164" s="435"/>
    </row>
    <row r="165" spans="1:23" ht="13.5" thickBot="1" x14ac:dyDescent="0.25">
      <c r="A165" s="403"/>
      <c r="K165" s="403"/>
      <c r="L165" s="420" t="s">
        <v>23</v>
      </c>
      <c r="M165" s="432">
        <f t="shared" si="115"/>
        <v>186</v>
      </c>
      <c r="N165" s="433">
        <f t="shared" si="115"/>
        <v>332</v>
      </c>
      <c r="O165" s="184">
        <f>M165+N165</f>
        <v>518</v>
      </c>
      <c r="P165" s="434">
        <f>+P109+P137</f>
        <v>0</v>
      </c>
      <c r="Q165" s="188">
        <f>O165+P165</f>
        <v>518</v>
      </c>
      <c r="R165" s="432"/>
      <c r="S165" s="433"/>
      <c r="T165" s="184"/>
      <c r="U165" s="434"/>
      <c r="V165" s="188"/>
      <c r="W165" s="435"/>
    </row>
    <row r="166" spans="1:23" ht="14.25" thickTop="1" thickBot="1" x14ac:dyDescent="0.25">
      <c r="L166" s="79" t="s">
        <v>40</v>
      </c>
      <c r="M166" s="80">
        <f t="shared" ref="M166" si="116">+M163+M164+M165</f>
        <v>585</v>
      </c>
      <c r="N166" s="81">
        <f t="shared" ref="N166:Q166" si="117">+N163+N164+N165</f>
        <v>1013</v>
      </c>
      <c r="O166" s="183">
        <f t="shared" si="117"/>
        <v>1598</v>
      </c>
      <c r="P166" s="80">
        <f t="shared" si="117"/>
        <v>0</v>
      </c>
      <c r="Q166" s="183">
        <f t="shared" si="117"/>
        <v>1598</v>
      </c>
      <c r="R166" s="80"/>
      <c r="S166" s="81"/>
      <c r="T166" s="183"/>
      <c r="U166" s="80"/>
      <c r="V166" s="183"/>
      <c r="W166" s="82"/>
    </row>
    <row r="167" spans="1:23" ht="14.25" thickTop="1" thickBot="1" x14ac:dyDescent="0.25">
      <c r="L167" s="79" t="s">
        <v>62</v>
      </c>
      <c r="M167" s="80">
        <f t="shared" ref="M167" si="118">+M158+M162+M163+M164+M165</f>
        <v>2016</v>
      </c>
      <c r="N167" s="81">
        <f t="shared" ref="N167:Q167" si="119">+N158+N162+N163+N164+N165</f>
        <v>2857</v>
      </c>
      <c r="O167" s="175">
        <f t="shared" si="119"/>
        <v>4873</v>
      </c>
      <c r="P167" s="80">
        <f t="shared" si="119"/>
        <v>0</v>
      </c>
      <c r="Q167" s="175">
        <f t="shared" si="119"/>
        <v>4873</v>
      </c>
      <c r="R167" s="80"/>
      <c r="S167" s="81"/>
      <c r="T167" s="175"/>
      <c r="U167" s="80"/>
      <c r="V167" s="175"/>
      <c r="W167" s="82"/>
    </row>
    <row r="168" spans="1:23" ht="14.25" thickTop="1" thickBot="1" x14ac:dyDescent="0.25">
      <c r="L168" s="79" t="s">
        <v>63</v>
      </c>
      <c r="M168" s="80">
        <f t="shared" ref="M168:Q168" si="120">+M152+M158+M162+M166</f>
        <v>3617</v>
      </c>
      <c r="N168" s="81">
        <f t="shared" si="120"/>
        <v>3796</v>
      </c>
      <c r="O168" s="175">
        <f t="shared" si="120"/>
        <v>7413</v>
      </c>
      <c r="P168" s="80">
        <f t="shared" si="120"/>
        <v>0</v>
      </c>
      <c r="Q168" s="175">
        <f t="shared" si="120"/>
        <v>7413</v>
      </c>
      <c r="R168" s="80"/>
      <c r="S168" s="81"/>
      <c r="T168" s="175"/>
      <c r="U168" s="80"/>
      <c r="V168" s="175"/>
      <c r="W168" s="82"/>
    </row>
    <row r="169" spans="1:23" ht="14.25" thickTop="1" thickBot="1" x14ac:dyDescent="0.25">
      <c r="L169" s="438" t="s">
        <v>60</v>
      </c>
      <c r="M169" s="416"/>
      <c r="N169" s="416"/>
      <c r="O169" s="416"/>
      <c r="P169" s="416"/>
      <c r="Q169" s="416"/>
      <c r="R169" s="416"/>
      <c r="S169" s="416"/>
      <c r="T169" s="416"/>
      <c r="U169" s="416"/>
      <c r="V169" s="416"/>
      <c r="W169" s="416"/>
    </row>
    <row r="170" spans="1:23" ht="13.5" thickTop="1" x14ac:dyDescent="0.2">
      <c r="L170" s="555" t="s">
        <v>54</v>
      </c>
      <c r="M170" s="556"/>
      <c r="N170" s="556"/>
      <c r="O170" s="556"/>
      <c r="P170" s="556"/>
      <c r="Q170" s="556"/>
      <c r="R170" s="556"/>
      <c r="S170" s="556"/>
      <c r="T170" s="556"/>
      <c r="U170" s="556"/>
      <c r="V170" s="556"/>
      <c r="W170" s="557"/>
    </row>
    <row r="171" spans="1:23" ht="24.75" customHeight="1" thickBot="1" x14ac:dyDescent="0.25">
      <c r="L171" s="558" t="s">
        <v>51</v>
      </c>
      <c r="M171" s="559"/>
      <c r="N171" s="559"/>
      <c r="O171" s="559"/>
      <c r="P171" s="559"/>
      <c r="Q171" s="559"/>
      <c r="R171" s="559"/>
      <c r="S171" s="559"/>
      <c r="T171" s="559"/>
      <c r="U171" s="559"/>
      <c r="V171" s="559"/>
      <c r="W171" s="560"/>
    </row>
    <row r="172" spans="1:23" ht="14.25" thickTop="1" thickBot="1" x14ac:dyDescent="0.25">
      <c r="L172" s="440"/>
      <c r="M172" s="441"/>
      <c r="N172" s="441"/>
      <c r="O172" s="441"/>
      <c r="P172" s="441"/>
      <c r="Q172" s="441"/>
      <c r="R172" s="441"/>
      <c r="S172" s="441"/>
      <c r="T172" s="441"/>
      <c r="U172" s="441"/>
      <c r="V172" s="441"/>
      <c r="W172" s="442" t="s">
        <v>34</v>
      </c>
    </row>
    <row r="173" spans="1:23" ht="14.25" thickTop="1" thickBot="1" x14ac:dyDescent="0.25">
      <c r="L173" s="443"/>
      <c r="M173" s="215" t="s">
        <v>64</v>
      </c>
      <c r="N173" s="216"/>
      <c r="O173" s="253"/>
      <c r="P173" s="215"/>
      <c r="Q173" s="215"/>
      <c r="R173" s="215" t="s">
        <v>65</v>
      </c>
      <c r="S173" s="216"/>
      <c r="T173" s="253"/>
      <c r="U173" s="215"/>
      <c r="V173" s="215"/>
      <c r="W173" s="444" t="s">
        <v>2</v>
      </c>
    </row>
    <row r="174" spans="1:23" ht="13.5" thickTop="1" x14ac:dyDescent="0.2">
      <c r="L174" s="445" t="s">
        <v>3</v>
      </c>
      <c r="M174" s="446"/>
      <c r="N174" s="440"/>
      <c r="O174" s="220"/>
      <c r="P174" s="447"/>
      <c r="Q174" s="220"/>
      <c r="R174" s="446"/>
      <c r="S174" s="440"/>
      <c r="T174" s="220"/>
      <c r="U174" s="447"/>
      <c r="V174" s="220"/>
      <c r="W174" s="448" t="s">
        <v>4</v>
      </c>
    </row>
    <row r="175" spans="1:23" ht="13.5" thickBot="1" x14ac:dyDescent="0.25">
      <c r="L175" s="449"/>
      <c r="M175" s="450" t="s">
        <v>35</v>
      </c>
      <c r="N175" s="451" t="s">
        <v>36</v>
      </c>
      <c r="O175" s="226" t="s">
        <v>37</v>
      </c>
      <c r="P175" s="449" t="s">
        <v>32</v>
      </c>
      <c r="Q175" s="226" t="s">
        <v>7</v>
      </c>
      <c r="R175" s="450" t="s">
        <v>35</v>
      </c>
      <c r="S175" s="451" t="s">
        <v>36</v>
      </c>
      <c r="T175" s="226" t="s">
        <v>37</v>
      </c>
      <c r="U175" s="449" t="s">
        <v>32</v>
      </c>
      <c r="V175" s="226" t="s">
        <v>7</v>
      </c>
      <c r="W175" s="427"/>
    </row>
    <row r="176" spans="1:23" ht="5.25" customHeight="1" thickTop="1" x14ac:dyDescent="0.2">
      <c r="L176" s="445"/>
      <c r="M176" s="452"/>
      <c r="N176" s="453"/>
      <c r="O176" s="454"/>
      <c r="P176" s="455"/>
      <c r="Q176" s="231"/>
      <c r="R176" s="452"/>
      <c r="S176" s="453"/>
      <c r="T176" s="454"/>
      <c r="U176" s="455"/>
      <c r="V176" s="231"/>
      <c r="W176" s="456"/>
    </row>
    <row r="177" spans="1:23" x14ac:dyDescent="0.2">
      <c r="L177" s="445" t="s">
        <v>10</v>
      </c>
      <c r="M177" s="457">
        <v>2</v>
      </c>
      <c r="N177" s="458">
        <v>0</v>
      </c>
      <c r="O177" s="236">
        <f>+M177+N177</f>
        <v>2</v>
      </c>
      <c r="P177" s="458">
        <v>0</v>
      </c>
      <c r="Q177" s="236">
        <f>+O177+P177</f>
        <v>2</v>
      </c>
      <c r="R177" s="234">
        <v>42</v>
      </c>
      <c r="S177" s="235">
        <v>1</v>
      </c>
      <c r="T177" s="236">
        <f>R177+S177</f>
        <v>43</v>
      </c>
      <c r="U177" s="235">
        <v>0</v>
      </c>
      <c r="V177" s="236">
        <f>+T177+U177</f>
        <v>43</v>
      </c>
      <c r="W177" s="347">
        <f t="shared" ref="W177:W181" si="121">IF(Q177=0,0,((V177/Q177)-1)*100)</f>
        <v>2050</v>
      </c>
    </row>
    <row r="178" spans="1:23" x14ac:dyDescent="0.2">
      <c r="L178" s="445" t="s">
        <v>11</v>
      </c>
      <c r="M178" s="457">
        <v>1</v>
      </c>
      <c r="N178" s="458">
        <v>7</v>
      </c>
      <c r="O178" s="236">
        <f t="shared" ref="O178:O196" si="122">+M178+N178</f>
        <v>8</v>
      </c>
      <c r="P178" s="458">
        <v>0</v>
      </c>
      <c r="Q178" s="236">
        <f t="shared" ref="Q178:Q196" si="123">+O178+P178</f>
        <v>8</v>
      </c>
      <c r="R178" s="234">
        <v>56</v>
      </c>
      <c r="S178" s="235">
        <v>0</v>
      </c>
      <c r="T178" s="236">
        <f>R178+S178</f>
        <v>56</v>
      </c>
      <c r="U178" s="235">
        <v>0</v>
      </c>
      <c r="V178" s="236">
        <f t="shared" ref="V178:V181" si="124">+T178+U178</f>
        <v>56</v>
      </c>
      <c r="W178" s="347">
        <f t="shared" si="121"/>
        <v>600</v>
      </c>
    </row>
    <row r="179" spans="1:23" ht="13.5" thickBot="1" x14ac:dyDescent="0.25">
      <c r="L179" s="449" t="s">
        <v>12</v>
      </c>
      <c r="M179" s="457">
        <v>3</v>
      </c>
      <c r="N179" s="458">
        <v>9</v>
      </c>
      <c r="O179" s="266">
        <f t="shared" si="122"/>
        <v>12</v>
      </c>
      <c r="P179" s="458">
        <v>0</v>
      </c>
      <c r="Q179" s="236">
        <f t="shared" si="123"/>
        <v>12</v>
      </c>
      <c r="R179" s="234">
        <v>46</v>
      </c>
      <c r="S179" s="235">
        <v>0</v>
      </c>
      <c r="T179" s="266">
        <f>R179+S179</f>
        <v>46</v>
      </c>
      <c r="U179" s="235">
        <v>0</v>
      </c>
      <c r="V179" s="236">
        <f t="shared" si="124"/>
        <v>46</v>
      </c>
      <c r="W179" s="347">
        <f t="shared" si="121"/>
        <v>283.33333333333337</v>
      </c>
    </row>
    <row r="180" spans="1:23" ht="14.25" thickTop="1" thickBot="1" x14ac:dyDescent="0.25">
      <c r="L180" s="239" t="s">
        <v>57</v>
      </c>
      <c r="M180" s="240">
        <f>+M177+M178+M179</f>
        <v>6</v>
      </c>
      <c r="N180" s="460">
        <f>+N177+N178+N179</f>
        <v>16</v>
      </c>
      <c r="O180" s="461">
        <f t="shared" si="122"/>
        <v>22</v>
      </c>
      <c r="P180" s="460">
        <f>+P177+P178+P179</f>
        <v>0</v>
      </c>
      <c r="Q180" s="461">
        <f t="shared" si="123"/>
        <v>22</v>
      </c>
      <c r="R180" s="240">
        <f>+R177+R178+R179</f>
        <v>144</v>
      </c>
      <c r="S180" s="460">
        <f>+S177+S178+S179</f>
        <v>1</v>
      </c>
      <c r="T180" s="461">
        <f t="shared" ref="T180:T181" si="125">+R180+S180</f>
        <v>145</v>
      </c>
      <c r="U180" s="460">
        <f>+U177+U178+U179</f>
        <v>0</v>
      </c>
      <c r="V180" s="461">
        <f t="shared" si="124"/>
        <v>145</v>
      </c>
      <c r="W180" s="520">
        <f t="shared" si="121"/>
        <v>559.09090909090912</v>
      </c>
    </row>
    <row r="181" spans="1:23" ht="13.5" thickTop="1" x14ac:dyDescent="0.2">
      <c r="H181" s="351">
        <v>51</v>
      </c>
      <c r="I181" s="352">
        <v>0</v>
      </c>
      <c r="J181" s="351">
        <v>0</v>
      </c>
      <c r="L181" s="445" t="s">
        <v>13</v>
      </c>
      <c r="M181" s="457">
        <v>3</v>
      </c>
      <c r="N181" s="458">
        <v>0</v>
      </c>
      <c r="O181" s="236">
        <f t="shared" si="122"/>
        <v>3</v>
      </c>
      <c r="P181" s="458">
        <v>0</v>
      </c>
      <c r="Q181" s="236">
        <f t="shared" si="123"/>
        <v>3</v>
      </c>
      <c r="R181" s="457">
        <v>51</v>
      </c>
      <c r="S181" s="458">
        <v>0</v>
      </c>
      <c r="T181" s="236">
        <f t="shared" si="125"/>
        <v>51</v>
      </c>
      <c r="U181" s="458">
        <v>0</v>
      </c>
      <c r="V181" s="236">
        <f t="shared" si="124"/>
        <v>51</v>
      </c>
      <c r="W181" s="347">
        <f t="shared" si="121"/>
        <v>1600</v>
      </c>
    </row>
    <row r="182" spans="1:23" ht="13.5" thickBot="1" x14ac:dyDescent="0.25">
      <c r="L182" s="445" t="s">
        <v>14</v>
      </c>
      <c r="M182" s="457">
        <v>3</v>
      </c>
      <c r="N182" s="458">
        <v>0</v>
      </c>
      <c r="O182" s="236">
        <f>+M182+N182</f>
        <v>3</v>
      </c>
      <c r="P182" s="458">
        <v>0</v>
      </c>
      <c r="Q182" s="236">
        <f>+O182+P182</f>
        <v>3</v>
      </c>
      <c r="R182" s="457">
        <v>33</v>
      </c>
      <c r="S182" s="458">
        <v>0</v>
      </c>
      <c r="T182" s="236">
        <f>+R182+S182</f>
        <v>33</v>
      </c>
      <c r="U182" s="458">
        <v>0</v>
      </c>
      <c r="V182" s="236">
        <f>+T182+U182</f>
        <v>33</v>
      </c>
      <c r="W182" s="347">
        <f>IF(Q182=0,0,((V182/Q182)-1)*100)</f>
        <v>1000</v>
      </c>
    </row>
    <row r="183" spans="1:23" s="1" customFormat="1" ht="14.25" thickTop="1" thickBot="1" x14ac:dyDescent="0.25">
      <c r="A183" s="3"/>
      <c r="I183" s="2"/>
      <c r="K183" s="3"/>
      <c r="L183" s="239" t="s">
        <v>66</v>
      </c>
      <c r="M183" s="240">
        <f>+M181+M182</f>
        <v>6</v>
      </c>
      <c r="N183" s="241">
        <f t="shared" ref="N183:V183" si="126">+N181+N182</f>
        <v>0</v>
      </c>
      <c r="O183" s="242">
        <f t="shared" si="126"/>
        <v>6</v>
      </c>
      <c r="P183" s="240">
        <f t="shared" si="126"/>
        <v>0</v>
      </c>
      <c r="Q183" s="242">
        <f t="shared" si="126"/>
        <v>6</v>
      </c>
      <c r="R183" s="240">
        <f t="shared" si="126"/>
        <v>84</v>
      </c>
      <c r="S183" s="241">
        <f t="shared" si="126"/>
        <v>0</v>
      </c>
      <c r="T183" s="242">
        <f t="shared" si="126"/>
        <v>84</v>
      </c>
      <c r="U183" s="240">
        <f t="shared" si="126"/>
        <v>0</v>
      </c>
      <c r="V183" s="242">
        <f t="shared" si="126"/>
        <v>84</v>
      </c>
      <c r="W183" s="344">
        <f t="shared" ref="W183:W184" si="127">IF(Q183=0,0,((V183/Q183)-1)*100)</f>
        <v>1300</v>
      </c>
    </row>
    <row r="184" spans="1:23" s="1" customFormat="1" ht="14.25" thickTop="1" thickBot="1" x14ac:dyDescent="0.25">
      <c r="A184" s="3"/>
      <c r="I184" s="2"/>
      <c r="K184" s="3"/>
      <c r="L184" s="239" t="s">
        <v>68</v>
      </c>
      <c r="M184" s="240">
        <f>+M180+M181+M182</f>
        <v>12</v>
      </c>
      <c r="N184" s="241">
        <f t="shared" ref="N184:V184" si="128">+N180+N181+N182</f>
        <v>16</v>
      </c>
      <c r="O184" s="242">
        <f t="shared" si="128"/>
        <v>28</v>
      </c>
      <c r="P184" s="240">
        <f t="shared" si="128"/>
        <v>0</v>
      </c>
      <c r="Q184" s="242">
        <f t="shared" si="128"/>
        <v>28</v>
      </c>
      <c r="R184" s="240">
        <f t="shared" si="128"/>
        <v>228</v>
      </c>
      <c r="S184" s="241">
        <f t="shared" si="128"/>
        <v>1</v>
      </c>
      <c r="T184" s="242">
        <f t="shared" si="128"/>
        <v>229</v>
      </c>
      <c r="U184" s="240">
        <f t="shared" si="128"/>
        <v>0</v>
      </c>
      <c r="V184" s="242">
        <f t="shared" si="128"/>
        <v>229</v>
      </c>
      <c r="W184" s="344">
        <f t="shared" si="127"/>
        <v>717.85714285714289</v>
      </c>
    </row>
    <row r="185" spans="1:23" ht="14.25" thickTop="1" thickBot="1" x14ac:dyDescent="0.25">
      <c r="L185" s="445" t="s">
        <v>15</v>
      </c>
      <c r="M185" s="457">
        <v>11</v>
      </c>
      <c r="N185" s="458">
        <v>0</v>
      </c>
      <c r="O185" s="236">
        <f t="shared" si="122"/>
        <v>11</v>
      </c>
      <c r="P185" s="458">
        <v>0</v>
      </c>
      <c r="Q185" s="236">
        <f t="shared" si="123"/>
        <v>11</v>
      </c>
      <c r="R185" s="457"/>
      <c r="S185" s="458"/>
      <c r="T185" s="236"/>
      <c r="U185" s="458"/>
      <c r="V185" s="236"/>
      <c r="W185" s="459"/>
    </row>
    <row r="186" spans="1:23" ht="14.25" thickTop="1" thickBot="1" x14ac:dyDescent="0.25">
      <c r="L186" s="239" t="s">
        <v>61</v>
      </c>
      <c r="M186" s="240">
        <f>+M181+M182+M185</f>
        <v>17</v>
      </c>
      <c r="N186" s="460">
        <f>+N181+N182+N185</f>
        <v>0</v>
      </c>
      <c r="O186" s="461">
        <f t="shared" si="122"/>
        <v>17</v>
      </c>
      <c r="P186" s="460">
        <f>+P181+P182+P185</f>
        <v>0</v>
      </c>
      <c r="Q186" s="461">
        <f t="shared" si="123"/>
        <v>17</v>
      </c>
      <c r="R186" s="240"/>
      <c r="S186" s="460"/>
      <c r="T186" s="461"/>
      <c r="U186" s="460"/>
      <c r="V186" s="461"/>
      <c r="W186" s="462"/>
    </row>
    <row r="187" spans="1:23" ht="13.5" thickTop="1" x14ac:dyDescent="0.2">
      <c r="L187" s="445" t="s">
        <v>16</v>
      </c>
      <c r="M187" s="457">
        <v>17</v>
      </c>
      <c r="N187" s="458">
        <v>0</v>
      </c>
      <c r="O187" s="236">
        <f t="shared" si="122"/>
        <v>17</v>
      </c>
      <c r="P187" s="458">
        <v>0</v>
      </c>
      <c r="Q187" s="236">
        <f t="shared" si="123"/>
        <v>17</v>
      </c>
      <c r="R187" s="457"/>
      <c r="S187" s="458"/>
      <c r="T187" s="236"/>
      <c r="U187" s="458"/>
      <c r="V187" s="236"/>
      <c r="W187" s="459"/>
    </row>
    <row r="188" spans="1:23" x14ac:dyDescent="0.2">
      <c r="L188" s="445" t="s">
        <v>17</v>
      </c>
      <c r="M188" s="457">
        <v>6</v>
      </c>
      <c r="N188" s="458">
        <v>0</v>
      </c>
      <c r="O188" s="236">
        <f t="shared" si="122"/>
        <v>6</v>
      </c>
      <c r="P188" s="458">
        <v>0</v>
      </c>
      <c r="Q188" s="236">
        <f t="shared" si="123"/>
        <v>6</v>
      </c>
      <c r="R188" s="457"/>
      <c r="S188" s="458"/>
      <c r="T188" s="236"/>
      <c r="U188" s="458"/>
      <c r="V188" s="236"/>
      <c r="W188" s="459"/>
    </row>
    <row r="189" spans="1:23" ht="13.5" thickBot="1" x14ac:dyDescent="0.25">
      <c r="L189" s="445" t="s">
        <v>18</v>
      </c>
      <c r="M189" s="457">
        <v>1</v>
      </c>
      <c r="N189" s="458">
        <v>0</v>
      </c>
      <c r="O189" s="236">
        <f t="shared" si="122"/>
        <v>1</v>
      </c>
      <c r="P189" s="463">
        <v>0</v>
      </c>
      <c r="Q189" s="236">
        <f t="shared" si="123"/>
        <v>1</v>
      </c>
      <c r="R189" s="457"/>
      <c r="S189" s="458"/>
      <c r="T189" s="236"/>
      <c r="U189" s="463"/>
      <c r="V189" s="236"/>
      <c r="W189" s="459"/>
    </row>
    <row r="190" spans="1:23" ht="14.25" thickTop="1" thickBot="1" x14ac:dyDescent="0.25">
      <c r="L190" s="246" t="s">
        <v>19</v>
      </c>
      <c r="M190" s="247">
        <f>+M187+M188+M189</f>
        <v>24</v>
      </c>
      <c r="N190" s="464">
        <f>+N187+N188+N189</f>
        <v>0</v>
      </c>
      <c r="O190" s="465">
        <f t="shared" si="122"/>
        <v>24</v>
      </c>
      <c r="P190" s="464">
        <f>+P187+P188+P189</f>
        <v>0</v>
      </c>
      <c r="Q190" s="465">
        <f t="shared" si="123"/>
        <v>24</v>
      </c>
      <c r="R190" s="247"/>
      <c r="S190" s="464"/>
      <c r="T190" s="465"/>
      <c r="U190" s="464"/>
      <c r="V190" s="465"/>
      <c r="W190" s="250"/>
    </row>
    <row r="191" spans="1:23" ht="13.5" thickTop="1" x14ac:dyDescent="0.2">
      <c r="A191" s="403"/>
      <c r="K191" s="403"/>
      <c r="L191" s="445" t="s">
        <v>21</v>
      </c>
      <c r="M191" s="457">
        <v>0</v>
      </c>
      <c r="N191" s="458">
        <v>0</v>
      </c>
      <c r="O191" s="236">
        <f t="shared" si="122"/>
        <v>0</v>
      </c>
      <c r="P191" s="466">
        <v>0</v>
      </c>
      <c r="Q191" s="236">
        <f t="shared" si="123"/>
        <v>0</v>
      </c>
      <c r="R191" s="457"/>
      <c r="S191" s="458"/>
      <c r="T191" s="236"/>
      <c r="U191" s="466"/>
      <c r="V191" s="236"/>
      <c r="W191" s="459"/>
    </row>
    <row r="192" spans="1:23" x14ac:dyDescent="0.2">
      <c r="A192" s="403"/>
      <c r="K192" s="403"/>
      <c r="L192" s="445" t="s">
        <v>22</v>
      </c>
      <c r="M192" s="457">
        <v>0</v>
      </c>
      <c r="N192" s="458">
        <v>0</v>
      </c>
      <c r="O192" s="236">
        <f t="shared" si="122"/>
        <v>0</v>
      </c>
      <c r="P192" s="458">
        <v>0</v>
      </c>
      <c r="Q192" s="236">
        <f t="shared" si="123"/>
        <v>0</v>
      </c>
      <c r="R192" s="457"/>
      <c r="S192" s="458"/>
      <c r="T192" s="236"/>
      <c r="U192" s="458"/>
      <c r="V192" s="236"/>
      <c r="W192" s="459"/>
    </row>
    <row r="193" spans="1:23" ht="13.5" thickBot="1" x14ac:dyDescent="0.25">
      <c r="A193" s="403"/>
      <c r="K193" s="403"/>
      <c r="L193" s="445" t="s">
        <v>23</v>
      </c>
      <c r="M193" s="457">
        <v>25</v>
      </c>
      <c r="N193" s="458">
        <v>0</v>
      </c>
      <c r="O193" s="236">
        <f t="shared" si="122"/>
        <v>25</v>
      </c>
      <c r="P193" s="458">
        <v>0</v>
      </c>
      <c r="Q193" s="236">
        <f t="shared" si="123"/>
        <v>25</v>
      </c>
      <c r="R193" s="457"/>
      <c r="S193" s="458"/>
      <c r="T193" s="236"/>
      <c r="U193" s="458"/>
      <c r="V193" s="236"/>
      <c r="W193" s="459"/>
    </row>
    <row r="194" spans="1:23" ht="14.25" thickTop="1" thickBot="1" x14ac:dyDescent="0.25">
      <c r="L194" s="239" t="s">
        <v>40</v>
      </c>
      <c r="M194" s="240">
        <f>+M191+M192+M193</f>
        <v>25</v>
      </c>
      <c r="N194" s="460">
        <f>+N191+N192+N193</f>
        <v>0</v>
      </c>
      <c r="O194" s="461">
        <f t="shared" si="122"/>
        <v>25</v>
      </c>
      <c r="P194" s="460">
        <f>+P191+P192+P193</f>
        <v>0</v>
      </c>
      <c r="Q194" s="461">
        <f t="shared" si="123"/>
        <v>25</v>
      </c>
      <c r="R194" s="240"/>
      <c r="S194" s="460"/>
      <c r="T194" s="461"/>
      <c r="U194" s="460"/>
      <c r="V194" s="461"/>
      <c r="W194" s="462"/>
    </row>
    <row r="195" spans="1:23" ht="14.25" thickTop="1" thickBot="1" x14ac:dyDescent="0.25">
      <c r="L195" s="239" t="s">
        <v>62</v>
      </c>
      <c r="M195" s="240">
        <f>+M186+M190+M191+M192+M193</f>
        <v>66</v>
      </c>
      <c r="N195" s="241">
        <f>+N186+N190+N191+N192+N193</f>
        <v>0</v>
      </c>
      <c r="O195" s="242">
        <f t="shared" si="122"/>
        <v>66</v>
      </c>
      <c r="P195" s="240">
        <f>+P186+P190+P191+P192+P193</f>
        <v>0</v>
      </c>
      <c r="Q195" s="242">
        <f t="shared" si="123"/>
        <v>66</v>
      </c>
      <c r="R195" s="240"/>
      <c r="S195" s="241"/>
      <c r="T195" s="242"/>
      <c r="U195" s="240"/>
      <c r="V195" s="242"/>
      <c r="W195" s="243"/>
    </row>
    <row r="196" spans="1:23" ht="14.25" thickTop="1" thickBot="1" x14ac:dyDescent="0.25">
      <c r="L196" s="239" t="s">
        <v>63</v>
      </c>
      <c r="M196" s="240">
        <f>+M180+M186+M190+M194</f>
        <v>72</v>
      </c>
      <c r="N196" s="241">
        <f>+N180+N186+N190+N194</f>
        <v>16</v>
      </c>
      <c r="O196" s="242">
        <f t="shared" si="122"/>
        <v>88</v>
      </c>
      <c r="P196" s="240">
        <f>+P180+P186+P190+P194</f>
        <v>0</v>
      </c>
      <c r="Q196" s="242">
        <f t="shared" si="123"/>
        <v>88</v>
      </c>
      <c r="R196" s="240"/>
      <c r="S196" s="241"/>
      <c r="T196" s="242"/>
      <c r="U196" s="240"/>
      <c r="V196" s="242"/>
      <c r="W196" s="243"/>
    </row>
    <row r="197" spans="1:23" ht="14.25" thickTop="1" thickBot="1" x14ac:dyDescent="0.25">
      <c r="L197" s="467" t="s">
        <v>60</v>
      </c>
      <c r="M197" s="441"/>
      <c r="N197" s="441"/>
      <c r="O197" s="441"/>
      <c r="P197" s="441"/>
      <c r="Q197" s="441"/>
      <c r="R197" s="441"/>
      <c r="S197" s="441"/>
      <c r="T197" s="441"/>
      <c r="U197" s="441"/>
      <c r="V197" s="441"/>
      <c r="W197" s="441"/>
    </row>
    <row r="198" spans="1:23" ht="13.5" thickTop="1" x14ac:dyDescent="0.2">
      <c r="L198" s="555" t="s">
        <v>55</v>
      </c>
      <c r="M198" s="556"/>
      <c r="N198" s="556"/>
      <c r="O198" s="556"/>
      <c r="P198" s="556"/>
      <c r="Q198" s="556"/>
      <c r="R198" s="556"/>
      <c r="S198" s="556"/>
      <c r="T198" s="556"/>
      <c r="U198" s="556"/>
      <c r="V198" s="556"/>
      <c r="W198" s="557"/>
    </row>
    <row r="199" spans="1:23" ht="13.5" thickBot="1" x14ac:dyDescent="0.25">
      <c r="L199" s="558" t="s">
        <v>52</v>
      </c>
      <c r="M199" s="559"/>
      <c r="N199" s="559"/>
      <c r="O199" s="559"/>
      <c r="P199" s="559"/>
      <c r="Q199" s="559"/>
      <c r="R199" s="559"/>
      <c r="S199" s="559"/>
      <c r="T199" s="559"/>
      <c r="U199" s="559"/>
      <c r="V199" s="559"/>
      <c r="W199" s="560"/>
    </row>
    <row r="200" spans="1:23" ht="14.25" thickTop="1" thickBot="1" x14ac:dyDescent="0.25">
      <c r="L200" s="440"/>
      <c r="M200" s="441"/>
      <c r="N200" s="441"/>
      <c r="O200" s="441"/>
      <c r="P200" s="441"/>
      <c r="Q200" s="441"/>
      <c r="R200" s="441"/>
      <c r="S200" s="441"/>
      <c r="T200" s="441"/>
      <c r="U200" s="441"/>
      <c r="V200" s="441"/>
      <c r="W200" s="442" t="s">
        <v>34</v>
      </c>
    </row>
    <row r="201" spans="1:23" ht="14.25" thickTop="1" thickBot="1" x14ac:dyDescent="0.25">
      <c r="L201" s="443"/>
      <c r="M201" s="215" t="s">
        <v>64</v>
      </c>
      <c r="N201" s="216"/>
      <c r="O201" s="253"/>
      <c r="P201" s="215"/>
      <c r="Q201" s="215"/>
      <c r="R201" s="215" t="s">
        <v>65</v>
      </c>
      <c r="S201" s="216"/>
      <c r="T201" s="253"/>
      <c r="U201" s="215"/>
      <c r="V201" s="215"/>
      <c r="W201" s="444" t="s">
        <v>2</v>
      </c>
    </row>
    <row r="202" spans="1:23" ht="13.5" thickTop="1" x14ac:dyDescent="0.2">
      <c r="L202" s="445" t="s">
        <v>3</v>
      </c>
      <c r="M202" s="446"/>
      <c r="N202" s="440"/>
      <c r="O202" s="220"/>
      <c r="P202" s="447"/>
      <c r="Q202" s="220"/>
      <c r="R202" s="446"/>
      <c r="S202" s="440"/>
      <c r="T202" s="220"/>
      <c r="U202" s="447"/>
      <c r="V202" s="220"/>
      <c r="W202" s="448" t="s">
        <v>4</v>
      </c>
    </row>
    <row r="203" spans="1:23" ht="13.5" thickBot="1" x14ac:dyDescent="0.25">
      <c r="L203" s="449"/>
      <c r="M203" s="450" t="s">
        <v>35</v>
      </c>
      <c r="N203" s="451" t="s">
        <v>36</v>
      </c>
      <c r="O203" s="226" t="s">
        <v>37</v>
      </c>
      <c r="P203" s="449" t="s">
        <v>32</v>
      </c>
      <c r="Q203" s="226" t="s">
        <v>7</v>
      </c>
      <c r="R203" s="450" t="s">
        <v>35</v>
      </c>
      <c r="S203" s="451" t="s">
        <v>36</v>
      </c>
      <c r="T203" s="226" t="s">
        <v>37</v>
      </c>
      <c r="U203" s="449" t="s">
        <v>32</v>
      </c>
      <c r="V203" s="226" t="s">
        <v>7</v>
      </c>
      <c r="W203" s="427"/>
    </row>
    <row r="204" spans="1:23" ht="6" customHeight="1" thickTop="1" x14ac:dyDescent="0.2">
      <c r="L204" s="445"/>
      <c r="M204" s="452"/>
      <c r="N204" s="453"/>
      <c r="O204" s="231"/>
      <c r="P204" s="468"/>
      <c r="Q204" s="231"/>
      <c r="R204" s="452"/>
      <c r="S204" s="453"/>
      <c r="T204" s="231"/>
      <c r="U204" s="468"/>
      <c r="V204" s="231"/>
      <c r="W204" s="456"/>
    </row>
    <row r="205" spans="1:23" x14ac:dyDescent="0.2">
      <c r="L205" s="445" t="s">
        <v>10</v>
      </c>
      <c r="M205" s="457">
        <v>0</v>
      </c>
      <c r="N205" s="458">
        <v>0</v>
      </c>
      <c r="O205" s="236">
        <f>+M205+N205</f>
        <v>0</v>
      </c>
      <c r="P205" s="469">
        <v>0</v>
      </c>
      <c r="Q205" s="236">
        <f>+O205+P205</f>
        <v>0</v>
      </c>
      <c r="R205" s="234">
        <v>0</v>
      </c>
      <c r="S205" s="235">
        <v>0</v>
      </c>
      <c r="T205" s="236">
        <f>R205+S205</f>
        <v>0</v>
      </c>
      <c r="U205" s="237">
        <v>0</v>
      </c>
      <c r="V205" s="236">
        <f>+T205+U205</f>
        <v>0</v>
      </c>
      <c r="W205" s="345">
        <f t="shared" ref="W205:W209" si="129">IF(Q205=0,0,((V205/Q205)-1)*100)</f>
        <v>0</v>
      </c>
    </row>
    <row r="206" spans="1:23" x14ac:dyDescent="0.2">
      <c r="L206" s="445" t="s">
        <v>11</v>
      </c>
      <c r="M206" s="457">
        <v>0</v>
      </c>
      <c r="N206" s="458">
        <v>0</v>
      </c>
      <c r="O206" s="236">
        <f t="shared" ref="O206:O224" si="130">+M206+N206</f>
        <v>0</v>
      </c>
      <c r="P206" s="469">
        <v>0</v>
      </c>
      <c r="Q206" s="236">
        <f t="shared" ref="Q206:Q224" si="131">+O206+P206</f>
        <v>0</v>
      </c>
      <c r="R206" s="234">
        <v>0</v>
      </c>
      <c r="S206" s="235">
        <v>0</v>
      </c>
      <c r="T206" s="236">
        <f>R206+S206</f>
        <v>0</v>
      </c>
      <c r="U206" s="237">
        <v>0</v>
      </c>
      <c r="V206" s="236">
        <f t="shared" ref="V206:V209" si="132">+T206+U206</f>
        <v>0</v>
      </c>
      <c r="W206" s="345">
        <f t="shared" si="129"/>
        <v>0</v>
      </c>
    </row>
    <row r="207" spans="1:23" ht="13.5" thickBot="1" x14ac:dyDescent="0.25">
      <c r="L207" s="449" t="s">
        <v>12</v>
      </c>
      <c r="M207" s="457">
        <v>0</v>
      </c>
      <c r="N207" s="458">
        <v>0</v>
      </c>
      <c r="O207" s="236">
        <f t="shared" si="130"/>
        <v>0</v>
      </c>
      <c r="P207" s="469">
        <v>0</v>
      </c>
      <c r="Q207" s="236">
        <f t="shared" si="131"/>
        <v>0</v>
      </c>
      <c r="R207" s="234">
        <v>0</v>
      </c>
      <c r="S207" s="235">
        <v>0</v>
      </c>
      <c r="T207" s="236">
        <f>R207+S207</f>
        <v>0</v>
      </c>
      <c r="U207" s="237">
        <v>0</v>
      </c>
      <c r="V207" s="236">
        <f t="shared" si="132"/>
        <v>0</v>
      </c>
      <c r="W207" s="345">
        <f t="shared" si="129"/>
        <v>0</v>
      </c>
    </row>
    <row r="208" spans="1:23" ht="14.25" thickTop="1" thickBot="1" x14ac:dyDescent="0.25">
      <c r="L208" s="239" t="s">
        <v>38</v>
      </c>
      <c r="M208" s="240">
        <f>+M205+M206+M207</f>
        <v>0</v>
      </c>
      <c r="N208" s="460">
        <f>+N205+N206+N207</f>
        <v>0</v>
      </c>
      <c r="O208" s="461">
        <f t="shared" si="130"/>
        <v>0</v>
      </c>
      <c r="P208" s="460">
        <f>+P205+P206+P207</f>
        <v>0</v>
      </c>
      <c r="Q208" s="461">
        <f t="shared" si="131"/>
        <v>0</v>
      </c>
      <c r="R208" s="240">
        <f>+R205+R206+R207</f>
        <v>0</v>
      </c>
      <c r="S208" s="460">
        <f>+S205+S206+S207</f>
        <v>0</v>
      </c>
      <c r="T208" s="461">
        <f t="shared" ref="T208:T209" si="133">+R208+S208</f>
        <v>0</v>
      </c>
      <c r="U208" s="460">
        <f>+U205+U206+U207</f>
        <v>0</v>
      </c>
      <c r="V208" s="461">
        <f t="shared" si="132"/>
        <v>0</v>
      </c>
      <c r="W208" s="520">
        <f t="shared" si="129"/>
        <v>0</v>
      </c>
    </row>
    <row r="209" spans="1:23" ht="13.5" thickTop="1" x14ac:dyDescent="0.2">
      <c r="L209" s="445" t="s">
        <v>13</v>
      </c>
      <c r="M209" s="457">
        <v>0</v>
      </c>
      <c r="N209" s="458">
        <v>0</v>
      </c>
      <c r="O209" s="236">
        <f t="shared" si="130"/>
        <v>0</v>
      </c>
      <c r="P209" s="469">
        <v>0</v>
      </c>
      <c r="Q209" s="236">
        <f t="shared" si="131"/>
        <v>0</v>
      </c>
      <c r="R209" s="457">
        <v>0</v>
      </c>
      <c r="S209" s="458">
        <v>0</v>
      </c>
      <c r="T209" s="236">
        <f t="shared" si="133"/>
        <v>0</v>
      </c>
      <c r="U209" s="469">
        <v>0</v>
      </c>
      <c r="V209" s="236">
        <f t="shared" si="132"/>
        <v>0</v>
      </c>
      <c r="W209" s="345">
        <f t="shared" si="129"/>
        <v>0</v>
      </c>
    </row>
    <row r="210" spans="1:23" ht="13.5" thickBot="1" x14ac:dyDescent="0.25">
      <c r="L210" s="445" t="s">
        <v>14</v>
      </c>
      <c r="M210" s="457">
        <v>0</v>
      </c>
      <c r="N210" s="458">
        <v>0</v>
      </c>
      <c r="O210" s="236">
        <f>+M210+N210</f>
        <v>0</v>
      </c>
      <c r="P210" s="469">
        <v>0</v>
      </c>
      <c r="Q210" s="236">
        <f>+O210+P210</f>
        <v>0</v>
      </c>
      <c r="R210" s="457">
        <v>0</v>
      </c>
      <c r="S210" s="458">
        <v>0</v>
      </c>
      <c r="T210" s="236">
        <f>+R210+S210</f>
        <v>0</v>
      </c>
      <c r="U210" s="469">
        <v>0</v>
      </c>
      <c r="V210" s="236">
        <f>+T210+U210</f>
        <v>0</v>
      </c>
      <c r="W210" s="345">
        <f>IF(Q210=0,0,((V210/Q210)-1)*100)</f>
        <v>0</v>
      </c>
    </row>
    <row r="211" spans="1:23" s="1" customFormat="1" ht="14.25" thickTop="1" thickBot="1" x14ac:dyDescent="0.25">
      <c r="A211" s="3"/>
      <c r="I211" s="2"/>
      <c r="K211" s="3"/>
      <c r="L211" s="239" t="s">
        <v>66</v>
      </c>
      <c r="M211" s="240">
        <f>+M209+M210</f>
        <v>0</v>
      </c>
      <c r="N211" s="241">
        <f t="shared" ref="N211:V211" si="134">+N209+N210</f>
        <v>0</v>
      </c>
      <c r="O211" s="242">
        <f t="shared" si="134"/>
        <v>0</v>
      </c>
      <c r="P211" s="240">
        <f t="shared" si="134"/>
        <v>0</v>
      </c>
      <c r="Q211" s="242">
        <f t="shared" si="134"/>
        <v>0</v>
      </c>
      <c r="R211" s="240">
        <f t="shared" si="134"/>
        <v>0</v>
      </c>
      <c r="S211" s="241">
        <f t="shared" si="134"/>
        <v>0</v>
      </c>
      <c r="T211" s="242">
        <f t="shared" si="134"/>
        <v>0</v>
      </c>
      <c r="U211" s="240">
        <f t="shared" si="134"/>
        <v>0</v>
      </c>
      <c r="V211" s="242">
        <f t="shared" si="134"/>
        <v>0</v>
      </c>
      <c r="W211" s="344">
        <f t="shared" ref="W211:W212" si="135">IF(Q211=0,0,((V211/Q211)-1)*100)</f>
        <v>0</v>
      </c>
    </row>
    <row r="212" spans="1:23" s="1" customFormat="1" ht="14.25" thickTop="1" thickBot="1" x14ac:dyDescent="0.25">
      <c r="A212" s="3"/>
      <c r="I212" s="2"/>
      <c r="K212" s="3"/>
      <c r="L212" s="239" t="s">
        <v>68</v>
      </c>
      <c r="M212" s="240">
        <f>+M208+M209+M210</f>
        <v>0</v>
      </c>
      <c r="N212" s="241">
        <f t="shared" ref="N212:V212" si="136">+N208+N209+N210</f>
        <v>0</v>
      </c>
      <c r="O212" s="242">
        <f t="shared" si="136"/>
        <v>0</v>
      </c>
      <c r="P212" s="240">
        <f t="shared" si="136"/>
        <v>0</v>
      </c>
      <c r="Q212" s="242">
        <f t="shared" si="136"/>
        <v>0</v>
      </c>
      <c r="R212" s="240">
        <f t="shared" si="136"/>
        <v>0</v>
      </c>
      <c r="S212" s="241">
        <f t="shared" si="136"/>
        <v>0</v>
      </c>
      <c r="T212" s="242">
        <f t="shared" si="136"/>
        <v>0</v>
      </c>
      <c r="U212" s="240">
        <f t="shared" si="136"/>
        <v>0</v>
      </c>
      <c r="V212" s="242">
        <f t="shared" si="136"/>
        <v>0</v>
      </c>
      <c r="W212" s="344">
        <f t="shared" si="135"/>
        <v>0</v>
      </c>
    </row>
    <row r="213" spans="1:23" ht="14.25" thickTop="1" thickBot="1" x14ac:dyDescent="0.25">
      <c r="L213" s="445" t="s">
        <v>15</v>
      </c>
      <c r="M213" s="457">
        <v>0</v>
      </c>
      <c r="N213" s="458">
        <v>0</v>
      </c>
      <c r="O213" s="236">
        <f t="shared" si="130"/>
        <v>0</v>
      </c>
      <c r="P213" s="469">
        <v>0</v>
      </c>
      <c r="Q213" s="236">
        <f t="shared" si="131"/>
        <v>0</v>
      </c>
      <c r="R213" s="457"/>
      <c r="S213" s="458"/>
      <c r="T213" s="236"/>
      <c r="U213" s="469"/>
      <c r="V213" s="236"/>
      <c r="W213" s="470"/>
    </row>
    <row r="214" spans="1:23" ht="14.25" thickTop="1" thickBot="1" x14ac:dyDescent="0.25">
      <c r="L214" s="239" t="s">
        <v>61</v>
      </c>
      <c r="M214" s="240">
        <f>+M209+M210+M213</f>
        <v>0</v>
      </c>
      <c r="N214" s="460">
        <f>+N209+N210+N213</f>
        <v>0</v>
      </c>
      <c r="O214" s="461">
        <f t="shared" si="130"/>
        <v>0</v>
      </c>
      <c r="P214" s="460">
        <f>+P209+P210+P213</f>
        <v>0</v>
      </c>
      <c r="Q214" s="461">
        <f t="shared" si="131"/>
        <v>0</v>
      </c>
      <c r="R214" s="240"/>
      <c r="S214" s="460"/>
      <c r="T214" s="461"/>
      <c r="U214" s="460"/>
      <c r="V214" s="461"/>
      <c r="W214" s="462"/>
    </row>
    <row r="215" spans="1:23" ht="13.5" thickTop="1" x14ac:dyDescent="0.2">
      <c r="L215" s="445" t="s">
        <v>16</v>
      </c>
      <c r="M215" s="457">
        <v>0</v>
      </c>
      <c r="N215" s="458">
        <v>0</v>
      </c>
      <c r="O215" s="236">
        <f t="shared" si="130"/>
        <v>0</v>
      </c>
      <c r="P215" s="469">
        <v>0</v>
      </c>
      <c r="Q215" s="236">
        <f t="shared" si="131"/>
        <v>0</v>
      </c>
      <c r="R215" s="457"/>
      <c r="S215" s="458"/>
      <c r="T215" s="236"/>
      <c r="U215" s="469"/>
      <c r="V215" s="236"/>
      <c r="W215" s="470"/>
    </row>
    <row r="216" spans="1:23" x14ac:dyDescent="0.2">
      <c r="L216" s="445" t="s">
        <v>17</v>
      </c>
      <c r="M216" s="457">
        <v>0</v>
      </c>
      <c r="N216" s="458">
        <v>0</v>
      </c>
      <c r="O216" s="236">
        <f t="shared" si="130"/>
        <v>0</v>
      </c>
      <c r="P216" s="469">
        <v>0</v>
      </c>
      <c r="Q216" s="236">
        <f t="shared" si="131"/>
        <v>0</v>
      </c>
      <c r="R216" s="457"/>
      <c r="S216" s="458"/>
      <c r="T216" s="236"/>
      <c r="U216" s="469"/>
      <c r="V216" s="236"/>
      <c r="W216" s="470"/>
    </row>
    <row r="217" spans="1:23" ht="13.5" thickBot="1" x14ac:dyDescent="0.25">
      <c r="L217" s="445" t="s">
        <v>18</v>
      </c>
      <c r="M217" s="457">
        <v>0</v>
      </c>
      <c r="N217" s="458">
        <v>0</v>
      </c>
      <c r="O217" s="244">
        <f t="shared" si="130"/>
        <v>0</v>
      </c>
      <c r="P217" s="471">
        <v>0</v>
      </c>
      <c r="Q217" s="244">
        <f t="shared" si="131"/>
        <v>0</v>
      </c>
      <c r="R217" s="457"/>
      <c r="S217" s="458"/>
      <c r="T217" s="244"/>
      <c r="U217" s="471"/>
      <c r="V217" s="244"/>
      <c r="W217" s="470"/>
    </row>
    <row r="218" spans="1:23" ht="14.25" thickTop="1" thickBot="1" x14ac:dyDescent="0.25">
      <c r="L218" s="246" t="s">
        <v>19</v>
      </c>
      <c r="M218" s="247">
        <f>+M215+M216+M217</f>
        <v>0</v>
      </c>
      <c r="N218" s="464">
        <f>+N215+N216+N217</f>
        <v>0</v>
      </c>
      <c r="O218" s="465">
        <f t="shared" si="130"/>
        <v>0</v>
      </c>
      <c r="P218" s="464">
        <f>+P215+P216+P217</f>
        <v>0</v>
      </c>
      <c r="Q218" s="465">
        <f t="shared" si="131"/>
        <v>0</v>
      </c>
      <c r="R218" s="247"/>
      <c r="S218" s="464"/>
      <c r="T218" s="465"/>
      <c r="U218" s="464"/>
      <c r="V218" s="465"/>
      <c r="W218" s="250"/>
    </row>
    <row r="219" spans="1:23" ht="13.5" thickTop="1" x14ac:dyDescent="0.2">
      <c r="A219" s="403"/>
      <c r="K219" s="403"/>
      <c r="L219" s="445" t="s">
        <v>21</v>
      </c>
      <c r="M219" s="457">
        <v>0</v>
      </c>
      <c r="N219" s="458">
        <v>0</v>
      </c>
      <c r="O219" s="244">
        <f t="shared" si="130"/>
        <v>0</v>
      </c>
      <c r="P219" s="472">
        <v>0</v>
      </c>
      <c r="Q219" s="244">
        <f t="shared" si="131"/>
        <v>0</v>
      </c>
      <c r="R219" s="457"/>
      <c r="S219" s="458"/>
      <c r="T219" s="244"/>
      <c r="U219" s="472"/>
      <c r="V219" s="244"/>
      <c r="W219" s="470"/>
    </row>
    <row r="220" spans="1:23" x14ac:dyDescent="0.2">
      <c r="A220" s="403"/>
      <c r="K220" s="403"/>
      <c r="L220" s="445" t="s">
        <v>22</v>
      </c>
      <c r="M220" s="457">
        <v>0</v>
      </c>
      <c r="N220" s="458">
        <v>0</v>
      </c>
      <c r="O220" s="244">
        <f t="shared" si="130"/>
        <v>0</v>
      </c>
      <c r="P220" s="469">
        <v>0</v>
      </c>
      <c r="Q220" s="244">
        <f t="shared" si="131"/>
        <v>0</v>
      </c>
      <c r="R220" s="457"/>
      <c r="S220" s="458"/>
      <c r="T220" s="244"/>
      <c r="U220" s="469"/>
      <c r="V220" s="244"/>
      <c r="W220" s="470"/>
    </row>
    <row r="221" spans="1:23" ht="13.5" thickBot="1" x14ac:dyDescent="0.25">
      <c r="A221" s="403"/>
      <c r="K221" s="403"/>
      <c r="L221" s="445" t="s">
        <v>23</v>
      </c>
      <c r="M221" s="457">
        <v>0</v>
      </c>
      <c r="N221" s="458">
        <v>0</v>
      </c>
      <c r="O221" s="244">
        <f t="shared" si="130"/>
        <v>0</v>
      </c>
      <c r="P221" s="469">
        <v>0</v>
      </c>
      <c r="Q221" s="244">
        <f t="shared" si="131"/>
        <v>0</v>
      </c>
      <c r="R221" s="457"/>
      <c r="S221" s="458"/>
      <c r="T221" s="244"/>
      <c r="U221" s="469"/>
      <c r="V221" s="244"/>
      <c r="W221" s="470"/>
    </row>
    <row r="222" spans="1:23" ht="14.25" thickTop="1" thickBot="1" x14ac:dyDescent="0.25">
      <c r="L222" s="239" t="s">
        <v>40</v>
      </c>
      <c r="M222" s="240">
        <f>+M219+M220+M221</f>
        <v>0</v>
      </c>
      <c r="N222" s="460">
        <f>+N219+N220+N221</f>
        <v>0</v>
      </c>
      <c r="O222" s="461">
        <f t="shared" si="130"/>
        <v>0</v>
      </c>
      <c r="P222" s="460">
        <f>+P219+P220+P221</f>
        <v>0</v>
      </c>
      <c r="Q222" s="461">
        <f t="shared" si="131"/>
        <v>0</v>
      </c>
      <c r="R222" s="240"/>
      <c r="S222" s="460"/>
      <c r="T222" s="461"/>
      <c r="U222" s="460"/>
      <c r="V222" s="461"/>
      <c r="W222" s="462"/>
    </row>
    <row r="223" spans="1:23" ht="14.25" thickTop="1" thickBot="1" x14ac:dyDescent="0.25">
      <c r="L223" s="239" t="s">
        <v>62</v>
      </c>
      <c r="M223" s="240">
        <f>+M214+M218+M219+M220+M221</f>
        <v>0</v>
      </c>
      <c r="N223" s="241">
        <f>+N214+N218+N219+N220+N221</f>
        <v>0</v>
      </c>
      <c r="O223" s="242">
        <f t="shared" si="130"/>
        <v>0</v>
      </c>
      <c r="P223" s="240">
        <f>+P214+P218+P219+P220+P221</f>
        <v>0</v>
      </c>
      <c r="Q223" s="242">
        <f t="shared" si="131"/>
        <v>0</v>
      </c>
      <c r="R223" s="240"/>
      <c r="S223" s="241"/>
      <c r="T223" s="242"/>
      <c r="U223" s="240"/>
      <c r="V223" s="242"/>
      <c r="W223" s="243"/>
    </row>
    <row r="224" spans="1:23" ht="14.25" thickTop="1" thickBot="1" x14ac:dyDescent="0.25">
      <c r="L224" s="239" t="s">
        <v>63</v>
      </c>
      <c r="M224" s="240">
        <f>+M208+M214+M218+M222</f>
        <v>0</v>
      </c>
      <c r="N224" s="241">
        <f>+N208+N214+N218+N222</f>
        <v>0</v>
      </c>
      <c r="O224" s="242">
        <f t="shared" si="130"/>
        <v>0</v>
      </c>
      <c r="P224" s="240">
        <f>+P208+P214+P218+P222</f>
        <v>0</v>
      </c>
      <c r="Q224" s="242">
        <f t="shared" si="131"/>
        <v>0</v>
      </c>
      <c r="R224" s="240"/>
      <c r="S224" s="241"/>
      <c r="T224" s="242"/>
      <c r="U224" s="240"/>
      <c r="V224" s="242"/>
      <c r="W224" s="243"/>
    </row>
    <row r="225" spans="1:23" ht="14.25" thickTop="1" thickBot="1" x14ac:dyDescent="0.25">
      <c r="L225" s="467" t="s">
        <v>60</v>
      </c>
      <c r="M225" s="441"/>
      <c r="N225" s="441"/>
      <c r="O225" s="441"/>
      <c r="P225" s="441"/>
      <c r="Q225" s="441"/>
      <c r="R225" s="441"/>
      <c r="S225" s="441"/>
      <c r="T225" s="441"/>
      <c r="U225" s="441"/>
      <c r="V225" s="441"/>
      <c r="W225" s="441"/>
    </row>
    <row r="226" spans="1:23" ht="13.5" thickTop="1" x14ac:dyDescent="0.2">
      <c r="L226" s="522" t="s">
        <v>56</v>
      </c>
      <c r="M226" s="523"/>
      <c r="N226" s="523"/>
      <c r="O226" s="523"/>
      <c r="P226" s="523"/>
      <c r="Q226" s="523"/>
      <c r="R226" s="523"/>
      <c r="S226" s="523"/>
      <c r="T226" s="523"/>
      <c r="U226" s="523"/>
      <c r="V226" s="523"/>
      <c r="W226" s="524"/>
    </row>
    <row r="227" spans="1:23" ht="13.5" thickBot="1" x14ac:dyDescent="0.25">
      <c r="L227" s="525" t="s">
        <v>53</v>
      </c>
      <c r="M227" s="526"/>
      <c r="N227" s="526"/>
      <c r="O227" s="526"/>
      <c r="P227" s="526"/>
      <c r="Q227" s="526"/>
      <c r="R227" s="526"/>
      <c r="S227" s="526"/>
      <c r="T227" s="526"/>
      <c r="U227" s="526"/>
      <c r="V227" s="526"/>
      <c r="W227" s="527"/>
    </row>
    <row r="228" spans="1:23" ht="14.25" thickTop="1" thickBot="1" x14ac:dyDescent="0.25">
      <c r="L228" s="440"/>
      <c r="M228" s="441"/>
      <c r="N228" s="441"/>
      <c r="O228" s="441"/>
      <c r="P228" s="441"/>
      <c r="Q228" s="441"/>
      <c r="R228" s="441"/>
      <c r="S228" s="441"/>
      <c r="T228" s="441"/>
      <c r="U228" s="441"/>
      <c r="V228" s="441"/>
      <c r="W228" s="442" t="s">
        <v>34</v>
      </c>
    </row>
    <row r="229" spans="1:23" ht="14.25" thickTop="1" thickBot="1" x14ac:dyDescent="0.25">
      <c r="L229" s="443"/>
      <c r="M229" s="215" t="s">
        <v>64</v>
      </c>
      <c r="N229" s="216"/>
      <c r="O229" s="253"/>
      <c r="P229" s="215"/>
      <c r="Q229" s="215"/>
      <c r="R229" s="215" t="s">
        <v>65</v>
      </c>
      <c r="S229" s="216"/>
      <c r="T229" s="253"/>
      <c r="U229" s="215"/>
      <c r="V229" s="215"/>
      <c r="W229" s="444" t="s">
        <v>2</v>
      </c>
    </row>
    <row r="230" spans="1:23" ht="13.5" thickTop="1" x14ac:dyDescent="0.2">
      <c r="L230" s="445" t="s">
        <v>3</v>
      </c>
      <c r="M230" s="446"/>
      <c r="N230" s="440"/>
      <c r="O230" s="220"/>
      <c r="P230" s="447"/>
      <c r="Q230" s="308"/>
      <c r="R230" s="446"/>
      <c r="S230" s="440"/>
      <c r="T230" s="220"/>
      <c r="U230" s="447"/>
      <c r="V230" s="308"/>
      <c r="W230" s="448" t="s">
        <v>4</v>
      </c>
    </row>
    <row r="231" spans="1:23" ht="13.5" thickBot="1" x14ac:dyDescent="0.25">
      <c r="L231" s="449"/>
      <c r="M231" s="450" t="s">
        <v>35</v>
      </c>
      <c r="N231" s="451" t="s">
        <v>36</v>
      </c>
      <c r="O231" s="226" t="s">
        <v>37</v>
      </c>
      <c r="P231" s="449" t="s">
        <v>32</v>
      </c>
      <c r="Q231" s="304" t="s">
        <v>7</v>
      </c>
      <c r="R231" s="450" t="s">
        <v>35</v>
      </c>
      <c r="S231" s="451" t="s">
        <v>36</v>
      </c>
      <c r="T231" s="226" t="s">
        <v>37</v>
      </c>
      <c r="U231" s="449" t="s">
        <v>32</v>
      </c>
      <c r="V231" s="304" t="s">
        <v>7</v>
      </c>
      <c r="W231" s="427"/>
    </row>
    <row r="232" spans="1:23" ht="4.5" customHeight="1" thickTop="1" x14ac:dyDescent="0.2">
      <c r="L232" s="445"/>
      <c r="M232" s="452"/>
      <c r="N232" s="453"/>
      <c r="O232" s="231"/>
      <c r="P232" s="468"/>
      <c r="Q232" s="264"/>
      <c r="R232" s="452"/>
      <c r="S232" s="453"/>
      <c r="T232" s="231"/>
      <c r="U232" s="468"/>
      <c r="V232" s="264"/>
      <c r="W232" s="456"/>
    </row>
    <row r="233" spans="1:23" x14ac:dyDescent="0.2">
      <c r="L233" s="445" t="s">
        <v>10</v>
      </c>
      <c r="M233" s="457">
        <f t="shared" ref="M233:N235" si="137">+M177+M205</f>
        <v>2</v>
      </c>
      <c r="N233" s="458">
        <f t="shared" si="137"/>
        <v>0</v>
      </c>
      <c r="O233" s="236">
        <f>M233+N233</f>
        <v>2</v>
      </c>
      <c r="P233" s="469">
        <f>+P177+P205</f>
        <v>0</v>
      </c>
      <c r="Q233" s="265">
        <f>O233+P233</f>
        <v>2</v>
      </c>
      <c r="R233" s="457">
        <f t="shared" ref="R233:S235" si="138">+R177+R205</f>
        <v>42</v>
      </c>
      <c r="S233" s="458">
        <f t="shared" si="138"/>
        <v>1</v>
      </c>
      <c r="T233" s="236">
        <f>R233+S233</f>
        <v>43</v>
      </c>
      <c r="U233" s="469">
        <f>+U177+U205</f>
        <v>0</v>
      </c>
      <c r="V233" s="265">
        <f>T233+U233</f>
        <v>43</v>
      </c>
      <c r="W233" s="470">
        <f t="shared" ref="W233:W240" si="139">IF(Q233=0,0,((V233/Q233)-1)*100)</f>
        <v>2050</v>
      </c>
    </row>
    <row r="234" spans="1:23" x14ac:dyDescent="0.2">
      <c r="L234" s="445" t="s">
        <v>11</v>
      </c>
      <c r="M234" s="457">
        <f t="shared" si="137"/>
        <v>1</v>
      </c>
      <c r="N234" s="458">
        <f t="shared" si="137"/>
        <v>7</v>
      </c>
      <c r="O234" s="236">
        <f t="shared" ref="O234:O235" si="140">M234+N234</f>
        <v>8</v>
      </c>
      <c r="P234" s="469">
        <f>+P178+P206</f>
        <v>0</v>
      </c>
      <c r="Q234" s="265">
        <f>O234+P234</f>
        <v>8</v>
      </c>
      <c r="R234" s="457">
        <f t="shared" si="138"/>
        <v>56</v>
      </c>
      <c r="S234" s="458">
        <f t="shared" si="138"/>
        <v>0</v>
      </c>
      <c r="T234" s="236">
        <f t="shared" ref="T234:T235" si="141">R234+S234</f>
        <v>56</v>
      </c>
      <c r="U234" s="469">
        <f>+U178+U206</f>
        <v>0</v>
      </c>
      <c r="V234" s="265">
        <f t="shared" ref="V234:V237" si="142">T234+U234</f>
        <v>56</v>
      </c>
      <c r="W234" s="470">
        <f t="shared" si="139"/>
        <v>600</v>
      </c>
    </row>
    <row r="235" spans="1:23" ht="13.5" thickBot="1" x14ac:dyDescent="0.25">
      <c r="L235" s="449" t="s">
        <v>12</v>
      </c>
      <c r="M235" s="457">
        <f t="shared" si="137"/>
        <v>3</v>
      </c>
      <c r="N235" s="458">
        <f t="shared" si="137"/>
        <v>9</v>
      </c>
      <c r="O235" s="236">
        <f t="shared" si="140"/>
        <v>12</v>
      </c>
      <c r="P235" s="469">
        <f>+P179+P207</f>
        <v>0</v>
      </c>
      <c r="Q235" s="265">
        <f>O235+P235</f>
        <v>12</v>
      </c>
      <c r="R235" s="457">
        <f t="shared" si="138"/>
        <v>46</v>
      </c>
      <c r="S235" s="458">
        <f t="shared" si="138"/>
        <v>0</v>
      </c>
      <c r="T235" s="236">
        <f t="shared" si="141"/>
        <v>46</v>
      </c>
      <c r="U235" s="469">
        <f>+U179+U207</f>
        <v>0</v>
      </c>
      <c r="V235" s="265">
        <f t="shared" si="142"/>
        <v>46</v>
      </c>
      <c r="W235" s="470">
        <f t="shared" si="139"/>
        <v>283.33333333333337</v>
      </c>
    </row>
    <row r="236" spans="1:23" ht="14.25" thickTop="1" thickBot="1" x14ac:dyDescent="0.25">
      <c r="L236" s="239" t="s">
        <v>38</v>
      </c>
      <c r="M236" s="240">
        <f t="shared" ref="M236:U236" si="143">+M233+M234+M235</f>
        <v>6</v>
      </c>
      <c r="N236" s="460">
        <f t="shared" si="143"/>
        <v>16</v>
      </c>
      <c r="O236" s="461">
        <f t="shared" si="143"/>
        <v>22</v>
      </c>
      <c r="P236" s="460">
        <f t="shared" si="143"/>
        <v>0</v>
      </c>
      <c r="Q236" s="461">
        <f t="shared" si="143"/>
        <v>22</v>
      </c>
      <c r="R236" s="240">
        <f t="shared" si="143"/>
        <v>144</v>
      </c>
      <c r="S236" s="460">
        <f t="shared" si="143"/>
        <v>1</v>
      </c>
      <c r="T236" s="461">
        <f t="shared" si="143"/>
        <v>145</v>
      </c>
      <c r="U236" s="460">
        <f t="shared" si="143"/>
        <v>0</v>
      </c>
      <c r="V236" s="461">
        <f t="shared" si="142"/>
        <v>145</v>
      </c>
      <c r="W236" s="462">
        <f t="shared" si="139"/>
        <v>559.09090909090912</v>
      </c>
    </row>
    <row r="237" spans="1:23" ht="13.5" thickTop="1" x14ac:dyDescent="0.2">
      <c r="L237" s="445" t="s">
        <v>13</v>
      </c>
      <c r="M237" s="457">
        <f>+M181+M209</f>
        <v>3</v>
      </c>
      <c r="N237" s="458">
        <f>+N181+N209</f>
        <v>0</v>
      </c>
      <c r="O237" s="236">
        <f t="shared" ref="O237:O241" si="144">M237+N237</f>
        <v>3</v>
      </c>
      <c r="P237" s="473">
        <f>+P181+P209</f>
        <v>0</v>
      </c>
      <c r="Q237" s="341">
        <f>O237+P237</f>
        <v>3</v>
      </c>
      <c r="R237" s="457">
        <f>+R181+R209</f>
        <v>51</v>
      </c>
      <c r="S237" s="458">
        <f>+S181+S209</f>
        <v>0</v>
      </c>
      <c r="T237" s="236">
        <f t="shared" ref="T237" si="145">R237+S237</f>
        <v>51</v>
      </c>
      <c r="U237" s="473">
        <f>+U181+U209</f>
        <v>0</v>
      </c>
      <c r="V237" s="341">
        <f t="shared" si="142"/>
        <v>51</v>
      </c>
      <c r="W237" s="470">
        <f t="shared" si="139"/>
        <v>1600</v>
      </c>
    </row>
    <row r="238" spans="1:23" ht="13.5" thickBot="1" x14ac:dyDescent="0.25">
      <c r="L238" s="445" t="s">
        <v>14</v>
      </c>
      <c r="M238" s="457">
        <f>+M182+M210</f>
        <v>3</v>
      </c>
      <c r="N238" s="458">
        <f>+N182+N210</f>
        <v>0</v>
      </c>
      <c r="O238" s="244">
        <f>M238+N238</f>
        <v>3</v>
      </c>
      <c r="P238" s="473">
        <f>+P182+P210</f>
        <v>0</v>
      </c>
      <c r="Q238" s="236">
        <f>O238+P238</f>
        <v>3</v>
      </c>
      <c r="R238" s="457">
        <f>+R182+R210</f>
        <v>33</v>
      </c>
      <c r="S238" s="458">
        <f>+S182+S210</f>
        <v>0</v>
      </c>
      <c r="T238" s="244">
        <f>R238+S238</f>
        <v>33</v>
      </c>
      <c r="U238" s="473">
        <f>+U182+U210</f>
        <v>0</v>
      </c>
      <c r="V238" s="236">
        <f>T238+U238</f>
        <v>33</v>
      </c>
      <c r="W238" s="470">
        <f t="shared" si="139"/>
        <v>1000</v>
      </c>
    </row>
    <row r="239" spans="1:23" s="1" customFormat="1" ht="14.25" thickTop="1" thickBot="1" x14ac:dyDescent="0.25">
      <c r="A239" s="3"/>
      <c r="I239" s="2"/>
      <c r="K239" s="3"/>
      <c r="L239" s="239" t="s">
        <v>66</v>
      </c>
      <c r="M239" s="240">
        <f>+M237+M238</f>
        <v>6</v>
      </c>
      <c r="N239" s="241">
        <f t="shared" ref="N239:V239" si="146">+N237+N238</f>
        <v>0</v>
      </c>
      <c r="O239" s="242">
        <f t="shared" si="146"/>
        <v>6</v>
      </c>
      <c r="P239" s="240">
        <f t="shared" si="146"/>
        <v>0</v>
      </c>
      <c r="Q239" s="242">
        <f t="shared" si="146"/>
        <v>6</v>
      </c>
      <c r="R239" s="240">
        <f t="shared" si="146"/>
        <v>84</v>
      </c>
      <c r="S239" s="241">
        <f t="shared" si="146"/>
        <v>0</v>
      </c>
      <c r="T239" s="242">
        <f t="shared" si="146"/>
        <v>84</v>
      </c>
      <c r="U239" s="240">
        <f t="shared" si="146"/>
        <v>0</v>
      </c>
      <c r="V239" s="242">
        <f t="shared" si="146"/>
        <v>84</v>
      </c>
      <c r="W239" s="243">
        <f t="shared" si="139"/>
        <v>1300</v>
      </c>
    </row>
    <row r="240" spans="1:23" s="1" customFormat="1" ht="14.25" thickTop="1" thickBot="1" x14ac:dyDescent="0.25">
      <c r="A240" s="3"/>
      <c r="I240" s="2"/>
      <c r="K240" s="3"/>
      <c r="L240" s="239" t="s">
        <v>68</v>
      </c>
      <c r="M240" s="240">
        <f>+M236+M237+M238</f>
        <v>12</v>
      </c>
      <c r="N240" s="241">
        <f t="shared" ref="N240:V240" si="147">+N236+N237+N238</f>
        <v>16</v>
      </c>
      <c r="O240" s="242">
        <f t="shared" si="147"/>
        <v>28</v>
      </c>
      <c r="P240" s="240">
        <f t="shared" si="147"/>
        <v>0</v>
      </c>
      <c r="Q240" s="242">
        <f t="shared" si="147"/>
        <v>28</v>
      </c>
      <c r="R240" s="240">
        <f t="shared" si="147"/>
        <v>228</v>
      </c>
      <c r="S240" s="241">
        <f t="shared" si="147"/>
        <v>1</v>
      </c>
      <c r="T240" s="242">
        <f t="shared" si="147"/>
        <v>229</v>
      </c>
      <c r="U240" s="240">
        <f t="shared" si="147"/>
        <v>0</v>
      </c>
      <c r="V240" s="242">
        <f t="shared" si="147"/>
        <v>229</v>
      </c>
      <c r="W240" s="243">
        <f t="shared" si="139"/>
        <v>717.85714285714289</v>
      </c>
    </row>
    <row r="241" spans="1:23" ht="14.25" thickTop="1" thickBot="1" x14ac:dyDescent="0.25">
      <c r="L241" s="445" t="s">
        <v>15</v>
      </c>
      <c r="M241" s="474">
        <f>+M185+M213</f>
        <v>11</v>
      </c>
      <c r="N241" s="463">
        <f>+N185+N213</f>
        <v>0</v>
      </c>
      <c r="O241" s="266">
        <f t="shared" si="144"/>
        <v>11</v>
      </c>
      <c r="P241" s="471">
        <f>+P185+P213</f>
        <v>0</v>
      </c>
      <c r="Q241" s="349">
        <f>+Q234+Q235+Q237</f>
        <v>23</v>
      </c>
      <c r="R241" s="474"/>
      <c r="S241" s="463"/>
      <c r="T241" s="266"/>
      <c r="U241" s="471"/>
      <c r="V241" s="349"/>
      <c r="W241" s="470"/>
    </row>
    <row r="242" spans="1:23" ht="14.25" thickTop="1" thickBot="1" x14ac:dyDescent="0.25">
      <c r="L242" s="239" t="s">
        <v>61</v>
      </c>
      <c r="M242" s="240">
        <f t="shared" ref="M242:Q242" si="148">+M237+M238+M241</f>
        <v>17</v>
      </c>
      <c r="N242" s="460">
        <f t="shared" si="148"/>
        <v>0</v>
      </c>
      <c r="O242" s="461">
        <f t="shared" si="148"/>
        <v>17</v>
      </c>
      <c r="P242" s="460">
        <f t="shared" si="148"/>
        <v>0</v>
      </c>
      <c r="Q242" s="461">
        <f t="shared" si="148"/>
        <v>29</v>
      </c>
      <c r="R242" s="240"/>
      <c r="S242" s="460"/>
      <c r="T242" s="461"/>
      <c r="U242" s="460"/>
      <c r="V242" s="461"/>
      <c r="W242" s="462"/>
    </row>
    <row r="243" spans="1:23" ht="13.5" thickTop="1" x14ac:dyDescent="0.2">
      <c r="L243" s="445" t="s">
        <v>16</v>
      </c>
      <c r="M243" s="457">
        <f t="shared" ref="M243:N245" si="149">+M187+M215</f>
        <v>17</v>
      </c>
      <c r="N243" s="458">
        <f t="shared" si="149"/>
        <v>0</v>
      </c>
      <c r="O243" s="236">
        <f t="shared" ref="O243" si="150">M243+N243</f>
        <v>17</v>
      </c>
      <c r="P243" s="469">
        <f>+P187+P215</f>
        <v>0</v>
      </c>
      <c r="Q243" s="265">
        <f>O243+P243</f>
        <v>17</v>
      </c>
      <c r="R243" s="457"/>
      <c r="S243" s="458"/>
      <c r="T243" s="236"/>
      <c r="U243" s="469"/>
      <c r="V243" s="265"/>
      <c r="W243" s="470"/>
    </row>
    <row r="244" spans="1:23" x14ac:dyDescent="0.2">
      <c r="L244" s="445" t="s">
        <v>17</v>
      </c>
      <c r="M244" s="457">
        <f t="shared" si="149"/>
        <v>6</v>
      </c>
      <c r="N244" s="458">
        <f t="shared" si="149"/>
        <v>0</v>
      </c>
      <c r="O244" s="236">
        <f>M244+N244</f>
        <v>6</v>
      </c>
      <c r="P244" s="469">
        <f>+P188+P216</f>
        <v>0</v>
      </c>
      <c r="Q244" s="265">
        <f>O244+P244</f>
        <v>6</v>
      </c>
      <c r="R244" s="457"/>
      <c r="S244" s="458"/>
      <c r="T244" s="236"/>
      <c r="U244" s="469"/>
      <c r="V244" s="265"/>
      <c r="W244" s="470"/>
    </row>
    <row r="245" spans="1:23" ht="13.5" thickBot="1" x14ac:dyDescent="0.25">
      <c r="L245" s="445" t="s">
        <v>18</v>
      </c>
      <c r="M245" s="457">
        <f t="shared" si="149"/>
        <v>1</v>
      </c>
      <c r="N245" s="458">
        <f t="shared" si="149"/>
        <v>0</v>
      </c>
      <c r="O245" s="244">
        <f>M245+N245</f>
        <v>1</v>
      </c>
      <c r="P245" s="471">
        <f>+P189+P217</f>
        <v>0</v>
      </c>
      <c r="Q245" s="265">
        <f>O245+P245</f>
        <v>1</v>
      </c>
      <c r="R245" s="457"/>
      <c r="S245" s="458"/>
      <c r="T245" s="244"/>
      <c r="U245" s="471"/>
      <c r="V245" s="265"/>
      <c r="W245" s="470"/>
    </row>
    <row r="246" spans="1:23" ht="14.25" thickTop="1" thickBot="1" x14ac:dyDescent="0.25">
      <c r="L246" s="246" t="s">
        <v>19</v>
      </c>
      <c r="M246" s="247">
        <f t="shared" ref="M246:Q246" si="151">+M243+M244+M245</f>
        <v>24</v>
      </c>
      <c r="N246" s="464">
        <f t="shared" si="151"/>
        <v>0</v>
      </c>
      <c r="O246" s="465">
        <f t="shared" si="151"/>
        <v>24</v>
      </c>
      <c r="P246" s="464">
        <f t="shared" si="151"/>
        <v>0</v>
      </c>
      <c r="Q246" s="465">
        <f t="shared" si="151"/>
        <v>24</v>
      </c>
      <c r="R246" s="247"/>
      <c r="S246" s="464"/>
      <c r="T246" s="465"/>
      <c r="U246" s="464"/>
      <c r="V246" s="465"/>
      <c r="W246" s="250"/>
    </row>
    <row r="247" spans="1:23" ht="13.5" thickTop="1" x14ac:dyDescent="0.2">
      <c r="A247" s="403"/>
      <c r="K247" s="403"/>
      <c r="L247" s="445" t="s">
        <v>21</v>
      </c>
      <c r="M247" s="457">
        <f t="shared" ref="M247:N249" si="152">+M191+M219</f>
        <v>0</v>
      </c>
      <c r="N247" s="458">
        <f t="shared" si="152"/>
        <v>0</v>
      </c>
      <c r="O247" s="244">
        <f>M247+N247</f>
        <v>0</v>
      </c>
      <c r="P247" s="472">
        <f>+P191+P219</f>
        <v>0</v>
      </c>
      <c r="Q247" s="265">
        <f>O247+P247</f>
        <v>0</v>
      </c>
      <c r="R247" s="457"/>
      <c r="S247" s="458"/>
      <c r="T247" s="244"/>
      <c r="U247" s="472"/>
      <c r="V247" s="265"/>
      <c r="W247" s="470"/>
    </row>
    <row r="248" spans="1:23" x14ac:dyDescent="0.2">
      <c r="A248" s="403"/>
      <c r="K248" s="403"/>
      <c r="L248" s="445" t="s">
        <v>22</v>
      </c>
      <c r="M248" s="457">
        <f t="shared" si="152"/>
        <v>0</v>
      </c>
      <c r="N248" s="458">
        <f t="shared" si="152"/>
        <v>0</v>
      </c>
      <c r="O248" s="244">
        <f t="shared" ref="O248:O249" si="153">M248+N248</f>
        <v>0</v>
      </c>
      <c r="P248" s="469">
        <f>+P192+P220</f>
        <v>0</v>
      </c>
      <c r="Q248" s="265">
        <f>O248+P248</f>
        <v>0</v>
      </c>
      <c r="R248" s="457"/>
      <c r="S248" s="458"/>
      <c r="T248" s="244"/>
      <c r="U248" s="469"/>
      <c r="V248" s="265"/>
      <c r="W248" s="470"/>
    </row>
    <row r="249" spans="1:23" ht="13.5" thickBot="1" x14ac:dyDescent="0.25">
      <c r="A249" s="403"/>
      <c r="K249" s="403"/>
      <c r="L249" s="445" t="s">
        <v>23</v>
      </c>
      <c r="M249" s="457">
        <f t="shared" si="152"/>
        <v>25</v>
      </c>
      <c r="N249" s="458">
        <f t="shared" si="152"/>
        <v>0</v>
      </c>
      <c r="O249" s="244">
        <f t="shared" si="153"/>
        <v>25</v>
      </c>
      <c r="P249" s="469">
        <f>+P193+P221</f>
        <v>0</v>
      </c>
      <c r="Q249" s="265">
        <f>O249+P249</f>
        <v>25</v>
      </c>
      <c r="R249" s="457"/>
      <c r="S249" s="458"/>
      <c r="T249" s="244"/>
      <c r="U249" s="469"/>
      <c r="V249" s="265"/>
      <c r="W249" s="470"/>
    </row>
    <row r="250" spans="1:23" ht="14.25" thickTop="1" thickBot="1" x14ac:dyDescent="0.25">
      <c r="L250" s="239" t="s">
        <v>40</v>
      </c>
      <c r="M250" s="240">
        <f t="shared" ref="M250:Q250" si="154">+M247+M248+M249</f>
        <v>25</v>
      </c>
      <c r="N250" s="460">
        <f t="shared" si="154"/>
        <v>0</v>
      </c>
      <c r="O250" s="461">
        <f t="shared" si="154"/>
        <v>25</v>
      </c>
      <c r="P250" s="460">
        <f t="shared" si="154"/>
        <v>0</v>
      </c>
      <c r="Q250" s="461">
        <f t="shared" si="154"/>
        <v>25</v>
      </c>
      <c r="R250" s="240"/>
      <c r="S250" s="460"/>
      <c r="T250" s="461"/>
      <c r="U250" s="460"/>
      <c r="V250" s="461"/>
      <c r="W250" s="462"/>
    </row>
    <row r="251" spans="1:23" ht="14.25" thickTop="1" thickBot="1" x14ac:dyDescent="0.25">
      <c r="L251" s="239" t="s">
        <v>62</v>
      </c>
      <c r="M251" s="240">
        <f t="shared" ref="M251:Q251" si="155">+M242+M246+M247+M248+M249</f>
        <v>66</v>
      </c>
      <c r="N251" s="241">
        <f t="shared" si="155"/>
        <v>0</v>
      </c>
      <c r="O251" s="242">
        <f t="shared" si="155"/>
        <v>66</v>
      </c>
      <c r="P251" s="240">
        <f t="shared" si="155"/>
        <v>0</v>
      </c>
      <c r="Q251" s="242">
        <f t="shared" si="155"/>
        <v>78</v>
      </c>
      <c r="R251" s="240"/>
      <c r="S251" s="241"/>
      <c r="T251" s="242"/>
      <c r="U251" s="240"/>
      <c r="V251" s="242"/>
      <c r="W251" s="243"/>
    </row>
    <row r="252" spans="1:23" ht="14.25" thickTop="1" thickBot="1" x14ac:dyDescent="0.25">
      <c r="L252" s="239" t="s">
        <v>63</v>
      </c>
      <c r="M252" s="240">
        <f t="shared" ref="M252:Q252" si="156">+M236+M242+M246+M250</f>
        <v>72</v>
      </c>
      <c r="N252" s="241">
        <f t="shared" si="156"/>
        <v>16</v>
      </c>
      <c r="O252" s="242">
        <f t="shared" si="156"/>
        <v>88</v>
      </c>
      <c r="P252" s="240">
        <f t="shared" si="156"/>
        <v>0</v>
      </c>
      <c r="Q252" s="242">
        <f t="shared" si="156"/>
        <v>100</v>
      </c>
      <c r="R252" s="240"/>
      <c r="S252" s="241"/>
      <c r="T252" s="242"/>
      <c r="U252" s="240"/>
      <c r="V252" s="242"/>
      <c r="W252" s="243"/>
    </row>
    <row r="253" spans="1:23" ht="13.5" thickTop="1" x14ac:dyDescent="0.2">
      <c r="L253" s="467" t="s">
        <v>60</v>
      </c>
      <c r="M253" s="441"/>
      <c r="N253" s="441"/>
      <c r="O253" s="441"/>
      <c r="P253" s="441"/>
      <c r="Q253" s="441"/>
      <c r="R253" s="441"/>
      <c r="S253" s="441"/>
      <c r="T253" s="441"/>
      <c r="U253" s="441"/>
      <c r="V253" s="441"/>
      <c r="W253" s="441"/>
    </row>
  </sheetData>
  <sheetProtection algorithmName="SHA-512" hashValue="2xAhPNxfpS+Ie1R1tfQgPpU46CeTpwxEdZlF/mexBE68XRAxK5HfVPQrYomxFoAE2Cq5rXbl1zBtxEoI5+RkoA==" saltValue="zJt6JryUC0+3DEh78YXMEA==" spinCount="100000" sheet="1" objects="1" scenarios="1"/>
  <mergeCells count="42">
    <mergeCell ref="L226:W226"/>
    <mergeCell ref="L227:W227"/>
    <mergeCell ref="L170:W170"/>
    <mergeCell ref="L171:W171"/>
    <mergeCell ref="L198:W198"/>
    <mergeCell ref="L199:W199"/>
    <mergeCell ref="B2:I2"/>
    <mergeCell ref="L2:W2"/>
    <mergeCell ref="B3:I3"/>
    <mergeCell ref="L3:W3"/>
    <mergeCell ref="C5:E5"/>
    <mergeCell ref="F5:H5"/>
    <mergeCell ref="M5:Q5"/>
    <mergeCell ref="R5:V5"/>
    <mergeCell ref="B30:I30"/>
    <mergeCell ref="L30:W30"/>
    <mergeCell ref="B31:I31"/>
    <mergeCell ref="L31:W31"/>
    <mergeCell ref="C33:E33"/>
    <mergeCell ref="F33:H33"/>
    <mergeCell ref="M33:Q33"/>
    <mergeCell ref="R33:V33"/>
    <mergeCell ref="B58:I58"/>
    <mergeCell ref="L58:W58"/>
    <mergeCell ref="B59:I59"/>
    <mergeCell ref="L59:W59"/>
    <mergeCell ref="C61:E61"/>
    <mergeCell ref="F61:H61"/>
    <mergeCell ref="M61:Q61"/>
    <mergeCell ref="R61:V61"/>
    <mergeCell ref="L86:W86"/>
    <mergeCell ref="M89:Q89"/>
    <mergeCell ref="R89:V89"/>
    <mergeCell ref="M117:Q117"/>
    <mergeCell ref="R117:V117"/>
    <mergeCell ref="M145:Q145"/>
    <mergeCell ref="R145:V145"/>
    <mergeCell ref="L87:W87"/>
    <mergeCell ref="L114:W114"/>
    <mergeCell ref="L115:W115"/>
    <mergeCell ref="L142:W142"/>
    <mergeCell ref="L143:W143"/>
  </mergeCells>
  <conditionalFormatting sqref="A57:A60 K57:K60 K141:K144 A141:A144 K225:K228 A225:A228 K253:K1048576 A253:A1048576 K47:K49 A47:A49 K75:K77 A75:A77 K131:K133 A131:A133 K158:K161 A158:A161 K215:K217 A215:A217 K243:K245 A243:A245 A51:A53 K51:K53 A79:A81 K79:K81 K135:K137 A135:A137 K163:K165 A163:A165 K219:K221 A219:A221 K247:K249 A247:A249 K19:K32 A19:A32 A103:A116 K103:K116 K187:K200 A187:A200 K1:K14 A1:A14 A34:A42 K34:K42 A62:A70 K62:K70 A85:A98 K85:K98 K118:K126 A118:A126 A146:A154 K146:K154 K169:K182 A169:A182 A202:A210 K202:K210 K230:K238 A230:A238">
    <cfRule type="containsText" dxfId="239" priority="106" operator="containsText" text="NOT OK">
      <formula>NOT(ISERROR(SEARCH("NOT OK",A1)))</formula>
    </cfRule>
  </conditionalFormatting>
  <conditionalFormatting sqref="K54:K56 A54:A56">
    <cfRule type="containsText" dxfId="238" priority="105" operator="containsText" text="NOT OK">
      <formula>NOT(ISERROR(SEARCH("NOT OK",A54)))</formula>
    </cfRule>
  </conditionalFormatting>
  <conditionalFormatting sqref="K54:K56 A54:A56">
    <cfRule type="containsText" dxfId="237" priority="104" operator="containsText" text="NOT OK">
      <formula>NOT(ISERROR(SEARCH("NOT OK",A54)))</formula>
    </cfRule>
  </conditionalFormatting>
  <conditionalFormatting sqref="K82:K84 A82:A84">
    <cfRule type="containsText" dxfId="236" priority="103" operator="containsText" text="NOT OK">
      <formula>NOT(ISERROR(SEARCH("NOT OK",A82)))</formula>
    </cfRule>
  </conditionalFormatting>
  <conditionalFormatting sqref="K82:K84 A82:A84">
    <cfRule type="containsText" dxfId="235" priority="102" operator="containsText" text="NOT OK">
      <formula>NOT(ISERROR(SEARCH("NOT OK",A82)))</formula>
    </cfRule>
  </conditionalFormatting>
  <conditionalFormatting sqref="A138:A140 K138:K140">
    <cfRule type="containsText" dxfId="234" priority="101" operator="containsText" text="NOT OK">
      <formula>NOT(ISERROR(SEARCH("NOT OK",A138)))</formula>
    </cfRule>
  </conditionalFormatting>
  <conditionalFormatting sqref="A138:A140 K138:K140">
    <cfRule type="containsText" dxfId="233" priority="100" operator="containsText" text="NOT OK">
      <formula>NOT(ISERROR(SEARCH("NOT OK",A138)))</formula>
    </cfRule>
  </conditionalFormatting>
  <conditionalFormatting sqref="A166:A168 K166:K168">
    <cfRule type="containsText" dxfId="232" priority="99" operator="containsText" text="NOT OK">
      <formula>NOT(ISERROR(SEARCH("NOT OK",A166)))</formula>
    </cfRule>
  </conditionalFormatting>
  <conditionalFormatting sqref="A166:A168 K166:K168">
    <cfRule type="containsText" dxfId="231" priority="98" operator="containsText" text="NOT OK">
      <formula>NOT(ISERROR(SEARCH("NOT OK",A166)))</formula>
    </cfRule>
  </conditionalFormatting>
  <conditionalFormatting sqref="K222:K224 A222:A224">
    <cfRule type="containsText" dxfId="230" priority="97" operator="containsText" text="NOT OK">
      <formula>NOT(ISERROR(SEARCH("NOT OK",A222)))</formula>
    </cfRule>
  </conditionalFormatting>
  <conditionalFormatting sqref="K222:K224 A222:A224">
    <cfRule type="containsText" dxfId="229" priority="96" operator="containsText" text="NOT OK">
      <formula>NOT(ISERROR(SEARCH("NOT OK",A222)))</formula>
    </cfRule>
  </conditionalFormatting>
  <conditionalFormatting sqref="K250:K252 A250:A252">
    <cfRule type="containsText" dxfId="228" priority="95" operator="containsText" text="NOT OK">
      <formula>NOT(ISERROR(SEARCH("NOT OK",A250)))</formula>
    </cfRule>
  </conditionalFormatting>
  <conditionalFormatting sqref="K250:K252 A250:A252">
    <cfRule type="containsText" dxfId="227" priority="94" operator="containsText" text="NOT OK">
      <formula>NOT(ISERROR(SEARCH("NOT OK",A250)))</formula>
    </cfRule>
  </conditionalFormatting>
  <conditionalFormatting sqref="A33 K33">
    <cfRule type="containsText" dxfId="226" priority="93" operator="containsText" text="NOT OK">
      <formula>NOT(ISERROR(SEARCH("NOT OK",A33)))</formula>
    </cfRule>
  </conditionalFormatting>
  <conditionalFormatting sqref="A61 K61">
    <cfRule type="containsText" dxfId="225" priority="92" operator="containsText" text="NOT OK">
      <formula>NOT(ISERROR(SEARCH("NOT OK",A61)))</formula>
    </cfRule>
  </conditionalFormatting>
  <conditionalFormatting sqref="A201 K201">
    <cfRule type="containsText" dxfId="224" priority="89" operator="containsText" text="NOT OK">
      <formula>NOT(ISERROR(SEARCH("NOT OK",A201)))</formula>
    </cfRule>
  </conditionalFormatting>
  <conditionalFormatting sqref="K117 A117">
    <cfRule type="containsText" dxfId="223" priority="91" operator="containsText" text="NOT OK">
      <formula>NOT(ISERROR(SEARCH("NOT OK",A117)))</formula>
    </cfRule>
  </conditionalFormatting>
  <conditionalFormatting sqref="K145 A145">
    <cfRule type="containsText" dxfId="222" priority="90" operator="containsText" text="NOT OK">
      <formula>NOT(ISERROR(SEARCH("NOT OK",A145)))</formula>
    </cfRule>
  </conditionalFormatting>
  <conditionalFormatting sqref="A229 K229">
    <cfRule type="containsText" dxfId="221" priority="88" operator="containsText" text="NOT OK">
      <formula>NOT(ISERROR(SEARCH("NOT OK",A229)))</formula>
    </cfRule>
  </conditionalFormatting>
  <conditionalFormatting sqref="A17:A18 K17:K18">
    <cfRule type="containsText" dxfId="220" priority="87" operator="containsText" text="NOT OK">
      <formula>NOT(ISERROR(SEARCH("NOT OK",A17)))</formula>
    </cfRule>
  </conditionalFormatting>
  <conditionalFormatting sqref="K45 A45">
    <cfRule type="containsText" dxfId="219" priority="86" operator="containsText" text="NOT OK">
      <formula>NOT(ISERROR(SEARCH("NOT OK",A45)))</formula>
    </cfRule>
  </conditionalFormatting>
  <conditionalFormatting sqref="K73 A73">
    <cfRule type="containsText" dxfId="218" priority="85" operator="containsText" text="NOT OK">
      <formula>NOT(ISERROR(SEARCH("NOT OK",A73)))</formula>
    </cfRule>
  </conditionalFormatting>
  <conditionalFormatting sqref="K101:K108 A101:A108">
    <cfRule type="containsText" dxfId="217" priority="84" operator="containsText" text="NOT OK">
      <formula>NOT(ISERROR(SEARCH("NOT OK",A101)))</formula>
    </cfRule>
  </conditionalFormatting>
  <conditionalFormatting sqref="A129 K129">
    <cfRule type="containsText" dxfId="216" priority="83" operator="containsText" text="NOT OK">
      <formula>NOT(ISERROR(SEARCH("NOT OK",A129)))</formula>
    </cfRule>
  </conditionalFormatting>
  <conditionalFormatting sqref="K157 A157">
    <cfRule type="containsText" dxfId="215" priority="82" operator="containsText" text="NOT OK">
      <formula>NOT(ISERROR(SEARCH("NOT OK",A157)))</formula>
    </cfRule>
  </conditionalFormatting>
  <conditionalFormatting sqref="A185:A192 K185:K192">
    <cfRule type="containsText" dxfId="214" priority="81" operator="containsText" text="NOT OK">
      <formula>NOT(ISERROR(SEARCH("NOT OK",A185)))</formula>
    </cfRule>
  </conditionalFormatting>
  <conditionalFormatting sqref="K213 A213">
    <cfRule type="containsText" dxfId="213" priority="80" operator="containsText" text="NOT OK">
      <formula>NOT(ISERROR(SEARCH("NOT OK",A213)))</formula>
    </cfRule>
  </conditionalFormatting>
  <conditionalFormatting sqref="K241 A241">
    <cfRule type="containsText" dxfId="212" priority="79" operator="containsText" text="NOT OK">
      <formula>NOT(ISERROR(SEARCH("NOT OK",A241)))</formula>
    </cfRule>
  </conditionalFormatting>
  <conditionalFormatting sqref="A241 K241">
    <cfRule type="containsText" dxfId="211" priority="78" operator="containsText" text="NOT OK">
      <formula>NOT(ISERROR(SEARCH("NOT OK",A241)))</formula>
    </cfRule>
  </conditionalFormatting>
  <conditionalFormatting sqref="A46:A49 K46:K49">
    <cfRule type="containsText" dxfId="210" priority="77" operator="containsText" text="NOT OK">
      <formula>NOT(ISERROR(SEARCH("NOT OK",A46)))</formula>
    </cfRule>
  </conditionalFormatting>
  <conditionalFormatting sqref="A74:A77 K74:K77">
    <cfRule type="containsText" dxfId="209" priority="76" operator="containsText" text="NOT OK">
      <formula>NOT(ISERROR(SEARCH("NOT OK",A74)))</formula>
    </cfRule>
  </conditionalFormatting>
  <conditionalFormatting sqref="K130:K133 A130:A133">
    <cfRule type="containsText" dxfId="208" priority="75" operator="containsText" text="NOT OK">
      <formula>NOT(ISERROR(SEARCH("NOT OK",A130)))</formula>
    </cfRule>
  </conditionalFormatting>
  <conditionalFormatting sqref="A214:A217 K214:K217">
    <cfRule type="containsText" dxfId="207" priority="74" operator="containsText" text="NOT OK">
      <formula>NOT(ISERROR(SEARCH("NOT OK",A214)))</formula>
    </cfRule>
  </conditionalFormatting>
  <conditionalFormatting sqref="A242:A245 K242:K245">
    <cfRule type="containsText" dxfId="206" priority="73" operator="containsText" text="NOT OK">
      <formula>NOT(ISERROR(SEARCH("NOT OK",A242)))</formula>
    </cfRule>
  </conditionalFormatting>
  <conditionalFormatting sqref="K27 A27">
    <cfRule type="containsText" dxfId="205" priority="72" operator="containsText" text="NOT OK">
      <formula>NOT(ISERROR(SEARCH("NOT OK",A27)))</formula>
    </cfRule>
  </conditionalFormatting>
  <conditionalFormatting sqref="A28 K28">
    <cfRule type="containsText" dxfId="204" priority="71" operator="containsText" text="NOT OK">
      <formula>NOT(ISERROR(SEARCH("NOT OK",A28)))</formula>
    </cfRule>
  </conditionalFormatting>
  <conditionalFormatting sqref="K112 A112">
    <cfRule type="containsText" dxfId="203" priority="70" operator="containsText" text="NOT OK">
      <formula>NOT(ISERROR(SEARCH("NOT OK",A112)))</formula>
    </cfRule>
  </conditionalFormatting>
  <conditionalFormatting sqref="K111 A111">
    <cfRule type="containsText" dxfId="202" priority="69" operator="containsText" text="NOT OK">
      <formula>NOT(ISERROR(SEARCH("NOT OK",A111)))</formula>
    </cfRule>
  </conditionalFormatting>
  <conditionalFormatting sqref="A196 K196">
    <cfRule type="containsText" dxfId="201" priority="68" operator="containsText" text="NOT OK">
      <formula>NOT(ISERROR(SEARCH("NOT OK",A196)))</formula>
    </cfRule>
  </conditionalFormatting>
  <conditionalFormatting sqref="K195 A195">
    <cfRule type="containsText" dxfId="200" priority="67" operator="containsText" text="NOT OK">
      <formula>NOT(ISERROR(SEARCH("NOT OK",A195)))</formula>
    </cfRule>
  </conditionalFormatting>
  <conditionalFormatting sqref="A50:A52 K50:K52">
    <cfRule type="containsText" dxfId="199" priority="66" operator="containsText" text="NOT OK">
      <formula>NOT(ISERROR(SEARCH("NOT OK",A50)))</formula>
    </cfRule>
  </conditionalFormatting>
  <conditionalFormatting sqref="A78:A80 K78:K80">
    <cfRule type="containsText" dxfId="198" priority="65" operator="containsText" text="NOT OK">
      <formula>NOT(ISERROR(SEARCH("NOT OK",A78)))</formula>
    </cfRule>
  </conditionalFormatting>
  <conditionalFormatting sqref="K134:K136 A134:A136">
    <cfRule type="containsText" dxfId="197" priority="64" operator="containsText" text="NOT OK">
      <formula>NOT(ISERROR(SEARCH("NOT OK",A134)))</formula>
    </cfRule>
  </conditionalFormatting>
  <conditionalFormatting sqref="K134:K136 A134:A136">
    <cfRule type="containsText" dxfId="196" priority="63" operator="containsText" text="NOT OK">
      <formula>NOT(ISERROR(SEARCH("NOT OK",A134)))</formula>
    </cfRule>
  </conditionalFormatting>
  <conditionalFormatting sqref="K162:K164 A162:A164">
    <cfRule type="containsText" dxfId="195" priority="62" operator="containsText" text="NOT OK">
      <formula>NOT(ISERROR(SEARCH("NOT OK",A162)))</formula>
    </cfRule>
  </conditionalFormatting>
  <conditionalFormatting sqref="K162:K164 A162:A164">
    <cfRule type="containsText" dxfId="194" priority="61" operator="containsText" text="NOT OK">
      <formula>NOT(ISERROR(SEARCH("NOT OK",A162)))</formula>
    </cfRule>
  </conditionalFormatting>
  <conditionalFormatting sqref="A218:A220 K218:K220">
    <cfRule type="containsText" dxfId="193" priority="60" operator="containsText" text="NOT OK">
      <formula>NOT(ISERROR(SEARCH("NOT OK",A218)))</formula>
    </cfRule>
  </conditionalFormatting>
  <conditionalFormatting sqref="A218:A220 K218:K220">
    <cfRule type="containsText" dxfId="192" priority="59" operator="containsText" text="NOT OK">
      <formula>NOT(ISERROR(SEARCH("NOT OK",A218)))</formula>
    </cfRule>
  </conditionalFormatting>
  <conditionalFormatting sqref="A246:A248 K246:K248">
    <cfRule type="containsText" dxfId="191" priority="58" operator="containsText" text="NOT OK">
      <formula>NOT(ISERROR(SEARCH("NOT OK",A246)))</formula>
    </cfRule>
  </conditionalFormatting>
  <conditionalFormatting sqref="A246:A248 K246:K248">
    <cfRule type="containsText" dxfId="190" priority="57" operator="containsText" text="NOT OK">
      <formula>NOT(ISERROR(SEARCH("NOT OK",A246)))</formula>
    </cfRule>
  </conditionalFormatting>
  <conditionalFormatting sqref="K55 A55">
    <cfRule type="containsText" dxfId="189" priority="56" operator="containsText" text="NOT OK">
      <formula>NOT(ISERROR(SEARCH("NOT OK",A55)))</formula>
    </cfRule>
  </conditionalFormatting>
  <conditionalFormatting sqref="A56 K56">
    <cfRule type="containsText" dxfId="188" priority="55" operator="containsText" text="NOT OK">
      <formula>NOT(ISERROR(SEARCH("NOT OK",A56)))</formula>
    </cfRule>
  </conditionalFormatting>
  <conditionalFormatting sqref="K83 A83">
    <cfRule type="containsText" dxfId="187" priority="54" operator="containsText" text="NOT OK">
      <formula>NOT(ISERROR(SEARCH("NOT OK",A83)))</formula>
    </cfRule>
  </conditionalFormatting>
  <conditionalFormatting sqref="A84 K84">
    <cfRule type="containsText" dxfId="186" priority="53" operator="containsText" text="NOT OK">
      <formula>NOT(ISERROR(SEARCH("NOT OK",A84)))</formula>
    </cfRule>
  </conditionalFormatting>
  <conditionalFormatting sqref="K140 A140">
    <cfRule type="containsText" dxfId="185" priority="52" operator="containsText" text="NOT OK">
      <formula>NOT(ISERROR(SEARCH("NOT OK",A140)))</formula>
    </cfRule>
  </conditionalFormatting>
  <conditionalFormatting sqref="K139 A139">
    <cfRule type="containsText" dxfId="184" priority="51" operator="containsText" text="NOT OK">
      <formula>NOT(ISERROR(SEARCH("NOT OK",A139)))</formula>
    </cfRule>
  </conditionalFormatting>
  <conditionalFormatting sqref="K168 A168">
    <cfRule type="containsText" dxfId="183" priority="50" operator="containsText" text="NOT OK">
      <formula>NOT(ISERROR(SEARCH("NOT OK",A168)))</formula>
    </cfRule>
  </conditionalFormatting>
  <conditionalFormatting sqref="K167 A167">
    <cfRule type="containsText" dxfId="182" priority="49" operator="containsText" text="NOT OK">
      <formula>NOT(ISERROR(SEARCH("NOT OK",A167)))</formula>
    </cfRule>
  </conditionalFormatting>
  <conditionalFormatting sqref="A224 K224">
    <cfRule type="containsText" dxfId="181" priority="48" operator="containsText" text="NOT OK">
      <formula>NOT(ISERROR(SEARCH("NOT OK",A224)))</formula>
    </cfRule>
  </conditionalFormatting>
  <conditionalFormatting sqref="K223 A223">
    <cfRule type="containsText" dxfId="180" priority="47" operator="containsText" text="NOT OK">
      <formula>NOT(ISERROR(SEARCH("NOT OK",A223)))</formula>
    </cfRule>
  </conditionalFormatting>
  <conditionalFormatting sqref="A252 K252">
    <cfRule type="containsText" dxfId="179" priority="46" operator="containsText" text="NOT OK">
      <formula>NOT(ISERROR(SEARCH("NOT OK",A252)))</formula>
    </cfRule>
  </conditionalFormatting>
  <conditionalFormatting sqref="K251 A251">
    <cfRule type="containsText" dxfId="178" priority="45" operator="containsText" text="NOT OK">
      <formula>NOT(ISERROR(SEARCH("NOT OK",A251)))</formula>
    </cfRule>
  </conditionalFormatting>
  <conditionalFormatting sqref="K15 A15">
    <cfRule type="containsText" dxfId="177" priority="33" operator="containsText" text="NOT OK">
      <formula>NOT(ISERROR(SEARCH("NOT OK",A15)))</formula>
    </cfRule>
  </conditionalFormatting>
  <conditionalFormatting sqref="A16 K16">
    <cfRule type="containsText" dxfId="176" priority="34" operator="containsText" text="NOT OK">
      <formula>NOT(ISERROR(SEARCH("NOT OK",A16)))</formula>
    </cfRule>
  </conditionalFormatting>
  <conditionalFormatting sqref="K43 A43">
    <cfRule type="containsText" dxfId="175" priority="30" operator="containsText" text="NOT OK">
      <formula>NOT(ISERROR(SEARCH("NOT OK",A43)))</formula>
    </cfRule>
  </conditionalFormatting>
  <conditionalFormatting sqref="A44 K44">
    <cfRule type="containsText" dxfId="174" priority="31" operator="containsText" text="NOT OK">
      <formula>NOT(ISERROR(SEARCH("NOT OK",A44)))</formula>
    </cfRule>
  </conditionalFormatting>
  <conditionalFormatting sqref="K71 A71">
    <cfRule type="containsText" dxfId="173" priority="27" operator="containsText" text="NOT OK">
      <formula>NOT(ISERROR(SEARCH("NOT OK",A71)))</formula>
    </cfRule>
  </conditionalFormatting>
  <conditionalFormatting sqref="A72 K72">
    <cfRule type="containsText" dxfId="172" priority="28" operator="containsText" text="NOT OK">
      <formula>NOT(ISERROR(SEARCH("NOT OK",A72)))</formula>
    </cfRule>
  </conditionalFormatting>
  <conditionalFormatting sqref="A99 K99">
    <cfRule type="containsText" dxfId="171" priority="17" operator="containsText" text="NOT OK">
      <formula>NOT(ISERROR(SEARCH("NOT OK",A99)))</formula>
    </cfRule>
  </conditionalFormatting>
  <conditionalFormatting sqref="K100 A100">
    <cfRule type="containsText" dxfId="170" priority="18" operator="containsText" text="NOT OK">
      <formula>NOT(ISERROR(SEARCH("NOT OK",A100)))</formula>
    </cfRule>
  </conditionalFormatting>
  <conditionalFormatting sqref="K128 A128">
    <cfRule type="containsText" dxfId="169" priority="16" operator="containsText" text="NOT OK">
      <formula>NOT(ISERROR(SEARCH("NOT OK",A128)))</formula>
    </cfRule>
  </conditionalFormatting>
  <conditionalFormatting sqref="A127 K127">
    <cfRule type="containsText" dxfId="168" priority="15" operator="containsText" text="NOT OK">
      <formula>NOT(ISERROR(SEARCH("NOT OK",A127)))</formula>
    </cfRule>
  </conditionalFormatting>
  <conditionalFormatting sqref="A155 K155">
    <cfRule type="containsText" dxfId="167" priority="12" operator="containsText" text="NOT OK">
      <formula>NOT(ISERROR(SEARCH("NOT OK",A155)))</formula>
    </cfRule>
  </conditionalFormatting>
  <conditionalFormatting sqref="K156 A156">
    <cfRule type="containsText" dxfId="166" priority="13" operator="containsText" text="NOT OK">
      <formula>NOT(ISERROR(SEARCH("NOT OK",A156)))</formula>
    </cfRule>
  </conditionalFormatting>
  <conditionalFormatting sqref="K183 A183">
    <cfRule type="containsText" dxfId="165" priority="9" operator="containsText" text="NOT OK">
      <formula>NOT(ISERROR(SEARCH("NOT OK",A183)))</formula>
    </cfRule>
  </conditionalFormatting>
  <conditionalFormatting sqref="A184 K184">
    <cfRule type="containsText" dxfId="164" priority="10" operator="containsText" text="NOT OK">
      <formula>NOT(ISERROR(SEARCH("NOT OK",A184)))</formula>
    </cfRule>
  </conditionalFormatting>
  <conditionalFormatting sqref="K211 A211">
    <cfRule type="containsText" dxfId="163" priority="3" operator="containsText" text="NOT OK">
      <formula>NOT(ISERROR(SEARCH("NOT OK",A211)))</formula>
    </cfRule>
  </conditionalFormatting>
  <conditionalFormatting sqref="A212 K212">
    <cfRule type="containsText" dxfId="162" priority="4" operator="containsText" text="NOT OK">
      <formula>NOT(ISERROR(SEARCH("NOT OK",A212)))</formula>
    </cfRule>
  </conditionalFormatting>
  <conditionalFormatting sqref="K239 A239">
    <cfRule type="containsText" dxfId="161" priority="1" operator="containsText" text="NOT OK">
      <formula>NOT(ISERROR(SEARCH("NOT OK",A239)))</formula>
    </cfRule>
  </conditionalFormatting>
  <conditionalFormatting sqref="A240 K240">
    <cfRule type="containsText" dxfId="160" priority="2" operator="containsText" text="NOT OK">
      <formula>NOT(ISERROR(SEARCH("NOT OK",A240)))</formula>
    </cfRule>
  </conditionalFormatting>
  <printOptions horizontalCentered="1"/>
  <pageMargins left="0.55118110236220474" right="0.51181102362204722" top="0.74803149606299213" bottom="0.74803149606299213" header="0.31496062992125984" footer="0.31496062992125984"/>
  <pageSetup paperSize="9" scale="67" fitToHeight="4" orientation="portrait" r:id="rId1"/>
  <headerFooter alignWithMargins="0">
    <oddHeader>&amp;LMonthly Air Transport Statistics : Phuket International Airport</oddHeader>
  </headerFooter>
  <rowBreaks count="2" manualBreakCount="2">
    <brk id="85" min="11" max="22" man="1"/>
    <brk id="169" min="11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W253"/>
  <sheetViews>
    <sheetView topLeftCell="B10" zoomScaleNormal="100" workbookViewId="0">
      <selection activeCell="AA153" sqref="AA153"/>
    </sheetView>
  </sheetViews>
  <sheetFormatPr defaultColWidth="9.140625" defaultRowHeight="12.75" x14ac:dyDescent="0.2"/>
  <cols>
    <col min="1" max="1" width="9.140625" style="3"/>
    <col min="2" max="2" width="13" style="1" customWidth="1"/>
    <col min="3" max="3" width="10.85546875" style="1" customWidth="1"/>
    <col min="4" max="4" width="11.140625" style="1" customWidth="1"/>
    <col min="5" max="5" width="11.28515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7" style="1" customWidth="1"/>
    <col min="11" max="11" width="9.140625" style="3"/>
    <col min="12" max="12" width="14" style="1" customWidth="1"/>
    <col min="13" max="13" width="12.85546875" style="1" customWidth="1"/>
    <col min="14" max="14" width="12.28515625" style="1" customWidth="1"/>
    <col min="15" max="15" width="15.28515625" style="1" customWidth="1"/>
    <col min="16" max="16" width="11" style="1" customWidth="1"/>
    <col min="17" max="17" width="14.140625" style="1" customWidth="1"/>
    <col min="18" max="18" width="13" style="1" customWidth="1"/>
    <col min="19" max="19" width="12.7109375" style="1" customWidth="1"/>
    <col min="20" max="20" width="14.28515625" style="1" bestFit="1" customWidth="1"/>
    <col min="21" max="21" width="11" style="1" customWidth="1"/>
    <col min="22" max="22" width="12.85546875" style="1" customWidth="1"/>
    <col min="23" max="23" width="12.28515625" style="2" bestFit="1" customWidth="1"/>
    <col min="24" max="16384" width="9.140625" style="1"/>
  </cols>
  <sheetData>
    <row r="1" spans="1:23" ht="13.5" thickBot="1" x14ac:dyDescent="0.25"/>
    <row r="2" spans="1:23" ht="13.5" thickTop="1" x14ac:dyDescent="0.2">
      <c r="B2" s="537" t="s">
        <v>0</v>
      </c>
      <c r="C2" s="538"/>
      <c r="D2" s="538"/>
      <c r="E2" s="538"/>
      <c r="F2" s="538"/>
      <c r="G2" s="538"/>
      <c r="H2" s="538"/>
      <c r="I2" s="539"/>
      <c r="J2" s="3"/>
      <c r="L2" s="540" t="s">
        <v>1</v>
      </c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2"/>
    </row>
    <row r="3" spans="1:23" ht="13.5" thickBot="1" x14ac:dyDescent="0.25">
      <c r="B3" s="543" t="s">
        <v>46</v>
      </c>
      <c r="C3" s="544"/>
      <c r="D3" s="544"/>
      <c r="E3" s="544"/>
      <c r="F3" s="544"/>
      <c r="G3" s="544"/>
      <c r="H3" s="544"/>
      <c r="I3" s="545"/>
      <c r="J3" s="3"/>
      <c r="L3" s="546" t="s">
        <v>48</v>
      </c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8"/>
    </row>
    <row r="4" spans="1:23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4"/>
      <c r="C5" s="549" t="s">
        <v>64</v>
      </c>
      <c r="D5" s="550"/>
      <c r="E5" s="551"/>
      <c r="F5" s="549" t="s">
        <v>65</v>
      </c>
      <c r="G5" s="550"/>
      <c r="H5" s="551"/>
      <c r="I5" s="105" t="s">
        <v>2</v>
      </c>
      <c r="J5" s="3"/>
      <c r="L5" s="11"/>
      <c r="M5" s="552" t="s">
        <v>64</v>
      </c>
      <c r="N5" s="553"/>
      <c r="O5" s="553"/>
      <c r="P5" s="553"/>
      <c r="Q5" s="554"/>
      <c r="R5" s="552" t="s">
        <v>65</v>
      </c>
      <c r="S5" s="553"/>
      <c r="T5" s="553"/>
      <c r="U5" s="553"/>
      <c r="V5" s="554"/>
      <c r="W5" s="12" t="s">
        <v>2</v>
      </c>
    </row>
    <row r="6" spans="1:23" ht="13.5" thickTop="1" x14ac:dyDescent="0.2">
      <c r="B6" s="106" t="s">
        <v>3</v>
      </c>
      <c r="C6" s="107"/>
      <c r="D6" s="108"/>
      <c r="E6" s="109"/>
      <c r="F6" s="107"/>
      <c r="G6" s="108"/>
      <c r="H6" s="109"/>
      <c r="I6" s="110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 x14ac:dyDescent="0.25">
      <c r="B7" s="111"/>
      <c r="C7" s="112" t="s">
        <v>5</v>
      </c>
      <c r="D7" s="113" t="s">
        <v>6</v>
      </c>
      <c r="E7" s="114" t="s">
        <v>7</v>
      </c>
      <c r="F7" s="112" t="s">
        <v>5</v>
      </c>
      <c r="G7" s="113" t="s">
        <v>6</v>
      </c>
      <c r="H7" s="114" t="s">
        <v>7</v>
      </c>
      <c r="I7" s="115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 x14ac:dyDescent="0.2">
      <c r="B8" s="106"/>
      <c r="C8" s="116"/>
      <c r="D8" s="117"/>
      <c r="E8" s="147"/>
      <c r="F8" s="116"/>
      <c r="G8" s="117"/>
      <c r="H8" s="147"/>
      <c r="I8" s="119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6" t="s">
        <v>10</v>
      </c>
      <c r="C9" s="120">
        <v>30</v>
      </c>
      <c r="D9" s="121">
        <v>31</v>
      </c>
      <c r="E9" s="144">
        <f>SUM(C9:D9)</f>
        <v>61</v>
      </c>
      <c r="F9" s="120">
        <v>28</v>
      </c>
      <c r="G9" s="121">
        <v>27</v>
      </c>
      <c r="H9" s="144">
        <f>SUM(F9:G9)</f>
        <v>55</v>
      </c>
      <c r="I9" s="123">
        <f>IF(E9=0,0,((H9/E9)-1)*100)</f>
        <v>-9.8360655737704921</v>
      </c>
      <c r="J9" s="3"/>
      <c r="L9" s="13" t="s">
        <v>10</v>
      </c>
      <c r="M9" s="39">
        <v>4436</v>
      </c>
      <c r="N9" s="37">
        <v>4398</v>
      </c>
      <c r="O9" s="165">
        <f>+M9+N9</f>
        <v>8834</v>
      </c>
      <c r="P9" s="140">
        <v>0</v>
      </c>
      <c r="Q9" s="165">
        <f t="shared" ref="Q9" si="0">O9+P9</f>
        <v>8834</v>
      </c>
      <c r="R9" s="39">
        <v>4120</v>
      </c>
      <c r="S9" s="37">
        <v>3457</v>
      </c>
      <c r="T9" s="165">
        <f>SUM(R9:S9)</f>
        <v>7577</v>
      </c>
      <c r="U9" s="140">
        <v>0</v>
      </c>
      <c r="V9" s="165">
        <f t="shared" ref="V9:V11" si="1">T9+U9</f>
        <v>7577</v>
      </c>
      <c r="W9" s="40">
        <f>IF(Q9=0,0,((V9/Q9)-1)*100)</f>
        <v>-14.229114783789898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6" t="s">
        <v>11</v>
      </c>
      <c r="C10" s="120">
        <v>29</v>
      </c>
      <c r="D10" s="121">
        <v>29</v>
      </c>
      <c r="E10" s="144">
        <f t="shared" ref="E10:E25" si="2">SUM(C10:D10)</f>
        <v>58</v>
      </c>
      <c r="F10" s="120">
        <v>31</v>
      </c>
      <c r="G10" s="121">
        <v>31</v>
      </c>
      <c r="H10" s="144">
        <f t="shared" ref="H10:H13" si="3">SUM(F10:G10)</f>
        <v>62</v>
      </c>
      <c r="I10" s="123">
        <f>IF(E10=0,0,((H10/E10)-1)*100)</f>
        <v>6.8965517241379226</v>
      </c>
      <c r="J10" s="3"/>
      <c r="K10" s="6"/>
      <c r="L10" s="13" t="s">
        <v>11</v>
      </c>
      <c r="M10" s="39">
        <v>4436</v>
      </c>
      <c r="N10" s="37">
        <v>4481</v>
      </c>
      <c r="O10" s="165">
        <f t="shared" ref="O10:O11" si="4">+M10+N10</f>
        <v>8917</v>
      </c>
      <c r="P10" s="140">
        <v>0</v>
      </c>
      <c r="Q10" s="165">
        <f>O10+P10</f>
        <v>8917</v>
      </c>
      <c r="R10" s="39">
        <v>4225</v>
      </c>
      <c r="S10" s="37">
        <v>3853</v>
      </c>
      <c r="T10" s="165">
        <f>SUM(R10:S10)</f>
        <v>8078</v>
      </c>
      <c r="U10" s="140">
        <v>0</v>
      </c>
      <c r="V10" s="165">
        <f>T10+U10</f>
        <v>8078</v>
      </c>
      <c r="W10" s="40">
        <f>IF(Q10=0,0,((V10/Q10)-1)*100)</f>
        <v>-9.4089940562969598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1" t="s">
        <v>12</v>
      </c>
      <c r="C11" s="124">
        <v>32</v>
      </c>
      <c r="D11" s="334">
        <v>32</v>
      </c>
      <c r="E11" s="144">
        <f t="shared" si="2"/>
        <v>64</v>
      </c>
      <c r="F11" s="124">
        <v>30</v>
      </c>
      <c r="G11" s="334">
        <v>30</v>
      </c>
      <c r="H11" s="144">
        <f t="shared" si="3"/>
        <v>60</v>
      </c>
      <c r="I11" s="123">
        <f>IF(E11=0,0,((H11/E11)-1)*100)</f>
        <v>-6.25</v>
      </c>
      <c r="J11" s="3"/>
      <c r="K11" s="6"/>
      <c r="L11" s="22" t="s">
        <v>12</v>
      </c>
      <c r="M11" s="39">
        <v>4471</v>
      </c>
      <c r="N11" s="37">
        <v>4421</v>
      </c>
      <c r="O11" s="165">
        <f t="shared" si="4"/>
        <v>8892</v>
      </c>
      <c r="P11" s="140">
        <v>0</v>
      </c>
      <c r="Q11" s="210">
        <f t="shared" ref="Q11" si="5">O11+P11</f>
        <v>8892</v>
      </c>
      <c r="R11" s="39">
        <v>4581</v>
      </c>
      <c r="S11" s="37">
        <v>4639</v>
      </c>
      <c r="T11" s="165">
        <f t="shared" ref="T11" si="6">SUM(R11:S11)</f>
        <v>9220</v>
      </c>
      <c r="U11" s="140">
        <v>0</v>
      </c>
      <c r="V11" s="210">
        <f t="shared" si="1"/>
        <v>9220</v>
      </c>
      <c r="W11" s="40">
        <f>IF(Q11=0,0,((V11/Q11)-1)*100)</f>
        <v>3.688708951866837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57</v>
      </c>
      <c r="C12" s="127">
        <f t="shared" ref="C12:G12" si="7">+C9+C10+C11</f>
        <v>91</v>
      </c>
      <c r="D12" s="128">
        <f t="shared" si="7"/>
        <v>92</v>
      </c>
      <c r="E12" s="145">
        <f t="shared" si="2"/>
        <v>183</v>
      </c>
      <c r="F12" s="127">
        <f t="shared" si="7"/>
        <v>89</v>
      </c>
      <c r="G12" s="128">
        <f t="shared" si="7"/>
        <v>88</v>
      </c>
      <c r="H12" s="145">
        <f t="shared" si="3"/>
        <v>177</v>
      </c>
      <c r="I12" s="130">
        <f>IF(E12=0,0,((H12/E12)-1)*100)</f>
        <v>-3.2786885245901676</v>
      </c>
      <c r="J12" s="3"/>
      <c r="L12" s="41" t="s">
        <v>57</v>
      </c>
      <c r="M12" s="45">
        <f t="shared" ref="M12:N12" si="8">+M9+M10+M11</f>
        <v>13343</v>
      </c>
      <c r="N12" s="43">
        <f t="shared" si="8"/>
        <v>13300</v>
      </c>
      <c r="O12" s="166">
        <f>+O9+O10+O11</f>
        <v>26643</v>
      </c>
      <c r="P12" s="43">
        <f t="shared" ref="P12:Q12" si="9">+P9+P10+P11</f>
        <v>0</v>
      </c>
      <c r="Q12" s="166">
        <f t="shared" si="9"/>
        <v>26643</v>
      </c>
      <c r="R12" s="45">
        <f t="shared" ref="R12:V12" si="10">+R9+R10+R11</f>
        <v>12926</v>
      </c>
      <c r="S12" s="43">
        <f t="shared" si="10"/>
        <v>11949</v>
      </c>
      <c r="T12" s="166">
        <f>+T9+T10+T11</f>
        <v>24875</v>
      </c>
      <c r="U12" s="43">
        <f t="shared" si="10"/>
        <v>0</v>
      </c>
      <c r="V12" s="166">
        <f t="shared" si="10"/>
        <v>24875</v>
      </c>
      <c r="W12" s="46">
        <f t="shared" ref="W12:W13" si="11">IF(Q12=0,0,((V12/Q12)-1)*100)</f>
        <v>-6.6358893517997171</v>
      </c>
    </row>
    <row r="13" spans="1:23" ht="13.5" thickTop="1" x14ac:dyDescent="0.2">
      <c r="A13" s="3" t="str">
        <f t="shared" ref="A13:A69" si="12">IF(ISERROR(F13/G13)," ",IF(F13/G13&gt;0.5,IF(F13/G13&lt;1.5," ","NOT OK"),"NOT OK"))</f>
        <v xml:space="preserve"> </v>
      </c>
      <c r="B13" s="106" t="s">
        <v>13</v>
      </c>
      <c r="C13" s="120">
        <v>31</v>
      </c>
      <c r="D13" s="121">
        <v>30</v>
      </c>
      <c r="E13" s="144">
        <f t="shared" si="2"/>
        <v>61</v>
      </c>
      <c r="F13" s="120">
        <v>31</v>
      </c>
      <c r="G13" s="121">
        <v>31</v>
      </c>
      <c r="H13" s="144">
        <f t="shared" si="3"/>
        <v>62</v>
      </c>
      <c r="I13" s="123">
        <f t="shared" ref="I13" si="13">IF(E13=0,0,((H13/E13)-1)*100)</f>
        <v>1.6393442622950838</v>
      </c>
      <c r="J13" s="3"/>
      <c r="L13" s="13" t="s">
        <v>13</v>
      </c>
      <c r="M13" s="39">
        <v>4793</v>
      </c>
      <c r="N13" s="37">
        <v>4691</v>
      </c>
      <c r="O13" s="165">
        <f t="shared" ref="O13" si="14">+M13+N13</f>
        <v>9484</v>
      </c>
      <c r="P13" s="140">
        <v>0</v>
      </c>
      <c r="Q13" s="165">
        <f>O13+P13</f>
        <v>9484</v>
      </c>
      <c r="R13" s="39">
        <v>4642</v>
      </c>
      <c r="S13" s="37">
        <v>5548</v>
      </c>
      <c r="T13" s="165">
        <f t="shared" ref="T13" si="15">+R13+S13</f>
        <v>10190</v>
      </c>
      <c r="U13" s="140"/>
      <c r="V13" s="165">
        <f>T13+U13</f>
        <v>10190</v>
      </c>
      <c r="W13" s="40">
        <f t="shared" si="11"/>
        <v>7.4441164065794929</v>
      </c>
    </row>
    <row r="14" spans="1:23" ht="13.5" thickBot="1" x14ac:dyDescent="0.25">
      <c r="A14" s="3" t="str">
        <f>IF(ISERROR(F14/G14)," ",IF(F14/G14&gt;0.5,IF(F14/G14&lt;1.5," ","NOT OK"),"NOT OK"))</f>
        <v xml:space="preserve"> </v>
      </c>
      <c r="B14" s="106" t="s">
        <v>14</v>
      </c>
      <c r="C14" s="120">
        <v>28</v>
      </c>
      <c r="D14" s="121">
        <v>28</v>
      </c>
      <c r="E14" s="144">
        <f>SUM(C14:D14)</f>
        <v>56</v>
      </c>
      <c r="F14" s="120">
        <v>28</v>
      </c>
      <c r="G14" s="121">
        <v>28</v>
      </c>
      <c r="H14" s="144">
        <f>SUM(F14:G14)</f>
        <v>56</v>
      </c>
      <c r="I14" s="123">
        <f>IF(E14=0,0,((H14/E14)-1)*100)</f>
        <v>0</v>
      </c>
      <c r="J14" s="3"/>
      <c r="L14" s="13" t="s">
        <v>14</v>
      </c>
      <c r="M14" s="39">
        <v>4634</v>
      </c>
      <c r="N14" s="37">
        <v>4792</v>
      </c>
      <c r="O14" s="320">
        <f>+M14+N14</f>
        <v>9426</v>
      </c>
      <c r="P14" s="516">
        <v>0</v>
      </c>
      <c r="Q14" s="210">
        <f>O14+P14</f>
        <v>9426</v>
      </c>
      <c r="R14" s="515">
        <v>4464</v>
      </c>
      <c r="S14" s="512">
        <v>4176</v>
      </c>
      <c r="T14" s="303">
        <f>+R14+S14</f>
        <v>8640</v>
      </c>
      <c r="U14" s="140"/>
      <c r="V14" s="165">
        <f>T14+U14</f>
        <v>8640</v>
      </c>
      <c r="W14" s="40">
        <f>IF(Q14=0,0,((V14/Q14)-1)*100)</f>
        <v>-8.3386378103118997</v>
      </c>
    </row>
    <row r="15" spans="1:23" ht="14.25" thickTop="1" thickBot="1" x14ac:dyDescent="0.25">
      <c r="A15" s="3" t="str">
        <f>IF(ISERROR(F15/G15)," ",IF(F15/G15&gt;0.5,IF(F15/G15&lt;1.5," ","NOT OK"),"NOT OK"))</f>
        <v xml:space="preserve"> </v>
      </c>
      <c r="B15" s="126" t="s">
        <v>66</v>
      </c>
      <c r="C15" s="127">
        <f>+C13+C14</f>
        <v>59</v>
      </c>
      <c r="D15" s="129">
        <f t="shared" ref="D15:H15" si="16">+D13+D14</f>
        <v>58</v>
      </c>
      <c r="E15" s="300">
        <f t="shared" si="16"/>
        <v>117</v>
      </c>
      <c r="F15" s="127">
        <f t="shared" si="16"/>
        <v>59</v>
      </c>
      <c r="G15" s="129">
        <f t="shared" si="16"/>
        <v>59</v>
      </c>
      <c r="H15" s="300">
        <f t="shared" si="16"/>
        <v>118</v>
      </c>
      <c r="I15" s="130">
        <f>IF(E15=0,0,((H15/E15)-1)*100)</f>
        <v>0.85470085470085166</v>
      </c>
      <c r="J15" s="3"/>
      <c r="L15" s="41" t="s">
        <v>66</v>
      </c>
      <c r="M15" s="45">
        <f>+M13+M14</f>
        <v>9427</v>
      </c>
      <c r="N15" s="43">
        <f t="shared" ref="N15:V15" si="17">+N13+N14</f>
        <v>9483</v>
      </c>
      <c r="O15" s="302">
        <f t="shared" si="17"/>
        <v>18910</v>
      </c>
      <c r="P15" s="43">
        <f t="shared" si="17"/>
        <v>0</v>
      </c>
      <c r="Q15" s="302">
        <f t="shared" si="17"/>
        <v>18910</v>
      </c>
      <c r="R15" s="45">
        <f t="shared" si="17"/>
        <v>9106</v>
      </c>
      <c r="S15" s="43">
        <f t="shared" si="17"/>
        <v>9724</v>
      </c>
      <c r="T15" s="302">
        <f t="shared" si="17"/>
        <v>18830</v>
      </c>
      <c r="U15" s="43">
        <f t="shared" si="17"/>
        <v>0</v>
      </c>
      <c r="V15" s="302">
        <f t="shared" si="17"/>
        <v>18830</v>
      </c>
      <c r="W15" s="46">
        <f>IF(Q15=0,0,((V15/Q15)-1)*100)</f>
        <v>-0.4230565838180822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67</v>
      </c>
      <c r="C16" s="127">
        <f>+C12+C13+C14</f>
        <v>150</v>
      </c>
      <c r="D16" s="129">
        <f t="shared" ref="D16:H16" si="18">+D12+D13+D14</f>
        <v>150</v>
      </c>
      <c r="E16" s="300">
        <f t="shared" si="18"/>
        <v>300</v>
      </c>
      <c r="F16" s="127">
        <f t="shared" si="18"/>
        <v>148</v>
      </c>
      <c r="G16" s="129">
        <f t="shared" si="18"/>
        <v>147</v>
      </c>
      <c r="H16" s="300">
        <f t="shared" si="18"/>
        <v>295</v>
      </c>
      <c r="I16" s="130">
        <f>IF(E16=0,0,((H16/E16)-1)*100)</f>
        <v>-1.6666666666666718</v>
      </c>
      <c r="J16" s="3"/>
      <c r="L16" s="41" t="s">
        <v>67</v>
      </c>
      <c r="M16" s="45">
        <f>+M12+M13+M14</f>
        <v>22770</v>
      </c>
      <c r="N16" s="43">
        <f t="shared" ref="N16:V16" si="19">+N12+N13+N14</f>
        <v>22783</v>
      </c>
      <c r="O16" s="302">
        <f t="shared" si="19"/>
        <v>45553</v>
      </c>
      <c r="P16" s="43">
        <f t="shared" si="19"/>
        <v>0</v>
      </c>
      <c r="Q16" s="302">
        <f t="shared" si="19"/>
        <v>45553</v>
      </c>
      <c r="R16" s="45">
        <f t="shared" si="19"/>
        <v>22032</v>
      </c>
      <c r="S16" s="43">
        <f t="shared" si="19"/>
        <v>21673</v>
      </c>
      <c r="T16" s="302">
        <f t="shared" si="19"/>
        <v>43705</v>
      </c>
      <c r="U16" s="43">
        <f t="shared" si="19"/>
        <v>0</v>
      </c>
      <c r="V16" s="302">
        <f t="shared" si="19"/>
        <v>43705</v>
      </c>
      <c r="W16" s="46">
        <f>IF(Q16=0,0,((V16/Q16)-1)*100)</f>
        <v>-4.0568129431651005</v>
      </c>
    </row>
    <row r="17" spans="1:23" ht="14.25" thickTop="1" thickBot="1" x14ac:dyDescent="0.25">
      <c r="A17" s="7" t="str">
        <f t="shared" ref="A17:A19" si="20">IF(ISERROR(F17/G17)," ",IF(F17/G17&gt;0.5,IF(F17/G17&lt;1.5," ","NOT OK"),"NOT OK"))</f>
        <v xml:space="preserve"> </v>
      </c>
      <c r="B17" s="106" t="s">
        <v>15</v>
      </c>
      <c r="C17" s="120">
        <v>31</v>
      </c>
      <c r="D17" s="121">
        <v>31</v>
      </c>
      <c r="E17" s="144">
        <f t="shared" si="2"/>
        <v>62</v>
      </c>
      <c r="F17" s="120"/>
      <c r="G17" s="121"/>
      <c r="H17" s="144"/>
      <c r="I17" s="123"/>
      <c r="J17" s="7"/>
      <c r="L17" s="13" t="s">
        <v>15</v>
      </c>
      <c r="M17" s="39">
        <v>5550</v>
      </c>
      <c r="N17" s="37">
        <v>5506</v>
      </c>
      <c r="O17" s="165">
        <f>+M17+N17</f>
        <v>11056</v>
      </c>
      <c r="P17" s="140">
        <v>0</v>
      </c>
      <c r="Q17" s="165">
        <f>O17+P17</f>
        <v>11056</v>
      </c>
      <c r="R17" s="37"/>
      <c r="S17" s="481"/>
      <c r="T17" s="488"/>
      <c r="U17" s="494"/>
      <c r="V17" s="165"/>
      <c r="W17" s="40"/>
    </row>
    <row r="18" spans="1:23" ht="14.25" thickTop="1" thickBot="1" x14ac:dyDescent="0.25">
      <c r="A18" s="3" t="str">
        <f t="shared" si="20"/>
        <v xml:space="preserve"> </v>
      </c>
      <c r="B18" s="126" t="s">
        <v>61</v>
      </c>
      <c r="C18" s="127">
        <f t="shared" ref="C18:E18" si="21">+C13+C14+C17</f>
        <v>90</v>
      </c>
      <c r="D18" s="128">
        <f t="shared" si="21"/>
        <v>89</v>
      </c>
      <c r="E18" s="145">
        <f t="shared" si="21"/>
        <v>179</v>
      </c>
      <c r="F18" s="127"/>
      <c r="G18" s="128"/>
      <c r="H18" s="145"/>
      <c r="I18" s="130"/>
      <c r="J18" s="3"/>
      <c r="L18" s="41" t="s">
        <v>61</v>
      </c>
      <c r="M18" s="45">
        <f t="shared" ref="M18:Q18" si="22">+M13+M14+M17</f>
        <v>14977</v>
      </c>
      <c r="N18" s="43">
        <f t="shared" si="22"/>
        <v>14989</v>
      </c>
      <c r="O18" s="166">
        <f t="shared" si="22"/>
        <v>29966</v>
      </c>
      <c r="P18" s="43">
        <f t="shared" si="22"/>
        <v>0</v>
      </c>
      <c r="Q18" s="166">
        <f t="shared" si="22"/>
        <v>29966</v>
      </c>
      <c r="R18" s="43"/>
      <c r="S18" s="482"/>
      <c r="T18" s="489"/>
      <c r="U18" s="495"/>
      <c r="V18" s="166"/>
      <c r="W18" s="46"/>
    </row>
    <row r="19" spans="1:23" ht="13.5" thickTop="1" x14ac:dyDescent="0.2">
      <c r="A19" s="3" t="str">
        <f t="shared" si="20"/>
        <v xml:space="preserve"> </v>
      </c>
      <c r="B19" s="106" t="s">
        <v>16</v>
      </c>
      <c r="C19" s="120">
        <v>26</v>
      </c>
      <c r="D19" s="121">
        <v>26</v>
      </c>
      <c r="E19" s="144">
        <f t="shared" si="2"/>
        <v>52</v>
      </c>
      <c r="F19" s="120"/>
      <c r="G19" s="121"/>
      <c r="H19" s="144"/>
      <c r="I19" s="123"/>
      <c r="J19" s="7"/>
      <c r="L19" s="13" t="s">
        <v>16</v>
      </c>
      <c r="M19" s="39">
        <v>4664</v>
      </c>
      <c r="N19" s="37">
        <v>4634</v>
      </c>
      <c r="O19" s="165">
        <f>+M19+N19</f>
        <v>9298</v>
      </c>
      <c r="P19" s="140">
        <v>0</v>
      </c>
      <c r="Q19" s="165">
        <f>O19+P19</f>
        <v>9298</v>
      </c>
      <c r="R19" s="37"/>
      <c r="S19" s="481"/>
      <c r="T19" s="488"/>
      <c r="U19" s="494"/>
      <c r="V19" s="165"/>
      <c r="W19" s="40"/>
    </row>
    <row r="20" spans="1:23" x14ac:dyDescent="0.2">
      <c r="A20" s="3" t="str">
        <f>IF(ISERROR(F20/G20)," ",IF(F20/G20&gt;0.5,IF(F20/G20&lt;1.5," ","NOT OK"),"NOT OK"))</f>
        <v xml:space="preserve"> </v>
      </c>
      <c r="B20" s="106" t="s">
        <v>17</v>
      </c>
      <c r="C20" s="120">
        <v>25</v>
      </c>
      <c r="D20" s="121">
        <v>26</v>
      </c>
      <c r="E20" s="144">
        <f t="shared" si="2"/>
        <v>51</v>
      </c>
      <c r="F20" s="120"/>
      <c r="G20" s="121"/>
      <c r="H20" s="144"/>
      <c r="I20" s="123"/>
      <c r="L20" s="13" t="s">
        <v>17</v>
      </c>
      <c r="M20" s="39">
        <v>4399</v>
      </c>
      <c r="N20" s="37">
        <v>4461</v>
      </c>
      <c r="O20" s="165">
        <f>+M20+N20</f>
        <v>8860</v>
      </c>
      <c r="P20" s="140">
        <v>0</v>
      </c>
      <c r="Q20" s="165">
        <f>O20+P20</f>
        <v>8860</v>
      </c>
      <c r="R20" s="37"/>
      <c r="S20" s="481"/>
      <c r="T20" s="488"/>
      <c r="U20" s="494"/>
      <c r="V20" s="165"/>
      <c r="W20" s="40"/>
    </row>
    <row r="21" spans="1:23" ht="13.5" thickBot="1" x14ac:dyDescent="0.25">
      <c r="A21" s="8" t="str">
        <f>IF(ISERROR(F21/G21)," ",IF(F21/G21&gt;0.5,IF(F21/G21&lt;1.5," ","NOT OK"),"NOT OK"))</f>
        <v xml:space="preserve"> </v>
      </c>
      <c r="B21" s="106" t="s">
        <v>18</v>
      </c>
      <c r="C21" s="120">
        <v>27</v>
      </c>
      <c r="D21" s="121">
        <v>26</v>
      </c>
      <c r="E21" s="144">
        <f t="shared" si="2"/>
        <v>53</v>
      </c>
      <c r="F21" s="120"/>
      <c r="G21" s="121"/>
      <c r="H21" s="144"/>
      <c r="I21" s="123"/>
      <c r="J21" s="8"/>
      <c r="L21" s="13" t="s">
        <v>18</v>
      </c>
      <c r="M21" s="39">
        <v>4401</v>
      </c>
      <c r="N21" s="37">
        <v>4316</v>
      </c>
      <c r="O21" s="165">
        <f>+M21+N21</f>
        <v>8717</v>
      </c>
      <c r="P21" s="140">
        <v>0</v>
      </c>
      <c r="Q21" s="165">
        <f>O21+P21</f>
        <v>8717</v>
      </c>
      <c r="R21" s="37"/>
      <c r="S21" s="481"/>
      <c r="T21" s="488"/>
      <c r="U21" s="494"/>
      <c r="V21" s="165"/>
      <c r="W21" s="40"/>
    </row>
    <row r="22" spans="1:23" ht="15.75" customHeight="1" thickTop="1" thickBot="1" x14ac:dyDescent="0.25">
      <c r="A22" s="9" t="str">
        <f>IF(ISERROR(F22/G22)," ",IF(F22/G22&gt;0.5,IF(F22/G22&lt;1.5," ","NOT OK"),"NOT OK"))</f>
        <v xml:space="preserve"> </v>
      </c>
      <c r="B22" s="133" t="s">
        <v>19</v>
      </c>
      <c r="C22" s="127">
        <f t="shared" ref="C22:E22" si="23">+C19+C20+C21</f>
        <v>78</v>
      </c>
      <c r="D22" s="128">
        <f t="shared" si="23"/>
        <v>78</v>
      </c>
      <c r="E22" s="145">
        <f t="shared" si="23"/>
        <v>156</v>
      </c>
      <c r="F22" s="127"/>
      <c r="G22" s="128"/>
      <c r="H22" s="145"/>
      <c r="I22" s="130"/>
      <c r="J22" s="9"/>
      <c r="K22" s="10"/>
      <c r="L22" s="47" t="s">
        <v>19</v>
      </c>
      <c r="M22" s="48">
        <f t="shared" ref="M22:Q22" si="24">+M19+M20+M21</f>
        <v>13464</v>
      </c>
      <c r="N22" s="49">
        <f t="shared" si="24"/>
        <v>13411</v>
      </c>
      <c r="O22" s="167">
        <f t="shared" si="24"/>
        <v>26875</v>
      </c>
      <c r="P22" s="49">
        <f t="shared" si="24"/>
        <v>0</v>
      </c>
      <c r="Q22" s="167">
        <f t="shared" si="24"/>
        <v>26875</v>
      </c>
      <c r="R22" s="49"/>
      <c r="S22" s="483"/>
      <c r="T22" s="490"/>
      <c r="U22" s="496"/>
      <c r="V22" s="167"/>
      <c r="W22" s="50"/>
    </row>
    <row r="23" spans="1:23" ht="13.5" thickTop="1" x14ac:dyDescent="0.2">
      <c r="A23" s="3" t="str">
        <f>IF(ISERROR(F23/G23)," ",IF(F23/G23&gt;0.5,IF(F23/G23&lt;1.5," ","NOT OK"),"NOT OK"))</f>
        <v xml:space="preserve"> </v>
      </c>
      <c r="B23" s="106" t="s">
        <v>20</v>
      </c>
      <c r="C23" s="120">
        <v>26</v>
      </c>
      <c r="D23" s="121">
        <v>27</v>
      </c>
      <c r="E23" s="150">
        <f t="shared" si="2"/>
        <v>53</v>
      </c>
      <c r="F23" s="120"/>
      <c r="G23" s="121"/>
      <c r="H23" s="150"/>
      <c r="I23" s="123"/>
      <c r="J23" s="3"/>
      <c r="L23" s="13" t="s">
        <v>21</v>
      </c>
      <c r="M23" s="39">
        <v>4002</v>
      </c>
      <c r="N23" s="37">
        <v>3844</v>
      </c>
      <c r="O23" s="165">
        <f>+M23+N23</f>
        <v>7846</v>
      </c>
      <c r="P23" s="140">
        <v>0</v>
      </c>
      <c r="Q23" s="165">
        <f>O23+P23</f>
        <v>7846</v>
      </c>
      <c r="R23" s="37"/>
      <c r="S23" s="481"/>
      <c r="T23" s="488"/>
      <c r="U23" s="494"/>
      <c r="V23" s="165"/>
      <c r="W23" s="40"/>
    </row>
    <row r="24" spans="1:23" x14ac:dyDescent="0.2">
      <c r="A24" s="3" t="str">
        <f t="shared" ref="A24" si="25">IF(ISERROR(F24/G24)," ",IF(F24/G24&gt;0.5,IF(F24/G24&lt;1.5," ","NOT OK"),"NOT OK"))</f>
        <v xml:space="preserve"> </v>
      </c>
      <c r="B24" s="106" t="s">
        <v>22</v>
      </c>
      <c r="C24" s="120">
        <v>27</v>
      </c>
      <c r="D24" s="121">
        <v>27</v>
      </c>
      <c r="E24" s="144">
        <f t="shared" si="2"/>
        <v>54</v>
      </c>
      <c r="F24" s="120"/>
      <c r="G24" s="121"/>
      <c r="H24" s="144"/>
      <c r="I24" s="123"/>
      <c r="J24" s="3"/>
      <c r="L24" s="13" t="s">
        <v>22</v>
      </c>
      <c r="M24" s="39">
        <v>4028</v>
      </c>
      <c r="N24" s="37">
        <v>4414</v>
      </c>
      <c r="O24" s="165">
        <f t="shared" ref="O24" si="26">+M24+N24</f>
        <v>8442</v>
      </c>
      <c r="P24" s="140">
        <v>0</v>
      </c>
      <c r="Q24" s="165">
        <f>O24+P24</f>
        <v>8442</v>
      </c>
      <c r="R24" s="37"/>
      <c r="S24" s="481"/>
      <c r="T24" s="488"/>
      <c r="U24" s="494"/>
      <c r="V24" s="165"/>
      <c r="W24" s="40"/>
    </row>
    <row r="25" spans="1:23" ht="13.5" thickBot="1" x14ac:dyDescent="0.25">
      <c r="A25" s="3" t="str">
        <f>IF(ISERROR(F25/G25)," ",IF(F25/G25&gt;0.5,IF(F25/G25&lt;1.5," ","NOT OK"),"NOT OK"))</f>
        <v xml:space="preserve"> </v>
      </c>
      <c r="B25" s="106" t="s">
        <v>23</v>
      </c>
      <c r="C25" s="120">
        <v>25</v>
      </c>
      <c r="D25" s="121">
        <v>25</v>
      </c>
      <c r="E25" s="146">
        <f t="shared" si="2"/>
        <v>50</v>
      </c>
      <c r="F25" s="120"/>
      <c r="G25" s="121"/>
      <c r="H25" s="146"/>
      <c r="I25" s="137"/>
      <c r="J25" s="3"/>
      <c r="L25" s="13" t="s">
        <v>23</v>
      </c>
      <c r="M25" s="39">
        <v>3335</v>
      </c>
      <c r="N25" s="37">
        <v>3348</v>
      </c>
      <c r="O25" s="165">
        <f>+M25+N25</f>
        <v>6683</v>
      </c>
      <c r="P25" s="140">
        <v>0</v>
      </c>
      <c r="Q25" s="165">
        <f>O25+P25</f>
        <v>6683</v>
      </c>
      <c r="R25" s="37"/>
      <c r="S25" s="481"/>
      <c r="T25" s="488"/>
      <c r="U25" s="494"/>
      <c r="V25" s="165"/>
      <c r="W25" s="40"/>
    </row>
    <row r="26" spans="1:23" ht="14.25" thickTop="1" thickBot="1" x14ac:dyDescent="0.25">
      <c r="A26" s="3" t="str">
        <f>IF(ISERROR(F26/G26)," ",IF(F26/G26&gt;0.5,IF(F26/G26&lt;1.5," ","NOT OK"),"NOT OK"))</f>
        <v xml:space="preserve"> </v>
      </c>
      <c r="B26" s="126" t="s">
        <v>40</v>
      </c>
      <c r="C26" s="127">
        <f t="shared" ref="C26" si="27">+C23+C24+C25</f>
        <v>78</v>
      </c>
      <c r="D26" s="127">
        <f t="shared" ref="D26:E26" si="28">+D23+D24+D25</f>
        <v>79</v>
      </c>
      <c r="E26" s="127">
        <f t="shared" si="28"/>
        <v>157</v>
      </c>
      <c r="F26" s="127"/>
      <c r="G26" s="127"/>
      <c r="H26" s="127"/>
      <c r="I26" s="130"/>
      <c r="J26" s="3"/>
      <c r="L26" s="476" t="s">
        <v>40</v>
      </c>
      <c r="M26" s="45">
        <f t="shared" ref="M26" si="29">+M23+M24+M25</f>
        <v>11365</v>
      </c>
      <c r="N26" s="43">
        <f t="shared" ref="N26:Q26" si="30">+N23+N24+N25</f>
        <v>11606</v>
      </c>
      <c r="O26" s="166">
        <f t="shared" si="30"/>
        <v>22971</v>
      </c>
      <c r="P26" s="43">
        <f t="shared" si="30"/>
        <v>0</v>
      </c>
      <c r="Q26" s="166">
        <f t="shared" si="30"/>
        <v>22971</v>
      </c>
      <c r="R26" s="43"/>
      <c r="S26" s="482"/>
      <c r="T26" s="489"/>
      <c r="U26" s="495"/>
      <c r="V26" s="166"/>
      <c r="W26" s="46"/>
    </row>
    <row r="27" spans="1:23" ht="14.25" thickTop="1" thickBot="1" x14ac:dyDescent="0.25">
      <c r="A27" s="3" t="str">
        <f>IF(ISERROR(F27/G27)," ",IF(F27/G27&gt;0.5,IF(F27/G27&lt;1.5," ","NOT OK"),"NOT OK"))</f>
        <v xml:space="preserve"> </v>
      </c>
      <c r="B27" s="126" t="s">
        <v>62</v>
      </c>
      <c r="C27" s="127">
        <f t="shared" ref="C27" si="31">+C18+C22+C23+C24+C25</f>
        <v>246</v>
      </c>
      <c r="D27" s="129">
        <f t="shared" ref="D27:E27" si="32">+D18+D22+D23+D24+D25</f>
        <v>246</v>
      </c>
      <c r="E27" s="300">
        <f t="shared" si="32"/>
        <v>492</v>
      </c>
      <c r="F27" s="127"/>
      <c r="G27" s="129"/>
      <c r="H27" s="300"/>
      <c r="I27" s="130"/>
      <c r="J27" s="3"/>
      <c r="L27" s="476" t="s">
        <v>62</v>
      </c>
      <c r="M27" s="42">
        <f t="shared" ref="M27" si="33">+M18+M22+M23+M24+M25</f>
        <v>39806</v>
      </c>
      <c r="N27" s="477">
        <f t="shared" ref="N27:Q27" si="34">+N18+N22+N23+N24+N25</f>
        <v>40006</v>
      </c>
      <c r="O27" s="302">
        <f t="shared" si="34"/>
        <v>79812</v>
      </c>
      <c r="P27" s="43">
        <f t="shared" si="34"/>
        <v>0</v>
      </c>
      <c r="Q27" s="302">
        <f t="shared" si="34"/>
        <v>79812</v>
      </c>
      <c r="R27" s="43"/>
      <c r="S27" s="482"/>
      <c r="T27" s="486"/>
      <c r="U27" s="495"/>
      <c r="V27" s="302"/>
      <c r="W27" s="46"/>
    </row>
    <row r="28" spans="1:23" ht="14.25" thickTop="1" thickBot="1" x14ac:dyDescent="0.25">
      <c r="A28" s="3" t="str">
        <f>IF(ISERROR(F28/G28)," ",IF(F28/G28&gt;0.5,IF(F28/G28&lt;1.5," ","NOT OK"),"NOT OK"))</f>
        <v xml:space="preserve"> </v>
      </c>
      <c r="B28" s="126" t="s">
        <v>63</v>
      </c>
      <c r="C28" s="127">
        <f t="shared" ref="C28:E28" si="35">+C12+C18+C22+C26</f>
        <v>337</v>
      </c>
      <c r="D28" s="129">
        <f t="shared" si="35"/>
        <v>338</v>
      </c>
      <c r="E28" s="300">
        <f t="shared" si="35"/>
        <v>675</v>
      </c>
      <c r="F28" s="127"/>
      <c r="G28" s="129"/>
      <c r="H28" s="300"/>
      <c r="I28" s="130"/>
      <c r="J28" s="3"/>
      <c r="L28" s="476" t="s">
        <v>63</v>
      </c>
      <c r="M28" s="45">
        <f t="shared" ref="M28:Q28" si="36">+M12+M18+M22+M26</f>
        <v>53149</v>
      </c>
      <c r="N28" s="43">
        <f t="shared" si="36"/>
        <v>53306</v>
      </c>
      <c r="O28" s="302">
        <f t="shared" si="36"/>
        <v>106455</v>
      </c>
      <c r="P28" s="43">
        <f t="shared" si="36"/>
        <v>0</v>
      </c>
      <c r="Q28" s="302">
        <f t="shared" si="36"/>
        <v>106455</v>
      </c>
      <c r="R28" s="43"/>
      <c r="S28" s="482"/>
      <c r="T28" s="486"/>
      <c r="U28" s="495"/>
      <c r="V28" s="302"/>
      <c r="W28" s="46"/>
    </row>
    <row r="29" spans="1:23" ht="14.25" thickTop="1" thickBot="1" x14ac:dyDescent="0.25">
      <c r="B29" s="138" t="s">
        <v>60</v>
      </c>
      <c r="C29" s="102"/>
      <c r="D29" s="102"/>
      <c r="E29" s="102"/>
      <c r="F29" s="102"/>
      <c r="G29" s="102"/>
      <c r="H29" s="102"/>
      <c r="I29" s="102"/>
      <c r="J29" s="102"/>
      <c r="L29" s="53" t="s">
        <v>60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3" ht="13.5" thickTop="1" x14ac:dyDescent="0.2">
      <c r="B30" s="537" t="s">
        <v>25</v>
      </c>
      <c r="C30" s="538"/>
      <c r="D30" s="538"/>
      <c r="E30" s="538"/>
      <c r="F30" s="538"/>
      <c r="G30" s="538"/>
      <c r="H30" s="538"/>
      <c r="I30" s="539"/>
      <c r="J30" s="3"/>
      <c r="L30" s="540" t="s">
        <v>26</v>
      </c>
      <c r="M30" s="541"/>
      <c r="N30" s="541"/>
      <c r="O30" s="541"/>
      <c r="P30" s="541"/>
      <c r="Q30" s="541"/>
      <c r="R30" s="541"/>
      <c r="S30" s="541"/>
      <c r="T30" s="541"/>
      <c r="U30" s="541"/>
      <c r="V30" s="541"/>
      <c r="W30" s="542"/>
    </row>
    <row r="31" spans="1:23" ht="13.5" thickBot="1" x14ac:dyDescent="0.25">
      <c r="B31" s="543" t="s">
        <v>47</v>
      </c>
      <c r="C31" s="544"/>
      <c r="D31" s="544"/>
      <c r="E31" s="544"/>
      <c r="F31" s="544"/>
      <c r="G31" s="544"/>
      <c r="H31" s="544"/>
      <c r="I31" s="545"/>
      <c r="J31" s="3"/>
      <c r="L31" s="546" t="s">
        <v>49</v>
      </c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8"/>
    </row>
    <row r="32" spans="1:23" ht="14.25" thickTop="1" thickBot="1" x14ac:dyDescent="0.25">
      <c r="B32" s="101"/>
      <c r="C32" s="102"/>
      <c r="D32" s="102"/>
      <c r="E32" s="102"/>
      <c r="F32" s="102"/>
      <c r="G32" s="102"/>
      <c r="H32" s="102"/>
      <c r="I32" s="103"/>
      <c r="J32" s="3"/>
      <c r="L32" s="15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2"/>
    </row>
    <row r="33" spans="1:23" ht="14.25" thickTop="1" thickBot="1" x14ac:dyDescent="0.25">
      <c r="B33" s="104"/>
      <c r="C33" s="549" t="s">
        <v>64</v>
      </c>
      <c r="D33" s="550"/>
      <c r="E33" s="551"/>
      <c r="F33" s="549" t="s">
        <v>65</v>
      </c>
      <c r="G33" s="550"/>
      <c r="H33" s="551"/>
      <c r="I33" s="105" t="s">
        <v>2</v>
      </c>
      <c r="J33" s="3"/>
      <c r="L33" s="11"/>
      <c r="M33" s="552" t="s">
        <v>64</v>
      </c>
      <c r="N33" s="553"/>
      <c r="O33" s="553"/>
      <c r="P33" s="553"/>
      <c r="Q33" s="554"/>
      <c r="R33" s="552" t="s">
        <v>65</v>
      </c>
      <c r="S33" s="553"/>
      <c r="T33" s="553"/>
      <c r="U33" s="553"/>
      <c r="V33" s="554"/>
      <c r="W33" s="12" t="s">
        <v>2</v>
      </c>
    </row>
    <row r="34" spans="1:23" ht="13.5" thickTop="1" x14ac:dyDescent="0.2">
      <c r="B34" s="106" t="s">
        <v>3</v>
      </c>
      <c r="C34" s="107"/>
      <c r="D34" s="108"/>
      <c r="E34" s="109"/>
      <c r="F34" s="107"/>
      <c r="G34" s="108"/>
      <c r="H34" s="109"/>
      <c r="I34" s="110" t="s">
        <v>4</v>
      </c>
      <c r="J34" s="3"/>
      <c r="L34" s="13" t="s">
        <v>3</v>
      </c>
      <c r="M34" s="19"/>
      <c r="N34" s="15"/>
      <c r="O34" s="16"/>
      <c r="P34" s="17"/>
      <c r="Q34" s="20"/>
      <c r="R34" s="19"/>
      <c r="S34" s="15"/>
      <c r="T34" s="16"/>
      <c r="U34" s="17"/>
      <c r="V34" s="20"/>
      <c r="W34" s="21" t="s">
        <v>4</v>
      </c>
    </row>
    <row r="35" spans="1:23" ht="13.5" thickBot="1" x14ac:dyDescent="0.25">
      <c r="B35" s="111"/>
      <c r="C35" s="112" t="s">
        <v>5</v>
      </c>
      <c r="D35" s="113" t="s">
        <v>6</v>
      </c>
      <c r="E35" s="114" t="s">
        <v>7</v>
      </c>
      <c r="F35" s="112" t="s">
        <v>5</v>
      </c>
      <c r="G35" s="113" t="s">
        <v>6</v>
      </c>
      <c r="H35" s="114" t="s">
        <v>7</v>
      </c>
      <c r="I35" s="115"/>
      <c r="J35" s="3"/>
      <c r="L35" s="22"/>
      <c r="M35" s="27" t="s">
        <v>8</v>
      </c>
      <c r="N35" s="24" t="s">
        <v>9</v>
      </c>
      <c r="O35" s="25" t="s">
        <v>31</v>
      </c>
      <c r="P35" s="209" t="s">
        <v>32</v>
      </c>
      <c r="Q35" s="25" t="s">
        <v>7</v>
      </c>
      <c r="R35" s="27" t="s">
        <v>8</v>
      </c>
      <c r="S35" s="24" t="s">
        <v>9</v>
      </c>
      <c r="T35" s="25" t="s">
        <v>31</v>
      </c>
      <c r="U35" s="209" t="s">
        <v>32</v>
      </c>
      <c r="V35" s="25" t="s">
        <v>7</v>
      </c>
      <c r="W35" s="28"/>
    </row>
    <row r="36" spans="1:23" ht="5.25" customHeight="1" thickTop="1" x14ac:dyDescent="0.2">
      <c r="B36" s="106"/>
      <c r="C36" s="116"/>
      <c r="D36" s="117"/>
      <c r="E36" s="118"/>
      <c r="F36" s="116"/>
      <c r="G36" s="117"/>
      <c r="H36" s="118"/>
      <c r="I36" s="119"/>
      <c r="J36" s="3"/>
      <c r="L36" s="13"/>
      <c r="M36" s="33"/>
      <c r="N36" s="30"/>
      <c r="O36" s="31"/>
      <c r="P36" s="141"/>
      <c r="Q36" s="31"/>
      <c r="R36" s="33"/>
      <c r="S36" s="30"/>
      <c r="T36" s="31"/>
      <c r="U36" s="141"/>
      <c r="V36" s="31"/>
      <c r="W36" s="35"/>
    </row>
    <row r="37" spans="1:23" x14ac:dyDescent="0.2">
      <c r="A37" s="3" t="str">
        <f>IF(ISERROR(F37/G37)," ",IF(F37/G37&gt;0.5,IF(F37/G37&lt;1.5," ","NOT OK"),"NOT OK"))</f>
        <v xml:space="preserve"> </v>
      </c>
      <c r="B37" s="106" t="s">
        <v>10</v>
      </c>
      <c r="C37" s="120">
        <v>475</v>
      </c>
      <c r="D37" s="122">
        <v>474</v>
      </c>
      <c r="E37" s="148">
        <f t="shared" ref="E37" si="37">SUM(C37:D37)</f>
        <v>949</v>
      </c>
      <c r="F37" s="120">
        <v>553</v>
      </c>
      <c r="G37" s="122">
        <v>554</v>
      </c>
      <c r="H37" s="148">
        <f t="shared" ref="H37:H41" si="38">SUM(F37:G37)</f>
        <v>1107</v>
      </c>
      <c r="I37" s="123">
        <f>IF(E37=0,0,((H37/E37)-1)*100)</f>
        <v>16.649104320337194</v>
      </c>
      <c r="J37" s="3"/>
      <c r="K37" s="6"/>
      <c r="L37" s="13" t="s">
        <v>10</v>
      </c>
      <c r="M37" s="39">
        <v>80180</v>
      </c>
      <c r="N37" s="37">
        <v>77956</v>
      </c>
      <c r="O37" s="165">
        <f>+M37+N37</f>
        <v>158136</v>
      </c>
      <c r="P37" s="140">
        <v>0</v>
      </c>
      <c r="Q37" s="165">
        <f>O37+P37</f>
        <v>158136</v>
      </c>
      <c r="R37" s="39">
        <v>93033</v>
      </c>
      <c r="S37" s="37">
        <v>92835</v>
      </c>
      <c r="T37" s="165">
        <f>SUM(R37:S37)</f>
        <v>185868</v>
      </c>
      <c r="U37" s="140">
        <v>0</v>
      </c>
      <c r="V37" s="165">
        <f>T37+U37</f>
        <v>185868</v>
      </c>
      <c r="W37" s="40">
        <f>IF(Q37=0,0,((V37/Q37)-1)*100)</f>
        <v>17.53680376384883</v>
      </c>
    </row>
    <row r="38" spans="1:23" x14ac:dyDescent="0.2">
      <c r="A38" s="3" t="str">
        <f>IF(ISERROR(F38/G38)," ",IF(F38/G38&gt;0.5,IF(F38/G38&lt;1.5," ","NOT OK"),"NOT OK"))</f>
        <v xml:space="preserve"> </v>
      </c>
      <c r="B38" s="106" t="s">
        <v>11</v>
      </c>
      <c r="C38" s="120">
        <v>570</v>
      </c>
      <c r="D38" s="122">
        <v>569</v>
      </c>
      <c r="E38" s="148">
        <f>SUM(C38:D38)</f>
        <v>1139</v>
      </c>
      <c r="F38" s="120">
        <v>592</v>
      </c>
      <c r="G38" s="122">
        <v>591</v>
      </c>
      <c r="H38" s="148">
        <f>SUM(F38:G38)</f>
        <v>1183</v>
      </c>
      <c r="I38" s="123">
        <f>IF(E38=0,0,((H38/E38)-1)*100)</f>
        <v>3.8630377524143888</v>
      </c>
      <c r="J38" s="3"/>
      <c r="K38" s="6"/>
      <c r="L38" s="13" t="s">
        <v>11</v>
      </c>
      <c r="M38" s="39">
        <v>86899</v>
      </c>
      <c r="N38" s="37">
        <v>85578</v>
      </c>
      <c r="O38" s="165">
        <f t="shared" ref="O38:O39" si="39">+M38+N38</f>
        <v>172477</v>
      </c>
      <c r="P38" s="140">
        <v>0</v>
      </c>
      <c r="Q38" s="165">
        <f>O38+P38</f>
        <v>172477</v>
      </c>
      <c r="R38" s="39">
        <v>94556</v>
      </c>
      <c r="S38" s="37">
        <v>92602</v>
      </c>
      <c r="T38" s="165">
        <f>SUM(R38:S38)</f>
        <v>187158</v>
      </c>
      <c r="U38" s="140">
        <v>0</v>
      </c>
      <c r="V38" s="165">
        <f>T38+U38</f>
        <v>187158</v>
      </c>
      <c r="W38" s="40">
        <f>IF(Q38=0,0,((V38/Q38)-1)*100)</f>
        <v>8.5118595522881257</v>
      </c>
    </row>
    <row r="39" spans="1:23" ht="13.5" thickBot="1" x14ac:dyDescent="0.25">
      <c r="A39" s="3" t="str">
        <f>IF(ISERROR(F39/G39)," ",IF(F39/G39&gt;0.5,IF(F39/G39&lt;1.5," ","NOT OK"),"NOT OK"))</f>
        <v xml:space="preserve"> </v>
      </c>
      <c r="B39" s="111" t="s">
        <v>12</v>
      </c>
      <c r="C39" s="124">
        <v>619</v>
      </c>
      <c r="D39" s="125">
        <v>620</v>
      </c>
      <c r="E39" s="148">
        <f t="shared" ref="E39:E41" si="40">SUM(C39:D39)</f>
        <v>1239</v>
      </c>
      <c r="F39" s="124">
        <v>623</v>
      </c>
      <c r="G39" s="125">
        <v>623</v>
      </c>
      <c r="H39" s="148">
        <f t="shared" si="38"/>
        <v>1246</v>
      </c>
      <c r="I39" s="123">
        <f>IF(E39=0,0,((H39/E39)-1)*100)</f>
        <v>0.56497175141243527</v>
      </c>
      <c r="J39" s="3"/>
      <c r="K39" s="6"/>
      <c r="L39" s="22" t="s">
        <v>12</v>
      </c>
      <c r="M39" s="39">
        <v>99112</v>
      </c>
      <c r="N39" s="37">
        <v>95956</v>
      </c>
      <c r="O39" s="165">
        <f t="shared" si="39"/>
        <v>195068</v>
      </c>
      <c r="P39" s="140">
        <v>0</v>
      </c>
      <c r="Q39" s="210">
        <f t="shared" ref="Q39" si="41">O39+P39</f>
        <v>195068</v>
      </c>
      <c r="R39" s="39">
        <v>97494</v>
      </c>
      <c r="S39" s="37">
        <v>96430</v>
      </c>
      <c r="T39" s="165">
        <f t="shared" ref="T39" si="42">SUM(R39:S39)</f>
        <v>193924</v>
      </c>
      <c r="U39" s="140">
        <v>0</v>
      </c>
      <c r="V39" s="210">
        <f t="shared" ref="V39" si="43">T39+U39</f>
        <v>193924</v>
      </c>
      <c r="W39" s="40">
        <f>IF(Q39=0,0,((V39/Q39)-1)*100)</f>
        <v>-0.58646215678634928</v>
      </c>
    </row>
    <row r="40" spans="1:23" ht="14.25" thickTop="1" thickBot="1" x14ac:dyDescent="0.25">
      <c r="A40" s="3" t="str">
        <f>IF(ISERROR(F40/G40)," ",IF(F40/G40&gt;0.5,IF(F40/G40&lt;1.5," ","NOT OK"),"NOT OK"))</f>
        <v xml:space="preserve"> </v>
      </c>
      <c r="B40" s="126" t="s">
        <v>57</v>
      </c>
      <c r="C40" s="127">
        <f t="shared" ref="C40:D40" si="44">+C37+C38+C39</f>
        <v>1664</v>
      </c>
      <c r="D40" s="128">
        <f t="shared" si="44"/>
        <v>1663</v>
      </c>
      <c r="E40" s="145">
        <f t="shared" si="40"/>
        <v>3327</v>
      </c>
      <c r="F40" s="127">
        <f t="shared" ref="F40:G40" si="45">+F37+F38+F39</f>
        <v>1768</v>
      </c>
      <c r="G40" s="128">
        <f t="shared" si="45"/>
        <v>1768</v>
      </c>
      <c r="H40" s="145">
        <f t="shared" si="38"/>
        <v>3536</v>
      </c>
      <c r="I40" s="130">
        <f>IF(E40=0,0,((H40/E40)-1)*100)</f>
        <v>6.2819356777877866</v>
      </c>
      <c r="J40" s="3"/>
      <c r="L40" s="41" t="s">
        <v>57</v>
      </c>
      <c r="M40" s="45">
        <f t="shared" ref="M40:N40" si="46">+M37+M38+M39</f>
        <v>266191</v>
      </c>
      <c r="N40" s="43">
        <f t="shared" si="46"/>
        <v>259490</v>
      </c>
      <c r="O40" s="166">
        <f>+O37+O38+O39</f>
        <v>525681</v>
      </c>
      <c r="P40" s="43">
        <f t="shared" ref="P40:Q40" si="47">+P37+P38+P39</f>
        <v>0</v>
      </c>
      <c r="Q40" s="166">
        <f t="shared" si="47"/>
        <v>525681</v>
      </c>
      <c r="R40" s="45">
        <f t="shared" ref="R40:V40" si="48">+R37+R38+R39</f>
        <v>285083</v>
      </c>
      <c r="S40" s="43">
        <f t="shared" si="48"/>
        <v>281867</v>
      </c>
      <c r="T40" s="166">
        <f>+T37+T38+T39</f>
        <v>566950</v>
      </c>
      <c r="U40" s="43">
        <f t="shared" si="48"/>
        <v>0</v>
      </c>
      <c r="V40" s="166">
        <f t="shared" si="48"/>
        <v>566950</v>
      </c>
      <c r="W40" s="46">
        <f t="shared" ref="W40:W41" si="49">IF(Q40=0,0,((V40/Q40)-1)*100)</f>
        <v>7.85057858282876</v>
      </c>
    </row>
    <row r="41" spans="1:23" ht="13.5" thickTop="1" x14ac:dyDescent="0.2">
      <c r="A41" s="3" t="str">
        <f t="shared" si="12"/>
        <v xml:space="preserve"> </v>
      </c>
      <c r="B41" s="106" t="s">
        <v>13</v>
      </c>
      <c r="C41" s="120">
        <v>582</v>
      </c>
      <c r="D41" s="121">
        <v>582</v>
      </c>
      <c r="E41" s="144">
        <f t="shared" si="40"/>
        <v>1164</v>
      </c>
      <c r="F41" s="120">
        <v>621</v>
      </c>
      <c r="G41" s="121">
        <v>620</v>
      </c>
      <c r="H41" s="144">
        <f t="shared" si="38"/>
        <v>1241</v>
      </c>
      <c r="I41" s="123">
        <f t="shared" ref="I41" si="50">IF(E41=0,0,((H41/E41)-1)*100)</f>
        <v>6.615120274914088</v>
      </c>
      <c r="L41" s="13" t="s">
        <v>13</v>
      </c>
      <c r="M41" s="39">
        <v>94760</v>
      </c>
      <c r="N41" s="37">
        <v>98716</v>
      </c>
      <c r="O41" s="165">
        <f t="shared" ref="O41" si="51">+M41+N41</f>
        <v>193476</v>
      </c>
      <c r="P41" s="140">
        <v>176</v>
      </c>
      <c r="Q41" s="165">
        <f>O41+P41</f>
        <v>193652</v>
      </c>
      <c r="R41" s="39">
        <v>96504</v>
      </c>
      <c r="S41" s="37">
        <v>101037</v>
      </c>
      <c r="T41" s="165">
        <f t="shared" ref="T41" si="52">+R41+S41</f>
        <v>197541</v>
      </c>
      <c r="U41" s="140"/>
      <c r="V41" s="165">
        <f>T41+U41</f>
        <v>197541</v>
      </c>
      <c r="W41" s="40">
        <f t="shared" si="49"/>
        <v>2.0082415880032123</v>
      </c>
    </row>
    <row r="42" spans="1:23" ht="13.5" thickBot="1" x14ac:dyDescent="0.25">
      <c r="A42" s="3" t="str">
        <f>IF(ISERROR(F42/G42)," ",IF(F42/G42&gt;0.5,IF(F42/G42&lt;1.5," ","NOT OK"),"NOT OK"))</f>
        <v xml:space="preserve"> </v>
      </c>
      <c r="B42" s="106" t="s">
        <v>14</v>
      </c>
      <c r="C42" s="120">
        <v>490</v>
      </c>
      <c r="D42" s="121">
        <v>491</v>
      </c>
      <c r="E42" s="144">
        <f>SUM(C42:D42)</f>
        <v>981</v>
      </c>
      <c r="F42" s="120">
        <v>570</v>
      </c>
      <c r="G42" s="121">
        <v>570</v>
      </c>
      <c r="H42" s="144">
        <f>SUM(F42:G42)</f>
        <v>1140</v>
      </c>
      <c r="I42" s="123">
        <f>IF(E42=0,0,((H42/E42)-1)*100)</f>
        <v>16.207951070336392</v>
      </c>
      <c r="J42" s="3"/>
      <c r="L42" s="13" t="s">
        <v>14</v>
      </c>
      <c r="M42" s="37">
        <v>79982</v>
      </c>
      <c r="N42" s="481">
        <v>81379</v>
      </c>
      <c r="O42" s="165">
        <f>+M42+N42</f>
        <v>161361</v>
      </c>
      <c r="P42" s="140">
        <v>0</v>
      </c>
      <c r="Q42" s="165">
        <f>O42+P42</f>
        <v>161361</v>
      </c>
      <c r="R42" s="39">
        <v>88895</v>
      </c>
      <c r="S42" s="37">
        <v>89376</v>
      </c>
      <c r="T42" s="165">
        <f>+R42+S42</f>
        <v>178271</v>
      </c>
      <c r="U42" s="140"/>
      <c r="V42" s="165">
        <f>T42+U42</f>
        <v>178271</v>
      </c>
      <c r="W42" s="40">
        <f>IF(Q42=0,0,((V42/Q42)-1)*100)</f>
        <v>10.479607835846338</v>
      </c>
    </row>
    <row r="43" spans="1:23" ht="14.25" thickTop="1" thickBot="1" x14ac:dyDescent="0.25">
      <c r="A43" s="3" t="str">
        <f>IF(ISERROR(F43/G43)," ",IF(F43/G43&gt;0.5,IF(F43/G43&lt;1.5," ","NOT OK"),"NOT OK"))</f>
        <v xml:space="preserve"> </v>
      </c>
      <c r="B43" s="126" t="s">
        <v>66</v>
      </c>
      <c r="C43" s="127">
        <f>+C41+C42</f>
        <v>1072</v>
      </c>
      <c r="D43" s="129">
        <f t="shared" ref="D43:H43" si="53">+D41+D42</f>
        <v>1073</v>
      </c>
      <c r="E43" s="300">
        <f t="shared" si="53"/>
        <v>2145</v>
      </c>
      <c r="F43" s="127">
        <f t="shared" si="53"/>
        <v>1191</v>
      </c>
      <c r="G43" s="129">
        <f t="shared" si="53"/>
        <v>1190</v>
      </c>
      <c r="H43" s="300">
        <f t="shared" si="53"/>
        <v>2381</v>
      </c>
      <c r="I43" s="130">
        <f>IF(E43=0,0,((H43/E43)-1)*100)</f>
        <v>11.002331002331012</v>
      </c>
      <c r="J43" s="3"/>
      <c r="L43" s="41" t="s">
        <v>66</v>
      </c>
      <c r="M43" s="45">
        <f>+M41+M42</f>
        <v>174742</v>
      </c>
      <c r="N43" s="43">
        <f t="shared" ref="N43:V43" si="54">+N41+N42</f>
        <v>180095</v>
      </c>
      <c r="O43" s="302">
        <f t="shared" si="54"/>
        <v>354837</v>
      </c>
      <c r="P43" s="43">
        <f t="shared" si="54"/>
        <v>176</v>
      </c>
      <c r="Q43" s="302">
        <f t="shared" si="54"/>
        <v>355013</v>
      </c>
      <c r="R43" s="45">
        <f t="shared" si="54"/>
        <v>185399</v>
      </c>
      <c r="S43" s="43">
        <f t="shared" si="54"/>
        <v>190413</v>
      </c>
      <c r="T43" s="302">
        <f t="shared" si="54"/>
        <v>375812</v>
      </c>
      <c r="U43" s="43">
        <f t="shared" si="54"/>
        <v>0</v>
      </c>
      <c r="V43" s="302">
        <f t="shared" si="54"/>
        <v>375812</v>
      </c>
      <c r="W43" s="46">
        <f>IF(Q43=0,0,((V43/Q43)-1)*100)</f>
        <v>5.8586586970054588</v>
      </c>
    </row>
    <row r="44" spans="1:23" ht="14.25" thickTop="1" thickBot="1" x14ac:dyDescent="0.25">
      <c r="A44" s="3" t="str">
        <f>IF(ISERROR(F44/G44)," ",IF(F44/G44&gt;0.5,IF(F44/G44&lt;1.5," ","NOT OK"),"NOT OK"))</f>
        <v xml:space="preserve"> </v>
      </c>
      <c r="B44" s="126" t="s">
        <v>67</v>
      </c>
      <c r="C44" s="127">
        <f>+C40+C41+C42</f>
        <v>2736</v>
      </c>
      <c r="D44" s="129">
        <f t="shared" ref="D44:H44" si="55">+D40+D41+D42</f>
        <v>2736</v>
      </c>
      <c r="E44" s="300">
        <f t="shared" si="55"/>
        <v>5472</v>
      </c>
      <c r="F44" s="127">
        <f t="shared" si="55"/>
        <v>2959</v>
      </c>
      <c r="G44" s="129">
        <f t="shared" si="55"/>
        <v>2958</v>
      </c>
      <c r="H44" s="300">
        <f t="shared" si="55"/>
        <v>5917</v>
      </c>
      <c r="I44" s="130">
        <f>IF(E44=0,0,((H44/E44)-1)*100)</f>
        <v>8.1323099415204769</v>
      </c>
      <c r="J44" s="3"/>
      <c r="L44" s="41" t="s">
        <v>67</v>
      </c>
      <c r="M44" s="45">
        <f>+M40+M41+M42</f>
        <v>440933</v>
      </c>
      <c r="N44" s="43">
        <f t="shared" ref="N44:V44" si="56">+N40+N41+N42</f>
        <v>439585</v>
      </c>
      <c r="O44" s="302">
        <f t="shared" si="56"/>
        <v>880518</v>
      </c>
      <c r="P44" s="43">
        <f t="shared" si="56"/>
        <v>176</v>
      </c>
      <c r="Q44" s="302">
        <f t="shared" si="56"/>
        <v>880694</v>
      </c>
      <c r="R44" s="45">
        <f t="shared" si="56"/>
        <v>470482</v>
      </c>
      <c r="S44" s="43">
        <f t="shared" si="56"/>
        <v>472280</v>
      </c>
      <c r="T44" s="302">
        <f t="shared" si="56"/>
        <v>942762</v>
      </c>
      <c r="U44" s="43">
        <f t="shared" si="56"/>
        <v>0</v>
      </c>
      <c r="V44" s="302">
        <f t="shared" si="56"/>
        <v>942762</v>
      </c>
      <c r="W44" s="46">
        <f>IF(Q44=0,0,((V44/Q44)-1)*100)</f>
        <v>7.0476238057713525</v>
      </c>
    </row>
    <row r="45" spans="1:23" ht="14.25" thickTop="1" thickBot="1" x14ac:dyDescent="0.25">
      <c r="A45" s="3" t="str">
        <f t="shared" ref="A45:A47" si="57">IF(ISERROR(F45/G45)," ",IF(F45/G45&gt;0.5,IF(F45/G45&lt;1.5," ","NOT OK"),"NOT OK"))</f>
        <v xml:space="preserve"> </v>
      </c>
      <c r="B45" s="106" t="s">
        <v>15</v>
      </c>
      <c r="C45" s="120">
        <v>568</v>
      </c>
      <c r="D45" s="121">
        <v>567</v>
      </c>
      <c r="E45" s="144">
        <f t="shared" ref="E45" si="58">SUM(C45:D45)</f>
        <v>1135</v>
      </c>
      <c r="F45" s="120"/>
      <c r="G45" s="121"/>
      <c r="H45" s="144"/>
      <c r="I45" s="123"/>
      <c r="J45" s="3"/>
      <c r="L45" s="13" t="s">
        <v>15</v>
      </c>
      <c r="M45" s="37">
        <v>87358</v>
      </c>
      <c r="N45" s="508">
        <v>87140</v>
      </c>
      <c r="O45" s="165">
        <f>+M45+N45</f>
        <v>174498</v>
      </c>
      <c r="P45" s="140">
        <v>0</v>
      </c>
      <c r="Q45" s="165">
        <f>O45+P45</f>
        <v>174498</v>
      </c>
      <c r="R45" s="39"/>
      <c r="S45" s="37"/>
      <c r="T45" s="165"/>
      <c r="U45" s="140"/>
      <c r="V45" s="165"/>
      <c r="W45" s="40"/>
    </row>
    <row r="46" spans="1:23" ht="14.25" thickTop="1" thickBot="1" x14ac:dyDescent="0.25">
      <c r="A46" s="3" t="str">
        <f t="shared" si="57"/>
        <v xml:space="preserve"> </v>
      </c>
      <c r="B46" s="126" t="s">
        <v>61</v>
      </c>
      <c r="C46" s="127">
        <f t="shared" ref="C46:E46" si="59">+C41+C42+C45</f>
        <v>1640</v>
      </c>
      <c r="D46" s="128">
        <f t="shared" si="59"/>
        <v>1640</v>
      </c>
      <c r="E46" s="145">
        <f t="shared" si="59"/>
        <v>3280</v>
      </c>
      <c r="F46" s="127"/>
      <c r="G46" s="128"/>
      <c r="H46" s="145"/>
      <c r="I46" s="130"/>
      <c r="J46" s="3"/>
      <c r="L46" s="41" t="s">
        <v>61</v>
      </c>
      <c r="M46" s="43">
        <f t="shared" ref="M46:Q46" si="60">+M41+M42+M45</f>
        <v>262100</v>
      </c>
      <c r="N46" s="509">
        <f t="shared" si="60"/>
        <v>267235</v>
      </c>
      <c r="O46" s="166">
        <f t="shared" si="60"/>
        <v>529335</v>
      </c>
      <c r="P46" s="43">
        <f t="shared" si="60"/>
        <v>176</v>
      </c>
      <c r="Q46" s="166">
        <f t="shared" si="60"/>
        <v>529511</v>
      </c>
      <c r="R46" s="45"/>
      <c r="S46" s="43"/>
      <c r="T46" s="166"/>
      <c r="U46" s="43"/>
      <c r="V46" s="166"/>
      <c r="W46" s="46"/>
    </row>
    <row r="47" spans="1:23" ht="13.5" thickTop="1" x14ac:dyDescent="0.2">
      <c r="A47" s="3" t="str">
        <f t="shared" si="57"/>
        <v xml:space="preserve"> </v>
      </c>
      <c r="B47" s="106" t="s">
        <v>16</v>
      </c>
      <c r="C47" s="120">
        <v>590</v>
      </c>
      <c r="D47" s="121">
        <v>590</v>
      </c>
      <c r="E47" s="144">
        <f t="shared" ref="E47:E49" si="61">SUM(C47:D47)</f>
        <v>1180</v>
      </c>
      <c r="F47" s="120"/>
      <c r="G47" s="121"/>
      <c r="H47" s="144"/>
      <c r="I47" s="123"/>
      <c r="J47" s="7"/>
      <c r="L47" s="13" t="s">
        <v>16</v>
      </c>
      <c r="M47" s="37">
        <v>91520</v>
      </c>
      <c r="N47" s="508">
        <v>92014</v>
      </c>
      <c r="O47" s="165">
        <f>+M47+N47</f>
        <v>183534</v>
      </c>
      <c r="P47" s="140">
        <v>534</v>
      </c>
      <c r="Q47" s="268">
        <f>O47+P47</f>
        <v>184068</v>
      </c>
      <c r="R47" s="39"/>
      <c r="S47" s="37"/>
      <c r="T47" s="165"/>
      <c r="U47" s="140"/>
      <c r="V47" s="268"/>
      <c r="W47" s="40"/>
    </row>
    <row r="48" spans="1:23" x14ac:dyDescent="0.2">
      <c r="A48" s="3" t="str">
        <f>IF(ISERROR(F48/G48)," ",IF(F48/G48&gt;0.5,IF(F48/G48&lt;1.5," ","NOT OK"),"NOT OK"))</f>
        <v xml:space="preserve"> </v>
      </c>
      <c r="B48" s="106" t="s">
        <v>17</v>
      </c>
      <c r="C48" s="120">
        <v>559</v>
      </c>
      <c r="D48" s="121">
        <v>559</v>
      </c>
      <c r="E48" s="144">
        <f t="shared" si="61"/>
        <v>1118</v>
      </c>
      <c r="F48" s="120"/>
      <c r="G48" s="121"/>
      <c r="H48" s="144"/>
      <c r="I48" s="123"/>
      <c r="J48" s="3"/>
      <c r="L48" s="13" t="s">
        <v>17</v>
      </c>
      <c r="M48" s="37">
        <v>85592</v>
      </c>
      <c r="N48" s="508">
        <v>88251</v>
      </c>
      <c r="O48" s="165">
        <f>+M48+N48</f>
        <v>173843</v>
      </c>
      <c r="P48" s="140">
        <v>0</v>
      </c>
      <c r="Q48" s="165">
        <f>O48+P48</f>
        <v>173843</v>
      </c>
      <c r="R48" s="39"/>
      <c r="S48" s="37"/>
      <c r="T48" s="165"/>
      <c r="U48" s="140"/>
      <c r="V48" s="165"/>
      <c r="W48" s="40"/>
    </row>
    <row r="49" spans="1:23" ht="13.5" thickBot="1" x14ac:dyDescent="0.25">
      <c r="A49" s="3" t="str">
        <f>IF(ISERROR(F49/G49)," ",IF(F49/G49&gt;0.5,IF(F49/G49&lt;1.5," ","NOT OK"),"NOT OK"))</f>
        <v xml:space="preserve"> </v>
      </c>
      <c r="B49" s="106" t="s">
        <v>18</v>
      </c>
      <c r="C49" s="120">
        <v>532</v>
      </c>
      <c r="D49" s="121">
        <v>532</v>
      </c>
      <c r="E49" s="144">
        <f t="shared" si="61"/>
        <v>1064</v>
      </c>
      <c r="F49" s="120"/>
      <c r="G49" s="121"/>
      <c r="H49" s="144"/>
      <c r="I49" s="123"/>
      <c r="J49" s="3"/>
      <c r="L49" s="13" t="s">
        <v>18</v>
      </c>
      <c r="M49" s="37">
        <v>76776</v>
      </c>
      <c r="N49" s="508">
        <v>76213</v>
      </c>
      <c r="O49" s="165">
        <f>+M49+N49</f>
        <v>152989</v>
      </c>
      <c r="P49" s="140">
        <v>0</v>
      </c>
      <c r="Q49" s="165">
        <f>O49+P49</f>
        <v>152989</v>
      </c>
      <c r="R49" s="37"/>
      <c r="S49" s="481"/>
      <c r="T49" s="168"/>
      <c r="U49" s="140"/>
      <c r="V49" s="165"/>
      <c r="W49" s="40"/>
    </row>
    <row r="50" spans="1:23" ht="15.75" customHeight="1" thickTop="1" thickBot="1" x14ac:dyDescent="0.25">
      <c r="A50" s="9" t="str">
        <f>IF(ISERROR(F50/G50)," ",IF(F50/G50&gt;0.5,IF(F50/G50&lt;1.5," ","NOT OK"),"NOT OK"))</f>
        <v xml:space="preserve"> </v>
      </c>
      <c r="B50" s="133" t="s">
        <v>19</v>
      </c>
      <c r="C50" s="127">
        <f t="shared" ref="C50:E50" si="62">+C47+C48+C49</f>
        <v>1681</v>
      </c>
      <c r="D50" s="128">
        <f t="shared" si="62"/>
        <v>1681</v>
      </c>
      <c r="E50" s="145">
        <f t="shared" si="62"/>
        <v>3362</v>
      </c>
      <c r="F50" s="127"/>
      <c r="G50" s="128"/>
      <c r="H50" s="145"/>
      <c r="I50" s="130"/>
      <c r="J50" s="9"/>
      <c r="K50" s="10"/>
      <c r="L50" s="47" t="s">
        <v>19</v>
      </c>
      <c r="M50" s="49">
        <f t="shared" ref="M50:Q50" si="63">+M47+M48+M49</f>
        <v>253888</v>
      </c>
      <c r="N50" s="510">
        <f t="shared" si="63"/>
        <v>256478</v>
      </c>
      <c r="O50" s="167">
        <f t="shared" si="63"/>
        <v>510366</v>
      </c>
      <c r="P50" s="49">
        <f t="shared" si="63"/>
        <v>534</v>
      </c>
      <c r="Q50" s="167">
        <f t="shared" si="63"/>
        <v>510900</v>
      </c>
      <c r="R50" s="49"/>
      <c r="S50" s="483"/>
      <c r="T50" s="479"/>
      <c r="U50" s="49"/>
      <c r="V50" s="167"/>
      <c r="W50" s="50"/>
    </row>
    <row r="51" spans="1:23" ht="13.5" thickTop="1" x14ac:dyDescent="0.2">
      <c r="A51" s="3" t="str">
        <f>IF(ISERROR(F51/G51)," ",IF(F51/G51&gt;0.5,IF(F51/G51&lt;1.5," ","NOT OK"),"NOT OK"))</f>
        <v xml:space="preserve"> </v>
      </c>
      <c r="B51" s="106" t="s">
        <v>20</v>
      </c>
      <c r="C51" s="120">
        <v>522</v>
      </c>
      <c r="D51" s="121">
        <v>522</v>
      </c>
      <c r="E51" s="150">
        <f t="shared" ref="E51:E53" si="64">SUM(C51:D51)</f>
        <v>1044</v>
      </c>
      <c r="F51" s="120"/>
      <c r="G51" s="121"/>
      <c r="H51" s="150"/>
      <c r="I51" s="123"/>
      <c r="J51" s="3"/>
      <c r="L51" s="13" t="s">
        <v>21</v>
      </c>
      <c r="M51" s="37">
        <v>82280</v>
      </c>
      <c r="N51" s="508">
        <v>80643</v>
      </c>
      <c r="O51" s="504">
        <f>+M51+N51</f>
        <v>162923</v>
      </c>
      <c r="P51" s="499">
        <v>0</v>
      </c>
      <c r="Q51" s="504">
        <f>O51+P51</f>
        <v>162923</v>
      </c>
      <c r="R51" s="37"/>
      <c r="S51" s="481"/>
      <c r="T51" s="168"/>
      <c r="U51" s="140"/>
      <c r="V51" s="165"/>
      <c r="W51" s="40"/>
    </row>
    <row r="52" spans="1:23" x14ac:dyDescent="0.2">
      <c r="A52" s="3" t="str">
        <f t="shared" ref="A52" si="65">IF(ISERROR(F52/G52)," ",IF(F52/G52&gt;0.5,IF(F52/G52&lt;1.5," ","NOT OK"),"NOT OK"))</f>
        <v xml:space="preserve"> </v>
      </c>
      <c r="B52" s="106" t="s">
        <v>22</v>
      </c>
      <c r="C52" s="120">
        <v>528</v>
      </c>
      <c r="D52" s="121">
        <v>528</v>
      </c>
      <c r="E52" s="144">
        <f t="shared" si="64"/>
        <v>1056</v>
      </c>
      <c r="F52" s="120"/>
      <c r="G52" s="121"/>
      <c r="H52" s="144"/>
      <c r="I52" s="123"/>
      <c r="J52" s="3"/>
      <c r="L52" s="13" t="s">
        <v>22</v>
      </c>
      <c r="M52" s="37">
        <v>80162</v>
      </c>
      <c r="N52" s="508">
        <v>80353</v>
      </c>
      <c r="O52" s="505">
        <f t="shared" ref="O52" si="66">+M52+N52</f>
        <v>160515</v>
      </c>
      <c r="P52" s="502">
        <v>162</v>
      </c>
      <c r="Q52" s="505">
        <f>O52+P52</f>
        <v>160677</v>
      </c>
      <c r="R52" s="37"/>
      <c r="S52" s="481"/>
      <c r="T52" s="165"/>
      <c r="U52" s="494"/>
      <c r="V52" s="165"/>
      <c r="W52" s="40"/>
    </row>
    <row r="53" spans="1:23" ht="13.5" thickBot="1" x14ac:dyDescent="0.25">
      <c r="A53" s="3" t="str">
        <f>IF(ISERROR(F53/G53)," ",IF(F53/G53&gt;0.5,IF(F53/G53&lt;1.5," ","NOT OK"),"NOT OK"))</f>
        <v xml:space="preserve"> </v>
      </c>
      <c r="B53" s="106" t="s">
        <v>23</v>
      </c>
      <c r="C53" s="120">
        <v>497</v>
      </c>
      <c r="D53" s="121">
        <v>497</v>
      </c>
      <c r="E53" s="146">
        <f t="shared" si="64"/>
        <v>994</v>
      </c>
      <c r="F53" s="120"/>
      <c r="G53" s="121"/>
      <c r="H53" s="146"/>
      <c r="I53" s="137"/>
      <c r="J53" s="3"/>
      <c r="L53" s="13" t="s">
        <v>23</v>
      </c>
      <c r="M53" s="37">
        <v>74529</v>
      </c>
      <c r="N53" s="508">
        <v>74043</v>
      </c>
      <c r="O53" s="505">
        <f>+M53+N53</f>
        <v>148572</v>
      </c>
      <c r="P53" s="502">
        <v>0</v>
      </c>
      <c r="Q53" s="505">
        <f>O53+P53</f>
        <v>148572</v>
      </c>
      <c r="R53" s="37"/>
      <c r="S53" s="481"/>
      <c r="T53" s="165"/>
      <c r="U53" s="494"/>
      <c r="V53" s="165"/>
      <c r="W53" s="40"/>
    </row>
    <row r="54" spans="1:23" ht="14.25" thickTop="1" thickBot="1" x14ac:dyDescent="0.25">
      <c r="A54" s="3" t="str">
        <f>IF(ISERROR(F54/G54)," ",IF(F54/G54&gt;0.5,IF(F54/G54&lt;1.5," ","NOT OK"),"NOT OK"))</f>
        <v xml:space="preserve"> </v>
      </c>
      <c r="B54" s="126" t="s">
        <v>40</v>
      </c>
      <c r="C54" s="127">
        <f t="shared" ref="C54:E54" si="67">+C51+C52+C53</f>
        <v>1547</v>
      </c>
      <c r="D54" s="127">
        <f t="shared" si="67"/>
        <v>1547</v>
      </c>
      <c r="E54" s="127">
        <f t="shared" si="67"/>
        <v>3094</v>
      </c>
      <c r="F54" s="127"/>
      <c r="G54" s="127"/>
      <c r="H54" s="127"/>
      <c r="I54" s="130"/>
      <c r="J54" s="3"/>
      <c r="L54" s="476" t="s">
        <v>40</v>
      </c>
      <c r="M54" s="45">
        <f t="shared" ref="M54:Q54" si="68">+M51+M52+M53</f>
        <v>236971</v>
      </c>
      <c r="N54" s="43">
        <f t="shared" si="68"/>
        <v>235039</v>
      </c>
      <c r="O54" s="166">
        <f t="shared" si="68"/>
        <v>472010</v>
      </c>
      <c r="P54" s="43">
        <f t="shared" si="68"/>
        <v>162</v>
      </c>
      <c r="Q54" s="166">
        <f t="shared" si="68"/>
        <v>472172</v>
      </c>
      <c r="R54" s="43"/>
      <c r="S54" s="482"/>
      <c r="T54" s="489"/>
      <c r="U54" s="495"/>
      <c r="V54" s="166"/>
      <c r="W54" s="46"/>
    </row>
    <row r="55" spans="1:23" ht="14.25" thickTop="1" thickBot="1" x14ac:dyDescent="0.25">
      <c r="A55" s="3" t="str">
        <f>IF(ISERROR(F55/G55)," ",IF(F55/G55&gt;0.5,IF(F55/G55&lt;1.5," ","NOT OK"),"NOT OK"))</f>
        <v xml:space="preserve"> </v>
      </c>
      <c r="B55" s="126" t="s">
        <v>62</v>
      </c>
      <c r="C55" s="127">
        <f t="shared" ref="C55:E55" si="69">+C46+C50+C51+C52+C53</f>
        <v>4868</v>
      </c>
      <c r="D55" s="129">
        <f t="shared" si="69"/>
        <v>4868</v>
      </c>
      <c r="E55" s="300">
        <f t="shared" si="69"/>
        <v>9736</v>
      </c>
      <c r="F55" s="127"/>
      <c r="G55" s="129"/>
      <c r="H55" s="300"/>
      <c r="I55" s="130"/>
      <c r="J55" s="3"/>
      <c r="L55" s="476" t="s">
        <v>62</v>
      </c>
      <c r="M55" s="42">
        <f t="shared" ref="M55:Q55" si="70">+M46+M50+M51+M52+M53</f>
        <v>752959</v>
      </c>
      <c r="N55" s="477">
        <f t="shared" si="70"/>
        <v>758752</v>
      </c>
      <c r="O55" s="302">
        <f t="shared" si="70"/>
        <v>1511711</v>
      </c>
      <c r="P55" s="43">
        <f t="shared" si="70"/>
        <v>872</v>
      </c>
      <c r="Q55" s="302">
        <f t="shared" si="70"/>
        <v>1512583</v>
      </c>
      <c r="R55" s="43"/>
      <c r="S55" s="482"/>
      <c r="T55" s="486"/>
      <c r="U55" s="495"/>
      <c r="V55" s="302"/>
      <c r="W55" s="46"/>
    </row>
    <row r="56" spans="1:23" ht="14.25" thickTop="1" thickBot="1" x14ac:dyDescent="0.25">
      <c r="A56" s="3" t="str">
        <f>IF(ISERROR(F56/G56)," ",IF(F56/G56&gt;0.5,IF(F56/G56&lt;1.5," ","NOT OK"),"NOT OK"))</f>
        <v xml:space="preserve"> </v>
      </c>
      <c r="B56" s="126" t="s">
        <v>63</v>
      </c>
      <c r="C56" s="127">
        <f t="shared" ref="C56:E56" si="71">+C40+C46+C50+C54</f>
        <v>6532</v>
      </c>
      <c r="D56" s="129">
        <f t="shared" si="71"/>
        <v>6531</v>
      </c>
      <c r="E56" s="300">
        <f t="shared" si="71"/>
        <v>13063</v>
      </c>
      <c r="F56" s="127"/>
      <c r="G56" s="129"/>
      <c r="H56" s="300"/>
      <c r="I56" s="130"/>
      <c r="J56" s="3"/>
      <c r="L56" s="476" t="s">
        <v>63</v>
      </c>
      <c r="M56" s="45">
        <f t="shared" ref="M56:Q56" si="72">+M40+M46+M50+M54</f>
        <v>1019150</v>
      </c>
      <c r="N56" s="43">
        <f t="shared" si="72"/>
        <v>1018242</v>
      </c>
      <c r="O56" s="302">
        <f t="shared" si="72"/>
        <v>2037392</v>
      </c>
      <c r="P56" s="43">
        <f t="shared" si="72"/>
        <v>872</v>
      </c>
      <c r="Q56" s="302">
        <f t="shared" si="72"/>
        <v>2038264</v>
      </c>
      <c r="R56" s="43"/>
      <c r="S56" s="482"/>
      <c r="T56" s="486"/>
      <c r="U56" s="495"/>
      <c r="V56" s="302"/>
      <c r="W56" s="46"/>
    </row>
    <row r="57" spans="1:23" ht="14.25" thickTop="1" thickBot="1" x14ac:dyDescent="0.25">
      <c r="B57" s="138" t="s">
        <v>60</v>
      </c>
      <c r="C57" s="102"/>
      <c r="D57" s="102"/>
      <c r="E57" s="102"/>
      <c r="F57" s="102"/>
      <c r="G57" s="102"/>
      <c r="H57" s="102"/>
      <c r="I57" s="102"/>
      <c r="J57" s="3"/>
      <c r="L57" s="53" t="s">
        <v>60</v>
      </c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</row>
    <row r="58" spans="1:23" ht="13.5" thickTop="1" x14ac:dyDescent="0.2">
      <c r="B58" s="537" t="s">
        <v>27</v>
      </c>
      <c r="C58" s="538"/>
      <c r="D58" s="538"/>
      <c r="E58" s="538"/>
      <c r="F58" s="538"/>
      <c r="G58" s="538"/>
      <c r="H58" s="538"/>
      <c r="I58" s="539"/>
      <c r="J58" s="3"/>
      <c r="L58" s="540" t="s">
        <v>28</v>
      </c>
      <c r="M58" s="541"/>
      <c r="N58" s="541"/>
      <c r="O58" s="541"/>
      <c r="P58" s="541"/>
      <c r="Q58" s="541"/>
      <c r="R58" s="541"/>
      <c r="S58" s="541"/>
      <c r="T58" s="541"/>
      <c r="U58" s="541"/>
      <c r="V58" s="541"/>
      <c r="W58" s="542"/>
    </row>
    <row r="59" spans="1:23" ht="13.5" thickBot="1" x14ac:dyDescent="0.25">
      <c r="B59" s="543" t="s">
        <v>30</v>
      </c>
      <c r="C59" s="544"/>
      <c r="D59" s="544"/>
      <c r="E59" s="544"/>
      <c r="F59" s="544"/>
      <c r="G59" s="544"/>
      <c r="H59" s="544"/>
      <c r="I59" s="545"/>
      <c r="J59" s="3"/>
      <c r="L59" s="546" t="s">
        <v>50</v>
      </c>
      <c r="M59" s="547"/>
      <c r="N59" s="547"/>
      <c r="O59" s="547"/>
      <c r="P59" s="547"/>
      <c r="Q59" s="547"/>
      <c r="R59" s="547"/>
      <c r="S59" s="547"/>
      <c r="T59" s="547"/>
      <c r="U59" s="547"/>
      <c r="V59" s="547"/>
      <c r="W59" s="548"/>
    </row>
    <row r="60" spans="1:23" ht="14.25" thickTop="1" thickBot="1" x14ac:dyDescent="0.25">
      <c r="B60" s="101"/>
      <c r="C60" s="102"/>
      <c r="D60" s="102"/>
      <c r="E60" s="102"/>
      <c r="F60" s="102"/>
      <c r="G60" s="102"/>
      <c r="H60" s="102"/>
      <c r="I60" s="103"/>
      <c r="J60" s="3"/>
      <c r="L60" s="15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2"/>
    </row>
    <row r="61" spans="1:23" ht="14.25" thickTop="1" thickBot="1" x14ac:dyDescent="0.25">
      <c r="B61" s="104"/>
      <c r="C61" s="549" t="s">
        <v>64</v>
      </c>
      <c r="D61" s="550"/>
      <c r="E61" s="551"/>
      <c r="F61" s="549" t="s">
        <v>65</v>
      </c>
      <c r="G61" s="550"/>
      <c r="H61" s="551"/>
      <c r="I61" s="105" t="s">
        <v>2</v>
      </c>
      <c r="J61" s="3"/>
      <c r="L61" s="11"/>
      <c r="M61" s="552" t="s">
        <v>64</v>
      </c>
      <c r="N61" s="553"/>
      <c r="O61" s="553"/>
      <c r="P61" s="553"/>
      <c r="Q61" s="554"/>
      <c r="R61" s="552" t="s">
        <v>65</v>
      </c>
      <c r="S61" s="553"/>
      <c r="T61" s="553"/>
      <c r="U61" s="553"/>
      <c r="V61" s="554"/>
      <c r="W61" s="12" t="s">
        <v>2</v>
      </c>
    </row>
    <row r="62" spans="1:23" ht="13.5" thickTop="1" x14ac:dyDescent="0.2">
      <c r="B62" s="106" t="s">
        <v>3</v>
      </c>
      <c r="C62" s="107"/>
      <c r="D62" s="108"/>
      <c r="E62" s="109"/>
      <c r="F62" s="107"/>
      <c r="G62" s="108"/>
      <c r="H62" s="109"/>
      <c r="I62" s="110" t="s">
        <v>4</v>
      </c>
      <c r="J62" s="3"/>
      <c r="L62" s="13" t="s">
        <v>3</v>
      </c>
      <c r="M62" s="19"/>
      <c r="N62" s="15"/>
      <c r="O62" s="16"/>
      <c r="P62" s="17"/>
      <c r="Q62" s="20"/>
      <c r="R62" s="19"/>
      <c r="S62" s="15"/>
      <c r="T62" s="16"/>
      <c r="U62" s="17"/>
      <c r="V62" s="20"/>
      <c r="W62" s="21" t="s">
        <v>4</v>
      </c>
    </row>
    <row r="63" spans="1:23" ht="13.5" thickBot="1" x14ac:dyDescent="0.25">
      <c r="B63" s="111" t="s">
        <v>29</v>
      </c>
      <c r="C63" s="112" t="s">
        <v>5</v>
      </c>
      <c r="D63" s="113" t="s">
        <v>6</v>
      </c>
      <c r="E63" s="114" t="s">
        <v>7</v>
      </c>
      <c r="F63" s="112" t="s">
        <v>5</v>
      </c>
      <c r="G63" s="113" t="s">
        <v>6</v>
      </c>
      <c r="H63" s="114" t="s">
        <v>7</v>
      </c>
      <c r="I63" s="115"/>
      <c r="J63" s="3"/>
      <c r="L63" s="22"/>
      <c r="M63" s="27" t="s">
        <v>8</v>
      </c>
      <c r="N63" s="24" t="s">
        <v>9</v>
      </c>
      <c r="O63" s="25" t="s">
        <v>31</v>
      </c>
      <c r="P63" s="26" t="s">
        <v>32</v>
      </c>
      <c r="Q63" s="25" t="s">
        <v>7</v>
      </c>
      <c r="R63" s="27" t="s">
        <v>8</v>
      </c>
      <c r="S63" s="24" t="s">
        <v>9</v>
      </c>
      <c r="T63" s="25" t="s">
        <v>31</v>
      </c>
      <c r="U63" s="26" t="s">
        <v>32</v>
      </c>
      <c r="V63" s="25" t="s">
        <v>7</v>
      </c>
      <c r="W63" s="28"/>
    </row>
    <row r="64" spans="1:23" ht="5.25" customHeight="1" thickTop="1" x14ac:dyDescent="0.2">
      <c r="B64" s="106"/>
      <c r="C64" s="116"/>
      <c r="D64" s="117"/>
      <c r="E64" s="118"/>
      <c r="F64" s="116"/>
      <c r="G64" s="117"/>
      <c r="H64" s="118"/>
      <c r="I64" s="119"/>
      <c r="J64" s="3"/>
      <c r="L64" s="13"/>
      <c r="M64" s="33"/>
      <c r="N64" s="30"/>
      <c r="O64" s="31"/>
      <c r="P64" s="32"/>
      <c r="Q64" s="34"/>
      <c r="R64" s="33"/>
      <c r="S64" s="30"/>
      <c r="T64" s="31"/>
      <c r="U64" s="32"/>
      <c r="V64" s="34"/>
      <c r="W64" s="35"/>
    </row>
    <row r="65" spans="1:23" x14ac:dyDescent="0.2">
      <c r="A65" s="3" t="str">
        <f>IF(ISERROR(F65/G65)," ",IF(F65/G65&gt;0.5,IF(F65/G65&lt;1.5," ","NOT OK"),"NOT OK"))</f>
        <v xml:space="preserve"> </v>
      </c>
      <c r="B65" s="106" t="s">
        <v>10</v>
      </c>
      <c r="C65" s="120">
        <f t="shared" ref="C65:H70" si="73">+C9+C37</f>
        <v>505</v>
      </c>
      <c r="D65" s="122">
        <f t="shared" si="73"/>
        <v>505</v>
      </c>
      <c r="E65" s="148">
        <f t="shared" si="73"/>
        <v>1010</v>
      </c>
      <c r="F65" s="120">
        <f t="shared" si="73"/>
        <v>581</v>
      </c>
      <c r="G65" s="122">
        <f t="shared" si="73"/>
        <v>581</v>
      </c>
      <c r="H65" s="148">
        <f t="shared" si="73"/>
        <v>1162</v>
      </c>
      <c r="I65" s="123">
        <f>IF(E65=0,0,((H65/E65)-1)*100)</f>
        <v>15.049504950495042</v>
      </c>
      <c r="J65" s="3"/>
      <c r="K65" s="6"/>
      <c r="L65" s="13" t="s">
        <v>10</v>
      </c>
      <c r="M65" s="39">
        <f t="shared" ref="M65:N67" si="74">+M9+M37</f>
        <v>84616</v>
      </c>
      <c r="N65" s="37">
        <f t="shared" si="74"/>
        <v>82354</v>
      </c>
      <c r="O65" s="165">
        <f>SUM(M65:N65)</f>
        <v>166970</v>
      </c>
      <c r="P65" s="38">
        <f>P9+P37</f>
        <v>0</v>
      </c>
      <c r="Q65" s="168">
        <f>+O65+P65</f>
        <v>166970</v>
      </c>
      <c r="R65" s="39">
        <f t="shared" ref="R65:S67" si="75">+R9+R37</f>
        <v>97153</v>
      </c>
      <c r="S65" s="37">
        <f t="shared" si="75"/>
        <v>96292</v>
      </c>
      <c r="T65" s="165">
        <f>SUM(R65:S65)</f>
        <v>193445</v>
      </c>
      <c r="U65" s="38">
        <f>U9+U37</f>
        <v>0</v>
      </c>
      <c r="V65" s="168">
        <f>+T65+U65</f>
        <v>193445</v>
      </c>
      <c r="W65" s="40">
        <f>IF(Q65=0,0,((V65/Q65)-1)*100)</f>
        <v>15.856141821884172</v>
      </c>
    </row>
    <row r="66" spans="1:23" x14ac:dyDescent="0.2">
      <c r="A66" s="3" t="str">
        <f>IF(ISERROR(F66/G66)," ",IF(F66/G66&gt;0.5,IF(F66/G66&lt;1.5," ","NOT OK"),"NOT OK"))</f>
        <v xml:space="preserve"> </v>
      </c>
      <c r="B66" s="106" t="s">
        <v>11</v>
      </c>
      <c r="C66" s="120">
        <f t="shared" si="73"/>
        <v>599</v>
      </c>
      <c r="D66" s="122">
        <f t="shared" si="73"/>
        <v>598</v>
      </c>
      <c r="E66" s="148">
        <f t="shared" si="73"/>
        <v>1197</v>
      </c>
      <c r="F66" s="120">
        <f t="shared" si="73"/>
        <v>623</v>
      </c>
      <c r="G66" s="122">
        <f t="shared" si="73"/>
        <v>622</v>
      </c>
      <c r="H66" s="148">
        <f t="shared" si="73"/>
        <v>1245</v>
      </c>
      <c r="I66" s="123">
        <f>IF(E66=0,0,((H66/E66)-1)*100)</f>
        <v>4.0100250626566414</v>
      </c>
      <c r="J66" s="3"/>
      <c r="K66" s="6"/>
      <c r="L66" s="13" t="s">
        <v>11</v>
      </c>
      <c r="M66" s="39">
        <f t="shared" si="74"/>
        <v>91335</v>
      </c>
      <c r="N66" s="37">
        <f t="shared" si="74"/>
        <v>90059</v>
      </c>
      <c r="O66" s="165">
        <f t="shared" ref="O66:O67" si="76">SUM(M66:N66)</f>
        <v>181394</v>
      </c>
      <c r="P66" s="38">
        <f>P10+P38</f>
        <v>0</v>
      </c>
      <c r="Q66" s="168">
        <f>+O66+P66</f>
        <v>181394</v>
      </c>
      <c r="R66" s="39">
        <f t="shared" si="75"/>
        <v>98781</v>
      </c>
      <c r="S66" s="37">
        <f t="shared" si="75"/>
        <v>96455</v>
      </c>
      <c r="T66" s="165">
        <f t="shared" ref="T66:T67" si="77">SUM(R66:S66)</f>
        <v>195236</v>
      </c>
      <c r="U66" s="38">
        <f>U10+U38</f>
        <v>0</v>
      </c>
      <c r="V66" s="168">
        <f>+T66+U66</f>
        <v>195236</v>
      </c>
      <c r="W66" s="40">
        <f>IF(Q66=0,0,((V66/Q66)-1)*100)</f>
        <v>7.6309028964574255</v>
      </c>
    </row>
    <row r="67" spans="1:23" ht="13.5" thickBot="1" x14ac:dyDescent="0.25">
      <c r="A67" s="3" t="str">
        <f>IF(ISERROR(F67/G67)," ",IF(F67/G67&gt;0.5,IF(F67/G67&lt;1.5," ","NOT OK"),"NOT OK"))</f>
        <v xml:space="preserve"> </v>
      </c>
      <c r="B67" s="111" t="s">
        <v>12</v>
      </c>
      <c r="C67" s="124">
        <f t="shared" si="73"/>
        <v>651</v>
      </c>
      <c r="D67" s="125">
        <f t="shared" si="73"/>
        <v>652</v>
      </c>
      <c r="E67" s="148">
        <f t="shared" si="73"/>
        <v>1303</v>
      </c>
      <c r="F67" s="124">
        <f t="shared" si="73"/>
        <v>653</v>
      </c>
      <c r="G67" s="125">
        <f t="shared" si="73"/>
        <v>653</v>
      </c>
      <c r="H67" s="148">
        <f t="shared" si="73"/>
        <v>1306</v>
      </c>
      <c r="I67" s="123">
        <f>IF(E67=0,0,((H67/E67)-1)*100)</f>
        <v>0.23023791250960102</v>
      </c>
      <c r="J67" s="3"/>
      <c r="K67" s="6"/>
      <c r="L67" s="22" t="s">
        <v>12</v>
      </c>
      <c r="M67" s="39">
        <f t="shared" si="74"/>
        <v>103583</v>
      </c>
      <c r="N67" s="37">
        <f t="shared" si="74"/>
        <v>100377</v>
      </c>
      <c r="O67" s="165">
        <f t="shared" si="76"/>
        <v>203960</v>
      </c>
      <c r="P67" s="38">
        <f>P11+P39</f>
        <v>0</v>
      </c>
      <c r="Q67" s="168">
        <f>+O67+P67</f>
        <v>203960</v>
      </c>
      <c r="R67" s="39">
        <f t="shared" si="75"/>
        <v>102075</v>
      </c>
      <c r="S67" s="37">
        <f t="shared" si="75"/>
        <v>101069</v>
      </c>
      <c r="T67" s="165">
        <f t="shared" si="77"/>
        <v>203144</v>
      </c>
      <c r="U67" s="38">
        <f>U11+U39</f>
        <v>0</v>
      </c>
      <c r="V67" s="168">
        <f>+T67+U67</f>
        <v>203144</v>
      </c>
      <c r="W67" s="40">
        <f>IF(Q67=0,0,((V67/Q67)-1)*100)</f>
        <v>-0.40007844675427062</v>
      </c>
    </row>
    <row r="68" spans="1:23" ht="14.25" thickTop="1" thickBot="1" x14ac:dyDescent="0.25">
      <c r="A68" s="3" t="str">
        <f>IF(ISERROR(F68/G68)," ",IF(F68/G68&gt;0.5,IF(F68/G68&lt;1.5," ","NOT OK"),"NOT OK"))</f>
        <v xml:space="preserve"> </v>
      </c>
      <c r="B68" s="126" t="s">
        <v>57</v>
      </c>
      <c r="C68" s="127">
        <f t="shared" si="73"/>
        <v>1755</v>
      </c>
      <c r="D68" s="128">
        <f t="shared" si="73"/>
        <v>1755</v>
      </c>
      <c r="E68" s="145">
        <f t="shared" si="73"/>
        <v>3510</v>
      </c>
      <c r="F68" s="127">
        <f t="shared" si="73"/>
        <v>1857</v>
      </c>
      <c r="G68" s="128">
        <f t="shared" si="73"/>
        <v>1856</v>
      </c>
      <c r="H68" s="145">
        <f t="shared" si="73"/>
        <v>3713</v>
      </c>
      <c r="I68" s="130">
        <f>IF(E68=0,0,((H68/E68)-1)*100)</f>
        <v>5.7834757834757777</v>
      </c>
      <c r="J68" s="3"/>
      <c r="L68" s="41" t="s">
        <v>57</v>
      </c>
      <c r="M68" s="45">
        <f t="shared" ref="M68:Q68" si="78">+M65+M66+M67</f>
        <v>279534</v>
      </c>
      <c r="N68" s="43">
        <f t="shared" si="78"/>
        <v>272790</v>
      </c>
      <c r="O68" s="166">
        <f t="shared" si="78"/>
        <v>552324</v>
      </c>
      <c r="P68" s="43">
        <f t="shared" si="78"/>
        <v>0</v>
      </c>
      <c r="Q68" s="166">
        <f t="shared" si="78"/>
        <v>552324</v>
      </c>
      <c r="R68" s="45">
        <f t="shared" ref="R68:V68" si="79">+R65+R66+R67</f>
        <v>298009</v>
      </c>
      <c r="S68" s="43">
        <f t="shared" si="79"/>
        <v>293816</v>
      </c>
      <c r="T68" s="166">
        <f t="shared" si="79"/>
        <v>591825</v>
      </c>
      <c r="U68" s="43">
        <f t="shared" si="79"/>
        <v>0</v>
      </c>
      <c r="V68" s="166">
        <f t="shared" si="79"/>
        <v>591825</v>
      </c>
      <c r="W68" s="46">
        <f t="shared" ref="W68:W69" si="80">IF(Q68=0,0,((V68/Q68)-1)*100)</f>
        <v>7.1517804766767279</v>
      </c>
    </row>
    <row r="69" spans="1:23" ht="13.5" thickTop="1" x14ac:dyDescent="0.2">
      <c r="A69" s="3" t="str">
        <f t="shared" si="12"/>
        <v xml:space="preserve"> </v>
      </c>
      <c r="B69" s="106" t="s">
        <v>13</v>
      </c>
      <c r="C69" s="120">
        <f t="shared" si="73"/>
        <v>613</v>
      </c>
      <c r="D69" s="121">
        <f t="shared" si="73"/>
        <v>612</v>
      </c>
      <c r="E69" s="144">
        <f t="shared" si="73"/>
        <v>1225</v>
      </c>
      <c r="F69" s="120">
        <f t="shared" si="73"/>
        <v>652</v>
      </c>
      <c r="G69" s="121">
        <f t="shared" si="73"/>
        <v>651</v>
      </c>
      <c r="H69" s="144">
        <f t="shared" si="73"/>
        <v>1303</v>
      </c>
      <c r="I69" s="123">
        <f t="shared" ref="I69" si="81">IF(E69=0,0,((H69/E69)-1)*100)</f>
        <v>6.3673469387755199</v>
      </c>
      <c r="J69" s="3"/>
      <c r="L69" s="13" t="s">
        <v>13</v>
      </c>
      <c r="M69" s="39">
        <f>+M13+M41</f>
        <v>99553</v>
      </c>
      <c r="N69" s="37">
        <f>+N13+N41</f>
        <v>103407</v>
      </c>
      <c r="O69" s="165">
        <f t="shared" ref="O69" si="82">SUM(M69:N69)</f>
        <v>202960</v>
      </c>
      <c r="P69" s="38">
        <f>P13+P41</f>
        <v>176</v>
      </c>
      <c r="Q69" s="168">
        <f>+O69+P69</f>
        <v>203136</v>
      </c>
      <c r="R69" s="39">
        <f>+R13+R41</f>
        <v>101146</v>
      </c>
      <c r="S69" s="37">
        <f>+S13+S41</f>
        <v>106585</v>
      </c>
      <c r="T69" s="165">
        <f t="shared" ref="T69" si="83">SUM(R69:S69)</f>
        <v>207731</v>
      </c>
      <c r="U69" s="38">
        <f>U13+U41</f>
        <v>0</v>
      </c>
      <c r="V69" s="168">
        <f>+T69+U69</f>
        <v>207731</v>
      </c>
      <c r="W69" s="40">
        <f t="shared" si="80"/>
        <v>2.2620313484562171</v>
      </c>
    </row>
    <row r="70" spans="1:23" ht="13.5" thickBot="1" x14ac:dyDescent="0.25">
      <c r="A70" s="3" t="str">
        <f>IF(ISERROR(F70/G70)," ",IF(F70/G70&gt;0.5,IF(F70/G70&lt;1.5," ","NOT OK"),"NOT OK"))</f>
        <v xml:space="preserve"> </v>
      </c>
      <c r="B70" s="106" t="s">
        <v>14</v>
      </c>
      <c r="C70" s="120">
        <f t="shared" si="73"/>
        <v>518</v>
      </c>
      <c r="D70" s="121">
        <f t="shared" si="73"/>
        <v>519</v>
      </c>
      <c r="E70" s="144">
        <f t="shared" si="73"/>
        <v>1037</v>
      </c>
      <c r="F70" s="120">
        <f t="shared" si="73"/>
        <v>598</v>
      </c>
      <c r="G70" s="121">
        <f t="shared" si="73"/>
        <v>598</v>
      </c>
      <c r="H70" s="144">
        <f t="shared" si="73"/>
        <v>1196</v>
      </c>
      <c r="I70" s="123">
        <f>IF(E70=0,0,((H70/E70)-1)*100)</f>
        <v>15.33269045323047</v>
      </c>
      <c r="J70" s="3"/>
      <c r="L70" s="13" t="s">
        <v>14</v>
      </c>
      <c r="M70" s="39">
        <f>+M14+M42</f>
        <v>84616</v>
      </c>
      <c r="N70" s="37">
        <f>+N14+N42</f>
        <v>86171</v>
      </c>
      <c r="O70" s="165">
        <f>SUM(M70:N70)</f>
        <v>170787</v>
      </c>
      <c r="P70" s="38">
        <f>P14+P42</f>
        <v>0</v>
      </c>
      <c r="Q70" s="168">
        <f>+O70+P70</f>
        <v>170787</v>
      </c>
      <c r="R70" s="39">
        <f>+R14+R42</f>
        <v>93359</v>
      </c>
      <c r="S70" s="37">
        <f>+S14+S42</f>
        <v>93552</v>
      </c>
      <c r="T70" s="165">
        <f>SUM(R70:S70)</f>
        <v>186911</v>
      </c>
      <c r="U70" s="38">
        <f>U14+U42</f>
        <v>0</v>
      </c>
      <c r="V70" s="168">
        <f>+T70+U70</f>
        <v>186911</v>
      </c>
      <c r="W70" s="40">
        <f>IF(Q70=0,0,((V70/Q70)-1)*100)</f>
        <v>9.4409996076984868</v>
      </c>
    </row>
    <row r="71" spans="1:23" ht="14.25" thickTop="1" thickBot="1" x14ac:dyDescent="0.25">
      <c r="A71" s="3" t="str">
        <f>IF(ISERROR(F71/G71)," ",IF(F71/G71&gt;0.5,IF(F71/G71&lt;1.5," ","NOT OK"),"NOT OK"))</f>
        <v xml:space="preserve"> </v>
      </c>
      <c r="B71" s="126" t="s">
        <v>66</v>
      </c>
      <c r="C71" s="127">
        <f>+C69+C70</f>
        <v>1131</v>
      </c>
      <c r="D71" s="129">
        <f t="shared" ref="D71:H71" si="84">+D69+D70</f>
        <v>1131</v>
      </c>
      <c r="E71" s="300">
        <f t="shared" si="84"/>
        <v>2262</v>
      </c>
      <c r="F71" s="127">
        <f t="shared" si="84"/>
        <v>1250</v>
      </c>
      <c r="G71" s="129">
        <f t="shared" si="84"/>
        <v>1249</v>
      </c>
      <c r="H71" s="300">
        <f t="shared" si="84"/>
        <v>2499</v>
      </c>
      <c r="I71" s="130">
        <f>IF(E71=0,0,((H71/E71)-1)*100)</f>
        <v>10.477453580901862</v>
      </c>
      <c r="J71" s="3"/>
      <c r="L71" s="41" t="s">
        <v>66</v>
      </c>
      <c r="M71" s="45">
        <f>+M69+M70</f>
        <v>184169</v>
      </c>
      <c r="N71" s="43">
        <f t="shared" ref="N71:V71" si="85">+N69+N70</f>
        <v>189578</v>
      </c>
      <c r="O71" s="302">
        <f t="shared" si="85"/>
        <v>373747</v>
      </c>
      <c r="P71" s="43">
        <f t="shared" si="85"/>
        <v>176</v>
      </c>
      <c r="Q71" s="302">
        <f t="shared" si="85"/>
        <v>373923</v>
      </c>
      <c r="R71" s="45">
        <f t="shared" si="85"/>
        <v>194505</v>
      </c>
      <c r="S71" s="43">
        <f t="shared" si="85"/>
        <v>200137</v>
      </c>
      <c r="T71" s="302">
        <f t="shared" si="85"/>
        <v>394642</v>
      </c>
      <c r="U71" s="43">
        <f t="shared" si="85"/>
        <v>0</v>
      </c>
      <c r="V71" s="302">
        <f t="shared" si="85"/>
        <v>394642</v>
      </c>
      <c r="W71" s="46">
        <f>IF(Q71=0,0,((V71/Q71)-1)*100)</f>
        <v>5.5409803622670895</v>
      </c>
    </row>
    <row r="72" spans="1:23" ht="14.25" thickTop="1" thickBot="1" x14ac:dyDescent="0.25">
      <c r="A72" s="3" t="str">
        <f>IF(ISERROR(F72/G72)," ",IF(F72/G72&gt;0.5,IF(F72/G72&lt;1.5," ","NOT OK"),"NOT OK"))</f>
        <v xml:space="preserve"> </v>
      </c>
      <c r="B72" s="126" t="s">
        <v>67</v>
      </c>
      <c r="C72" s="127">
        <f>+C68+C69+C70</f>
        <v>2886</v>
      </c>
      <c r="D72" s="129">
        <f t="shared" ref="D72:H72" si="86">+D68+D69+D70</f>
        <v>2886</v>
      </c>
      <c r="E72" s="300">
        <f t="shared" si="86"/>
        <v>5772</v>
      </c>
      <c r="F72" s="127">
        <f t="shared" si="86"/>
        <v>3107</v>
      </c>
      <c r="G72" s="129">
        <f t="shared" si="86"/>
        <v>3105</v>
      </c>
      <c r="H72" s="300">
        <f t="shared" si="86"/>
        <v>6212</v>
      </c>
      <c r="I72" s="130">
        <f>IF(E72=0,0,((H72/E72)-1)*100)</f>
        <v>7.6230076230076271</v>
      </c>
      <c r="J72" s="3"/>
      <c r="L72" s="41" t="s">
        <v>67</v>
      </c>
      <c r="M72" s="45">
        <f>+M68+M69+M70</f>
        <v>463703</v>
      </c>
      <c r="N72" s="43">
        <f t="shared" ref="N72:V72" si="87">+N68+N69+N70</f>
        <v>462368</v>
      </c>
      <c r="O72" s="302">
        <f t="shared" si="87"/>
        <v>926071</v>
      </c>
      <c r="P72" s="43">
        <f t="shared" si="87"/>
        <v>176</v>
      </c>
      <c r="Q72" s="302">
        <f t="shared" si="87"/>
        <v>926247</v>
      </c>
      <c r="R72" s="45">
        <f t="shared" si="87"/>
        <v>492514</v>
      </c>
      <c r="S72" s="43">
        <f t="shared" si="87"/>
        <v>493953</v>
      </c>
      <c r="T72" s="302">
        <f t="shared" si="87"/>
        <v>986467</v>
      </c>
      <c r="U72" s="43">
        <f t="shared" si="87"/>
        <v>0</v>
      </c>
      <c r="V72" s="302">
        <f t="shared" si="87"/>
        <v>986467</v>
      </c>
      <c r="W72" s="46">
        <f>IF(Q72=0,0,((V72/Q72)-1)*100)</f>
        <v>6.5015055379396669</v>
      </c>
    </row>
    <row r="73" spans="1:23" ht="14.25" thickTop="1" thickBot="1" x14ac:dyDescent="0.25">
      <c r="A73" s="3" t="str">
        <f t="shared" ref="A73:A75" si="88">IF(ISERROR(F73/G73)," ",IF(F73/G73&gt;0.5,IF(F73/G73&lt;1.5," ","NOT OK"),"NOT OK"))</f>
        <v xml:space="preserve"> </v>
      </c>
      <c r="B73" s="106" t="s">
        <v>15</v>
      </c>
      <c r="C73" s="120">
        <f t="shared" ref="C73:E84" si="89">+C17+C45</f>
        <v>599</v>
      </c>
      <c r="D73" s="121">
        <f t="shared" si="89"/>
        <v>598</v>
      </c>
      <c r="E73" s="144">
        <f t="shared" si="89"/>
        <v>1197</v>
      </c>
      <c r="F73" s="120"/>
      <c r="G73" s="121"/>
      <c r="H73" s="144"/>
      <c r="I73" s="123"/>
      <c r="J73" s="3"/>
      <c r="L73" s="13" t="s">
        <v>15</v>
      </c>
      <c r="M73" s="39">
        <f>+M17+M45</f>
        <v>92908</v>
      </c>
      <c r="N73" s="37">
        <f>+N17+N45</f>
        <v>92646</v>
      </c>
      <c r="O73" s="165">
        <f>SUM(M73:N73)</f>
        <v>185554</v>
      </c>
      <c r="P73" s="38">
        <f>P17+P45</f>
        <v>0</v>
      </c>
      <c r="Q73" s="168">
        <f>+O73+P73</f>
        <v>185554</v>
      </c>
      <c r="R73" s="39"/>
      <c r="S73" s="37"/>
      <c r="T73" s="165"/>
      <c r="U73" s="38"/>
      <c r="V73" s="168"/>
      <c r="W73" s="40"/>
    </row>
    <row r="74" spans="1:23" ht="14.25" thickTop="1" thickBot="1" x14ac:dyDescent="0.25">
      <c r="A74" s="3" t="str">
        <f t="shared" si="88"/>
        <v xml:space="preserve"> </v>
      </c>
      <c r="B74" s="126" t="s">
        <v>61</v>
      </c>
      <c r="C74" s="127">
        <f t="shared" si="89"/>
        <v>1730</v>
      </c>
      <c r="D74" s="128">
        <f t="shared" si="89"/>
        <v>1729</v>
      </c>
      <c r="E74" s="145">
        <f t="shared" si="89"/>
        <v>3459</v>
      </c>
      <c r="F74" s="127"/>
      <c r="G74" s="128"/>
      <c r="H74" s="145"/>
      <c r="I74" s="130"/>
      <c r="J74" s="3"/>
      <c r="L74" s="41" t="s">
        <v>61</v>
      </c>
      <c r="M74" s="45">
        <f t="shared" ref="M74:Q74" si="90">+M69+M70+M73</f>
        <v>277077</v>
      </c>
      <c r="N74" s="43">
        <f t="shared" si="90"/>
        <v>282224</v>
      </c>
      <c r="O74" s="166">
        <f t="shared" si="90"/>
        <v>559301</v>
      </c>
      <c r="P74" s="43">
        <f t="shared" si="90"/>
        <v>176</v>
      </c>
      <c r="Q74" s="166">
        <f t="shared" si="90"/>
        <v>559477</v>
      </c>
      <c r="R74" s="45"/>
      <c r="S74" s="43"/>
      <c r="T74" s="166"/>
      <c r="U74" s="43"/>
      <c r="V74" s="166"/>
      <c r="W74" s="46"/>
    </row>
    <row r="75" spans="1:23" ht="13.5" thickTop="1" x14ac:dyDescent="0.2">
      <c r="A75" s="3" t="str">
        <f t="shared" si="88"/>
        <v xml:space="preserve"> </v>
      </c>
      <c r="B75" s="106" t="s">
        <v>16</v>
      </c>
      <c r="C75" s="120">
        <f t="shared" si="89"/>
        <v>616</v>
      </c>
      <c r="D75" s="121">
        <f t="shared" si="89"/>
        <v>616</v>
      </c>
      <c r="E75" s="144">
        <f t="shared" si="89"/>
        <v>1232</v>
      </c>
      <c r="F75" s="120"/>
      <c r="G75" s="121"/>
      <c r="H75" s="144"/>
      <c r="I75" s="123"/>
      <c r="J75" s="7"/>
      <c r="L75" s="13" t="s">
        <v>16</v>
      </c>
      <c r="M75" s="39">
        <f t="shared" ref="M75:N77" si="91">+M19+M47</f>
        <v>96184</v>
      </c>
      <c r="N75" s="37">
        <f t="shared" si="91"/>
        <v>96648</v>
      </c>
      <c r="O75" s="165">
        <f t="shared" ref="O75" si="92">SUM(M75:N75)</f>
        <v>192832</v>
      </c>
      <c r="P75" s="38">
        <f>P19+P47</f>
        <v>534</v>
      </c>
      <c r="Q75" s="168">
        <f>+O75+P75</f>
        <v>193366</v>
      </c>
      <c r="R75" s="39"/>
      <c r="S75" s="37"/>
      <c r="T75" s="165"/>
      <c r="U75" s="38"/>
      <c r="V75" s="168"/>
      <c r="W75" s="40"/>
    </row>
    <row r="76" spans="1:23" x14ac:dyDescent="0.2">
      <c r="A76" s="3" t="str">
        <f>IF(ISERROR(F76/G76)," ",IF(F76/G76&gt;0.5,IF(F76/G76&lt;1.5," ","NOT OK"),"NOT OK"))</f>
        <v xml:space="preserve"> </v>
      </c>
      <c r="B76" s="106" t="s">
        <v>17</v>
      </c>
      <c r="C76" s="120">
        <f t="shared" si="89"/>
        <v>584</v>
      </c>
      <c r="D76" s="121">
        <f t="shared" si="89"/>
        <v>585</v>
      </c>
      <c r="E76" s="144">
        <f t="shared" si="89"/>
        <v>1169</v>
      </c>
      <c r="F76" s="120"/>
      <c r="G76" s="121"/>
      <c r="H76" s="144"/>
      <c r="I76" s="123"/>
      <c r="J76" s="3"/>
      <c r="L76" s="13" t="s">
        <v>17</v>
      </c>
      <c r="M76" s="39">
        <f t="shared" si="91"/>
        <v>89991</v>
      </c>
      <c r="N76" s="37">
        <f t="shared" si="91"/>
        <v>92712</v>
      </c>
      <c r="O76" s="165">
        <f>SUM(M76:N76)</f>
        <v>182703</v>
      </c>
      <c r="P76" s="140">
        <f>P20+P48</f>
        <v>0</v>
      </c>
      <c r="Q76" s="165">
        <f>+O76+P76</f>
        <v>182703</v>
      </c>
      <c r="R76" s="39"/>
      <c r="S76" s="37"/>
      <c r="T76" s="165"/>
      <c r="U76" s="140"/>
      <c r="V76" s="165"/>
      <c r="W76" s="40"/>
    </row>
    <row r="77" spans="1:23" ht="13.5" thickBot="1" x14ac:dyDescent="0.25">
      <c r="A77" s="3" t="str">
        <f>IF(ISERROR(F77/G77)," ",IF(F77/G77&gt;0.5,IF(F77/G77&lt;1.5," ","NOT OK"),"NOT OK"))</f>
        <v xml:space="preserve"> </v>
      </c>
      <c r="B77" s="106" t="s">
        <v>18</v>
      </c>
      <c r="C77" s="120">
        <f t="shared" si="89"/>
        <v>559</v>
      </c>
      <c r="D77" s="121">
        <f t="shared" si="89"/>
        <v>558</v>
      </c>
      <c r="E77" s="144">
        <f t="shared" si="89"/>
        <v>1117</v>
      </c>
      <c r="F77" s="120"/>
      <c r="G77" s="121"/>
      <c r="H77" s="144"/>
      <c r="I77" s="123"/>
      <c r="J77" s="3"/>
      <c r="L77" s="13" t="s">
        <v>18</v>
      </c>
      <c r="M77" s="39">
        <f t="shared" si="91"/>
        <v>81177</v>
      </c>
      <c r="N77" s="37">
        <f t="shared" si="91"/>
        <v>80529</v>
      </c>
      <c r="O77" s="165">
        <f>SUM(M77:N77)</f>
        <v>161706</v>
      </c>
      <c r="P77" s="140">
        <f>P21+P49</f>
        <v>0</v>
      </c>
      <c r="Q77" s="165">
        <f>+O77+P77</f>
        <v>161706</v>
      </c>
      <c r="R77" s="39"/>
      <c r="S77" s="37"/>
      <c r="T77" s="165"/>
      <c r="U77" s="140"/>
      <c r="V77" s="165"/>
      <c r="W77" s="40"/>
    </row>
    <row r="78" spans="1:23" ht="15.75" customHeight="1" thickTop="1" thickBot="1" x14ac:dyDescent="0.25">
      <c r="A78" s="9" t="str">
        <f>IF(ISERROR(F78/G78)," ",IF(F78/G78&gt;0.5,IF(F78/G78&lt;1.5," ","NOT OK"),"NOT OK"))</f>
        <v xml:space="preserve"> </v>
      </c>
      <c r="B78" s="133" t="s">
        <v>19</v>
      </c>
      <c r="C78" s="127">
        <f t="shared" si="89"/>
        <v>1759</v>
      </c>
      <c r="D78" s="128">
        <f t="shared" si="89"/>
        <v>1759</v>
      </c>
      <c r="E78" s="145">
        <f t="shared" si="89"/>
        <v>3518</v>
      </c>
      <c r="F78" s="127"/>
      <c r="G78" s="128"/>
      <c r="H78" s="145"/>
      <c r="I78" s="130"/>
      <c r="J78" s="9"/>
      <c r="K78" s="10"/>
      <c r="L78" s="47" t="s">
        <v>19</v>
      </c>
      <c r="M78" s="48">
        <f t="shared" ref="M78:Q78" si="93">+M75+M76+M77</f>
        <v>267352</v>
      </c>
      <c r="N78" s="49">
        <f t="shared" si="93"/>
        <v>269889</v>
      </c>
      <c r="O78" s="167">
        <f t="shared" si="93"/>
        <v>537241</v>
      </c>
      <c r="P78" s="49">
        <f t="shared" si="93"/>
        <v>534</v>
      </c>
      <c r="Q78" s="167">
        <f t="shared" si="93"/>
        <v>537775</v>
      </c>
      <c r="R78" s="48"/>
      <c r="S78" s="49"/>
      <c r="T78" s="167"/>
      <c r="U78" s="49"/>
      <c r="V78" s="167"/>
      <c r="W78" s="50"/>
    </row>
    <row r="79" spans="1:23" ht="13.5" thickTop="1" x14ac:dyDescent="0.2">
      <c r="A79" s="3" t="str">
        <f>IF(ISERROR(F79/G79)," ",IF(F79/G79&gt;0.5,IF(F79/G79&lt;1.5," ","NOT OK"),"NOT OK"))</f>
        <v xml:space="preserve"> </v>
      </c>
      <c r="B79" s="106" t="s">
        <v>20</v>
      </c>
      <c r="C79" s="120">
        <f t="shared" si="89"/>
        <v>548</v>
      </c>
      <c r="D79" s="121">
        <f t="shared" si="89"/>
        <v>549</v>
      </c>
      <c r="E79" s="150">
        <f t="shared" si="89"/>
        <v>1097</v>
      </c>
      <c r="F79" s="120"/>
      <c r="G79" s="121"/>
      <c r="H79" s="150"/>
      <c r="I79" s="123"/>
      <c r="J79" s="3"/>
      <c r="L79" s="13" t="s">
        <v>21</v>
      </c>
      <c r="M79" s="39">
        <f t="shared" ref="M79:N81" si="94">+M23+M51</f>
        <v>86282</v>
      </c>
      <c r="N79" s="37">
        <f t="shared" si="94"/>
        <v>84487</v>
      </c>
      <c r="O79" s="165">
        <f>SUM(M79:N79)</f>
        <v>170769</v>
      </c>
      <c r="P79" s="140">
        <f>P23+P51</f>
        <v>0</v>
      </c>
      <c r="Q79" s="165">
        <f>+O79+P79</f>
        <v>170769</v>
      </c>
      <c r="R79" s="39"/>
      <c r="S79" s="37"/>
      <c r="T79" s="165"/>
      <c r="U79" s="140"/>
      <c r="V79" s="165"/>
      <c r="W79" s="40"/>
    </row>
    <row r="80" spans="1:23" x14ac:dyDescent="0.2">
      <c r="A80" s="3" t="str">
        <f t="shared" ref="A80" si="95">IF(ISERROR(F80/G80)," ",IF(F80/G80&gt;0.5,IF(F80/G80&lt;1.5," ","NOT OK"),"NOT OK"))</f>
        <v xml:space="preserve"> </v>
      </c>
      <c r="B80" s="106" t="s">
        <v>22</v>
      </c>
      <c r="C80" s="120">
        <f t="shared" si="89"/>
        <v>555</v>
      </c>
      <c r="D80" s="121">
        <f t="shared" si="89"/>
        <v>555</v>
      </c>
      <c r="E80" s="144">
        <f t="shared" si="89"/>
        <v>1110</v>
      </c>
      <c r="F80" s="120"/>
      <c r="G80" s="121"/>
      <c r="H80" s="144"/>
      <c r="I80" s="123"/>
      <c r="J80" s="3"/>
      <c r="L80" s="13" t="s">
        <v>22</v>
      </c>
      <c r="M80" s="39">
        <f t="shared" si="94"/>
        <v>84190</v>
      </c>
      <c r="N80" s="37">
        <f t="shared" si="94"/>
        <v>84767</v>
      </c>
      <c r="O80" s="165">
        <f t="shared" ref="O80:O81" si="96">SUM(M80:N80)</f>
        <v>168957</v>
      </c>
      <c r="P80" s="140">
        <f>P24+P52</f>
        <v>162</v>
      </c>
      <c r="Q80" s="165">
        <f>+O80+P80</f>
        <v>169119</v>
      </c>
      <c r="R80" s="39"/>
      <c r="S80" s="37"/>
      <c r="T80" s="165"/>
      <c r="U80" s="140"/>
      <c r="V80" s="165"/>
      <c r="W80" s="40"/>
    </row>
    <row r="81" spans="1:23" ht="13.5" thickBot="1" x14ac:dyDescent="0.25">
      <c r="A81" s="3" t="str">
        <f>IF(ISERROR(F81/G81)," ",IF(F81/G81&gt;0.5,IF(F81/G81&lt;1.5," ","NOT OK"),"NOT OK"))</f>
        <v xml:space="preserve"> </v>
      </c>
      <c r="B81" s="106" t="s">
        <v>23</v>
      </c>
      <c r="C81" s="120">
        <f t="shared" si="89"/>
        <v>522</v>
      </c>
      <c r="D81" s="121">
        <f t="shared" si="89"/>
        <v>522</v>
      </c>
      <c r="E81" s="146">
        <f t="shared" si="89"/>
        <v>1044</v>
      </c>
      <c r="F81" s="120"/>
      <c r="G81" s="121"/>
      <c r="H81" s="146"/>
      <c r="I81" s="137"/>
      <c r="J81" s="3"/>
      <c r="L81" s="13" t="s">
        <v>23</v>
      </c>
      <c r="M81" s="39">
        <f t="shared" si="94"/>
        <v>77864</v>
      </c>
      <c r="N81" s="37">
        <f t="shared" si="94"/>
        <v>77391</v>
      </c>
      <c r="O81" s="165">
        <f t="shared" si="96"/>
        <v>155255</v>
      </c>
      <c r="P81" s="38">
        <f>P25+P53</f>
        <v>0</v>
      </c>
      <c r="Q81" s="168">
        <f>+O81+P81</f>
        <v>155255</v>
      </c>
      <c r="R81" s="39"/>
      <c r="S81" s="37"/>
      <c r="T81" s="165"/>
      <c r="U81" s="38"/>
      <c r="V81" s="168"/>
      <c r="W81" s="40"/>
    </row>
    <row r="82" spans="1:23" ht="14.25" thickTop="1" thickBot="1" x14ac:dyDescent="0.25">
      <c r="A82" s="3" t="str">
        <f>IF(ISERROR(F82/G82)," ",IF(F82/G82&gt;0.5,IF(F82/G82&lt;1.5," ","NOT OK"),"NOT OK"))</f>
        <v xml:space="preserve"> </v>
      </c>
      <c r="B82" s="126" t="s">
        <v>40</v>
      </c>
      <c r="C82" s="127">
        <f t="shared" si="89"/>
        <v>1625</v>
      </c>
      <c r="D82" s="127">
        <f t="shared" si="89"/>
        <v>1626</v>
      </c>
      <c r="E82" s="127">
        <f t="shared" si="89"/>
        <v>3251</v>
      </c>
      <c r="F82" s="127"/>
      <c r="G82" s="127"/>
      <c r="H82" s="127"/>
      <c r="I82" s="130"/>
      <c r="J82" s="3"/>
      <c r="L82" s="476" t="s">
        <v>40</v>
      </c>
      <c r="M82" s="45">
        <f t="shared" ref="M82:Q82" si="97">+M79+M80+M81</f>
        <v>248336</v>
      </c>
      <c r="N82" s="43">
        <f t="shared" si="97"/>
        <v>246645</v>
      </c>
      <c r="O82" s="166">
        <f t="shared" si="97"/>
        <v>494981</v>
      </c>
      <c r="P82" s="43">
        <f t="shared" si="97"/>
        <v>162</v>
      </c>
      <c r="Q82" s="166">
        <f t="shared" si="97"/>
        <v>495143</v>
      </c>
      <c r="R82" s="43"/>
      <c r="S82" s="482"/>
      <c r="T82" s="489"/>
      <c r="U82" s="495"/>
      <c r="V82" s="166"/>
      <c r="W82" s="46"/>
    </row>
    <row r="83" spans="1:23" ht="14.25" thickTop="1" thickBot="1" x14ac:dyDescent="0.25">
      <c r="A83" s="3" t="str">
        <f>IF(ISERROR(F83/G83)," ",IF(F83/G83&gt;0.5,IF(F83/G83&lt;1.5," ","NOT OK"),"NOT OK"))</f>
        <v xml:space="preserve"> </v>
      </c>
      <c r="B83" s="126" t="s">
        <v>62</v>
      </c>
      <c r="C83" s="127">
        <f t="shared" si="89"/>
        <v>5114</v>
      </c>
      <c r="D83" s="129">
        <f t="shared" si="89"/>
        <v>5114</v>
      </c>
      <c r="E83" s="300">
        <f t="shared" si="89"/>
        <v>10228</v>
      </c>
      <c r="F83" s="127"/>
      <c r="G83" s="129"/>
      <c r="H83" s="300"/>
      <c r="I83" s="130"/>
      <c r="J83" s="3"/>
      <c r="L83" s="476" t="s">
        <v>62</v>
      </c>
      <c r="M83" s="42">
        <f t="shared" ref="M83:Q83" si="98">+M74+M78+M79+M80+M81</f>
        <v>792765</v>
      </c>
      <c r="N83" s="477">
        <f t="shared" si="98"/>
        <v>798758</v>
      </c>
      <c r="O83" s="302">
        <f t="shared" si="98"/>
        <v>1591523</v>
      </c>
      <c r="P83" s="43">
        <f t="shared" si="98"/>
        <v>872</v>
      </c>
      <c r="Q83" s="302">
        <f t="shared" si="98"/>
        <v>1592395</v>
      </c>
      <c r="R83" s="43"/>
      <c r="S83" s="482"/>
      <c r="T83" s="486"/>
      <c r="U83" s="495"/>
      <c r="V83" s="302"/>
      <c r="W83" s="46"/>
    </row>
    <row r="84" spans="1:23" ht="14.25" thickTop="1" thickBot="1" x14ac:dyDescent="0.25">
      <c r="A84" s="3" t="str">
        <f>IF(ISERROR(F84/G84)," ",IF(F84/G84&gt;0.5,IF(F84/G84&lt;1.5," ","NOT OK"),"NOT OK"))</f>
        <v xml:space="preserve"> </v>
      </c>
      <c r="B84" s="126" t="s">
        <v>63</v>
      </c>
      <c r="C84" s="127">
        <f t="shared" si="89"/>
        <v>6869</v>
      </c>
      <c r="D84" s="129">
        <f t="shared" si="89"/>
        <v>6869</v>
      </c>
      <c r="E84" s="300">
        <f t="shared" si="89"/>
        <v>13738</v>
      </c>
      <c r="F84" s="127"/>
      <c r="G84" s="129"/>
      <c r="H84" s="300"/>
      <c r="I84" s="130"/>
      <c r="J84" s="3"/>
      <c r="L84" s="476" t="s">
        <v>63</v>
      </c>
      <c r="M84" s="45">
        <f t="shared" ref="M84:Q84" si="99">+M68+M74+M78+M82</f>
        <v>1072299</v>
      </c>
      <c r="N84" s="43">
        <f t="shared" si="99"/>
        <v>1071548</v>
      </c>
      <c r="O84" s="302">
        <f t="shared" si="99"/>
        <v>2143847</v>
      </c>
      <c r="P84" s="43">
        <f t="shared" si="99"/>
        <v>872</v>
      </c>
      <c r="Q84" s="302">
        <f t="shared" si="99"/>
        <v>2144719</v>
      </c>
      <c r="R84" s="43"/>
      <c r="S84" s="482"/>
      <c r="T84" s="486"/>
      <c r="U84" s="495"/>
      <c r="V84" s="302"/>
      <c r="W84" s="46"/>
    </row>
    <row r="85" spans="1:23" ht="14.25" thickTop="1" thickBot="1" x14ac:dyDescent="0.25">
      <c r="B85" s="138" t="s">
        <v>60</v>
      </c>
      <c r="C85" s="102"/>
      <c r="D85" s="102"/>
      <c r="E85" s="102"/>
      <c r="F85" s="102"/>
      <c r="G85" s="102"/>
      <c r="H85" s="102"/>
      <c r="I85" s="102"/>
      <c r="J85" s="102"/>
      <c r="L85" s="53" t="s">
        <v>60</v>
      </c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1:23" ht="13.5" thickTop="1" x14ac:dyDescent="0.2">
      <c r="L86" s="534" t="s">
        <v>33</v>
      </c>
      <c r="M86" s="535"/>
      <c r="N86" s="535"/>
      <c r="O86" s="535"/>
      <c r="P86" s="535"/>
      <c r="Q86" s="535"/>
      <c r="R86" s="535"/>
      <c r="S86" s="535"/>
      <c r="T86" s="535"/>
      <c r="U86" s="535"/>
      <c r="V86" s="535"/>
      <c r="W86" s="536"/>
    </row>
    <row r="87" spans="1:23" ht="13.5" thickBot="1" x14ac:dyDescent="0.25">
      <c r="L87" s="528" t="s">
        <v>43</v>
      </c>
      <c r="M87" s="529"/>
      <c r="N87" s="529"/>
      <c r="O87" s="529"/>
      <c r="P87" s="529"/>
      <c r="Q87" s="529"/>
      <c r="R87" s="529"/>
      <c r="S87" s="529"/>
      <c r="T87" s="529"/>
      <c r="U87" s="529"/>
      <c r="V87" s="529"/>
      <c r="W87" s="530"/>
    </row>
    <row r="88" spans="1:23" ht="14.25" thickTop="1" thickBot="1" x14ac:dyDescent="0.25">
      <c r="L88" s="54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6" t="s">
        <v>34</v>
      </c>
    </row>
    <row r="89" spans="1:23" ht="13.5" customHeight="1" thickTop="1" thickBot="1" x14ac:dyDescent="0.25">
      <c r="L89" s="57"/>
      <c r="M89" s="531" t="s">
        <v>64</v>
      </c>
      <c r="N89" s="532"/>
      <c r="O89" s="532"/>
      <c r="P89" s="532"/>
      <c r="Q89" s="533"/>
      <c r="R89" s="531" t="s">
        <v>65</v>
      </c>
      <c r="S89" s="532"/>
      <c r="T89" s="532"/>
      <c r="U89" s="532"/>
      <c r="V89" s="533"/>
      <c r="W89" s="312" t="s">
        <v>2</v>
      </c>
    </row>
    <row r="90" spans="1:23" ht="13.5" thickTop="1" x14ac:dyDescent="0.2">
      <c r="L90" s="59" t="s">
        <v>3</v>
      </c>
      <c r="M90" s="60"/>
      <c r="N90" s="54"/>
      <c r="O90" s="61"/>
      <c r="P90" s="62"/>
      <c r="Q90" s="61"/>
      <c r="R90" s="60"/>
      <c r="S90" s="54"/>
      <c r="T90" s="61"/>
      <c r="U90" s="62"/>
      <c r="V90" s="61"/>
      <c r="W90" s="313" t="s">
        <v>4</v>
      </c>
    </row>
    <row r="91" spans="1:23" ht="13.5" thickBot="1" x14ac:dyDescent="0.25">
      <c r="L91" s="64"/>
      <c r="M91" s="65" t="s">
        <v>35</v>
      </c>
      <c r="N91" s="66" t="s">
        <v>36</v>
      </c>
      <c r="O91" s="67" t="s">
        <v>37</v>
      </c>
      <c r="P91" s="68" t="s">
        <v>32</v>
      </c>
      <c r="Q91" s="67" t="s">
        <v>7</v>
      </c>
      <c r="R91" s="65" t="s">
        <v>35</v>
      </c>
      <c r="S91" s="66" t="s">
        <v>36</v>
      </c>
      <c r="T91" s="67" t="s">
        <v>37</v>
      </c>
      <c r="U91" s="68" t="s">
        <v>32</v>
      </c>
      <c r="V91" s="67" t="s">
        <v>7</v>
      </c>
      <c r="W91" s="311"/>
    </row>
    <row r="92" spans="1:23" ht="6" customHeight="1" thickTop="1" x14ac:dyDescent="0.2">
      <c r="L92" s="59"/>
      <c r="M92" s="70"/>
      <c r="N92" s="71"/>
      <c r="O92" s="72"/>
      <c r="P92" s="73"/>
      <c r="Q92" s="72"/>
      <c r="R92" s="70"/>
      <c r="S92" s="71"/>
      <c r="T92" s="72"/>
      <c r="U92" s="73"/>
      <c r="V92" s="72"/>
      <c r="W92" s="74"/>
    </row>
    <row r="93" spans="1:23" x14ac:dyDescent="0.2">
      <c r="L93" s="59" t="s">
        <v>10</v>
      </c>
      <c r="M93" s="75">
        <v>0</v>
      </c>
      <c r="N93" s="76">
        <v>0</v>
      </c>
      <c r="O93" s="178">
        <f>+M93+N93</f>
        <v>0</v>
      </c>
      <c r="P93" s="77">
        <v>0</v>
      </c>
      <c r="Q93" s="178">
        <f t="shared" ref="Q93" si="100">O93+P93</f>
        <v>0</v>
      </c>
      <c r="R93" s="75">
        <v>0</v>
      </c>
      <c r="S93" s="76">
        <v>0</v>
      </c>
      <c r="T93" s="178">
        <f t="shared" ref="T93:T95" si="101">+R93+S93</f>
        <v>0</v>
      </c>
      <c r="U93" s="77">
        <v>0</v>
      </c>
      <c r="V93" s="178">
        <f t="shared" ref="V93:V95" si="102">T93+U93</f>
        <v>0</v>
      </c>
      <c r="W93" s="521">
        <f>IF(Q93=0,0,((V93/Q93)-1)*100)</f>
        <v>0</v>
      </c>
    </row>
    <row r="94" spans="1:23" x14ac:dyDescent="0.2">
      <c r="L94" s="59" t="s">
        <v>11</v>
      </c>
      <c r="M94" s="75">
        <v>0</v>
      </c>
      <c r="N94" s="76">
        <v>0</v>
      </c>
      <c r="O94" s="178">
        <f>+M94+N94</f>
        <v>0</v>
      </c>
      <c r="P94" s="77">
        <v>0</v>
      </c>
      <c r="Q94" s="178">
        <f>O94+P94</f>
        <v>0</v>
      </c>
      <c r="R94" s="75">
        <v>0</v>
      </c>
      <c r="S94" s="76">
        <v>0</v>
      </c>
      <c r="T94" s="178">
        <f t="shared" si="101"/>
        <v>0</v>
      </c>
      <c r="U94" s="77">
        <v>0</v>
      </c>
      <c r="V94" s="178">
        <f>T94+U94</f>
        <v>0</v>
      </c>
      <c r="W94" s="521">
        <f>IF(Q94=0,0,((V94/Q94)-1)*100)</f>
        <v>0</v>
      </c>
    </row>
    <row r="95" spans="1:23" ht="13.5" thickBot="1" x14ac:dyDescent="0.25">
      <c r="L95" s="64" t="s">
        <v>12</v>
      </c>
      <c r="M95" s="75">
        <v>0</v>
      </c>
      <c r="N95" s="76">
        <v>0</v>
      </c>
      <c r="O95" s="178">
        <f t="shared" ref="O95:O97" si="103">+M95+N95</f>
        <v>0</v>
      </c>
      <c r="P95" s="77">
        <v>0</v>
      </c>
      <c r="Q95" s="178">
        <f t="shared" ref="Q95" si="104">O95+P95</f>
        <v>0</v>
      </c>
      <c r="R95" s="75">
        <v>0</v>
      </c>
      <c r="S95" s="76">
        <v>0</v>
      </c>
      <c r="T95" s="178">
        <f t="shared" si="101"/>
        <v>0</v>
      </c>
      <c r="U95" s="77">
        <v>0</v>
      </c>
      <c r="V95" s="178">
        <f t="shared" si="102"/>
        <v>0</v>
      </c>
      <c r="W95" s="521">
        <f>IF(Q95=0,0,((V95/Q95)-1)*100)</f>
        <v>0</v>
      </c>
    </row>
    <row r="96" spans="1:23" ht="14.25" thickTop="1" thickBot="1" x14ac:dyDescent="0.25">
      <c r="L96" s="79" t="s">
        <v>57</v>
      </c>
      <c r="M96" s="80">
        <f>+M93+M94+M95</f>
        <v>0</v>
      </c>
      <c r="N96" s="81">
        <f t="shared" ref="N96:V96" si="105">+N93+N94+N95</f>
        <v>0</v>
      </c>
      <c r="O96" s="179">
        <f t="shared" si="105"/>
        <v>0</v>
      </c>
      <c r="P96" s="80">
        <f t="shared" si="105"/>
        <v>0</v>
      </c>
      <c r="Q96" s="179">
        <f t="shared" si="105"/>
        <v>0</v>
      </c>
      <c r="R96" s="80">
        <f t="shared" si="105"/>
        <v>0</v>
      </c>
      <c r="S96" s="81">
        <f t="shared" si="105"/>
        <v>0</v>
      </c>
      <c r="T96" s="179">
        <f t="shared" si="105"/>
        <v>0</v>
      </c>
      <c r="U96" s="80">
        <f t="shared" si="105"/>
        <v>0</v>
      </c>
      <c r="V96" s="179">
        <f t="shared" si="105"/>
        <v>0</v>
      </c>
      <c r="W96" s="342">
        <f t="shared" ref="W96:W97" si="106">IF(Q96=0,0,((V96/Q96)-1)*100)</f>
        <v>0</v>
      </c>
    </row>
    <row r="97" spans="1:23" ht="13.5" thickTop="1" x14ac:dyDescent="0.2">
      <c r="L97" s="59" t="s">
        <v>13</v>
      </c>
      <c r="M97" s="75">
        <v>0</v>
      </c>
      <c r="N97" s="76">
        <v>0</v>
      </c>
      <c r="O97" s="178">
        <f t="shared" si="103"/>
        <v>0</v>
      </c>
      <c r="P97" s="77">
        <v>0</v>
      </c>
      <c r="Q97" s="178">
        <f>O97+P97</f>
        <v>0</v>
      </c>
      <c r="R97" s="75"/>
      <c r="S97" s="76"/>
      <c r="T97" s="178">
        <f t="shared" ref="T97" si="107">+R97+S97</f>
        <v>0</v>
      </c>
      <c r="U97" s="77"/>
      <c r="V97" s="178">
        <f>T97+U97</f>
        <v>0</v>
      </c>
      <c r="W97" s="521">
        <f t="shared" si="106"/>
        <v>0</v>
      </c>
    </row>
    <row r="98" spans="1:23" ht="13.5" thickBot="1" x14ac:dyDescent="0.25">
      <c r="L98" s="59" t="s">
        <v>14</v>
      </c>
      <c r="M98" s="75">
        <v>0</v>
      </c>
      <c r="N98" s="76">
        <v>0</v>
      </c>
      <c r="O98" s="178">
        <f>+M98+N98</f>
        <v>0</v>
      </c>
      <c r="P98" s="77">
        <v>0</v>
      </c>
      <c r="Q98" s="178">
        <f>O98+P98</f>
        <v>0</v>
      </c>
      <c r="R98" s="75"/>
      <c r="S98" s="76"/>
      <c r="T98" s="178">
        <f>+R98+S98</f>
        <v>0</v>
      </c>
      <c r="U98" s="77"/>
      <c r="V98" s="178">
        <f>T98+U98</f>
        <v>0</v>
      </c>
      <c r="W98" s="521">
        <f>IF(Q98=0,0,((V98/Q98)-1)*100)</f>
        <v>0</v>
      </c>
    </row>
    <row r="99" spans="1:23" ht="14.25" thickTop="1" thickBot="1" x14ac:dyDescent="0.25">
      <c r="L99" s="79" t="s">
        <v>66</v>
      </c>
      <c r="M99" s="80">
        <f>+M97+M98</f>
        <v>0</v>
      </c>
      <c r="N99" s="81">
        <f t="shared" ref="N99:V99" si="108">+N97+N98</f>
        <v>0</v>
      </c>
      <c r="O99" s="175">
        <f t="shared" si="108"/>
        <v>0</v>
      </c>
      <c r="P99" s="80">
        <f t="shared" si="108"/>
        <v>0</v>
      </c>
      <c r="Q99" s="175">
        <f t="shared" si="108"/>
        <v>0</v>
      </c>
      <c r="R99" s="80">
        <f t="shared" si="108"/>
        <v>0</v>
      </c>
      <c r="S99" s="81">
        <f t="shared" si="108"/>
        <v>0</v>
      </c>
      <c r="T99" s="175">
        <f t="shared" si="108"/>
        <v>0</v>
      </c>
      <c r="U99" s="80">
        <f t="shared" si="108"/>
        <v>0</v>
      </c>
      <c r="V99" s="175">
        <f t="shared" si="108"/>
        <v>0</v>
      </c>
      <c r="W99" s="342">
        <f t="shared" ref="W99:W100" si="109">IF(Q99=0,0,((V99/Q99)-1)*100)</f>
        <v>0</v>
      </c>
    </row>
    <row r="100" spans="1:23" ht="14.25" thickTop="1" thickBot="1" x14ac:dyDescent="0.25">
      <c r="L100" s="79" t="s">
        <v>67</v>
      </c>
      <c r="M100" s="80">
        <f>+M96+M97+M98</f>
        <v>0</v>
      </c>
      <c r="N100" s="81">
        <f t="shared" ref="N100:V100" si="110">+N96+N97+N98</f>
        <v>0</v>
      </c>
      <c r="O100" s="175">
        <f t="shared" si="110"/>
        <v>0</v>
      </c>
      <c r="P100" s="80">
        <f t="shared" si="110"/>
        <v>0</v>
      </c>
      <c r="Q100" s="175">
        <f t="shared" si="110"/>
        <v>0</v>
      </c>
      <c r="R100" s="80">
        <f t="shared" si="110"/>
        <v>0</v>
      </c>
      <c r="S100" s="81">
        <f t="shared" si="110"/>
        <v>0</v>
      </c>
      <c r="T100" s="175">
        <f t="shared" si="110"/>
        <v>0</v>
      </c>
      <c r="U100" s="80">
        <f t="shared" si="110"/>
        <v>0</v>
      </c>
      <c r="V100" s="175">
        <f t="shared" si="110"/>
        <v>0</v>
      </c>
      <c r="W100" s="342">
        <f t="shared" si="109"/>
        <v>0</v>
      </c>
    </row>
    <row r="101" spans="1:23" ht="14.25" thickTop="1" thickBot="1" x14ac:dyDescent="0.25">
      <c r="L101" s="59" t="s">
        <v>15</v>
      </c>
      <c r="M101" s="75">
        <v>0</v>
      </c>
      <c r="N101" s="76">
        <v>0</v>
      </c>
      <c r="O101" s="178">
        <f>+M101+N101</f>
        <v>0</v>
      </c>
      <c r="P101" s="77">
        <v>0</v>
      </c>
      <c r="Q101" s="178">
        <f>O101+P101</f>
        <v>0</v>
      </c>
      <c r="R101" s="75"/>
      <c r="S101" s="76"/>
      <c r="T101" s="178"/>
      <c r="U101" s="77"/>
      <c r="V101" s="178"/>
      <c r="W101" s="78"/>
    </row>
    <row r="102" spans="1:23" ht="14.25" thickTop="1" thickBot="1" x14ac:dyDescent="0.25">
      <c r="L102" s="79" t="s">
        <v>61</v>
      </c>
      <c r="M102" s="80">
        <f t="shared" ref="M102:Q102" si="111">+M97+M98+M101</f>
        <v>0</v>
      </c>
      <c r="N102" s="81">
        <f t="shared" si="111"/>
        <v>0</v>
      </c>
      <c r="O102" s="179">
        <f t="shared" si="111"/>
        <v>0</v>
      </c>
      <c r="P102" s="80">
        <f t="shared" si="111"/>
        <v>0</v>
      </c>
      <c r="Q102" s="179">
        <f t="shared" si="111"/>
        <v>0</v>
      </c>
      <c r="R102" s="80"/>
      <c r="S102" s="81"/>
      <c r="T102" s="179"/>
      <c r="U102" s="80"/>
      <c r="V102" s="179"/>
      <c r="W102" s="82"/>
    </row>
    <row r="103" spans="1:23" ht="13.5" thickTop="1" x14ac:dyDescent="0.2">
      <c r="L103" s="59" t="s">
        <v>16</v>
      </c>
      <c r="M103" s="75">
        <v>0</v>
      </c>
      <c r="N103" s="76">
        <v>0</v>
      </c>
      <c r="O103" s="178">
        <f>+M103+N103</f>
        <v>0</v>
      </c>
      <c r="P103" s="77">
        <v>0</v>
      </c>
      <c r="Q103" s="178">
        <f>O103+P103</f>
        <v>0</v>
      </c>
      <c r="R103" s="75"/>
      <c r="S103" s="76"/>
      <c r="T103" s="178"/>
      <c r="U103" s="77"/>
      <c r="V103" s="178"/>
      <c r="W103" s="78"/>
    </row>
    <row r="104" spans="1:23" x14ac:dyDescent="0.2">
      <c r="L104" s="59" t="s">
        <v>17</v>
      </c>
      <c r="M104" s="75">
        <v>0</v>
      </c>
      <c r="N104" s="76">
        <v>0</v>
      </c>
      <c r="O104" s="178">
        <f>+M104+N104</f>
        <v>0</v>
      </c>
      <c r="P104" s="77">
        <v>0</v>
      </c>
      <c r="Q104" s="178">
        <f>O104+P104</f>
        <v>0</v>
      </c>
      <c r="R104" s="75"/>
      <c r="S104" s="76"/>
      <c r="T104" s="178"/>
      <c r="U104" s="77"/>
      <c r="V104" s="178"/>
      <c r="W104" s="78"/>
    </row>
    <row r="105" spans="1:23" ht="13.5" thickBot="1" x14ac:dyDescent="0.25">
      <c r="L105" s="59" t="s">
        <v>18</v>
      </c>
      <c r="M105" s="75">
        <v>0</v>
      </c>
      <c r="N105" s="76">
        <v>0</v>
      </c>
      <c r="O105" s="180">
        <f>+M105+N105</f>
        <v>0</v>
      </c>
      <c r="P105" s="83">
        <v>0</v>
      </c>
      <c r="Q105" s="180">
        <f>O105+P105</f>
        <v>0</v>
      </c>
      <c r="R105" s="75"/>
      <c r="S105" s="76"/>
      <c r="T105" s="180"/>
      <c r="U105" s="83"/>
      <c r="V105" s="180"/>
      <c r="W105" s="78"/>
    </row>
    <row r="106" spans="1:23" ht="14.25" thickTop="1" thickBot="1" x14ac:dyDescent="0.25">
      <c r="A106" s="3" t="str">
        <f>IF(ISERROR(F106/G106)," ",IF(F106/G106&gt;0.5,IF(F106/G106&lt;1.5," ","NOT OK"),"NOT OK"))</f>
        <v xml:space="preserve"> </v>
      </c>
      <c r="L106" s="84" t="s">
        <v>19</v>
      </c>
      <c r="M106" s="85">
        <f>+M103+M104+M105</f>
        <v>0</v>
      </c>
      <c r="N106" s="85">
        <f t="shared" ref="N106:Q106" si="112">+N103+N104+N105</f>
        <v>0</v>
      </c>
      <c r="O106" s="181">
        <f t="shared" si="112"/>
        <v>0</v>
      </c>
      <c r="P106" s="86">
        <f t="shared" si="112"/>
        <v>0</v>
      </c>
      <c r="Q106" s="181">
        <f t="shared" si="112"/>
        <v>0</v>
      </c>
      <c r="R106" s="85"/>
      <c r="S106" s="85"/>
      <c r="T106" s="181"/>
      <c r="U106" s="86"/>
      <c r="V106" s="181"/>
      <c r="W106" s="87"/>
    </row>
    <row r="107" spans="1:23" ht="13.5" thickTop="1" x14ac:dyDescent="0.2">
      <c r="L107" s="59" t="s">
        <v>21</v>
      </c>
      <c r="M107" s="75">
        <v>0</v>
      </c>
      <c r="N107" s="76">
        <v>0</v>
      </c>
      <c r="O107" s="180">
        <f>+M107+N107</f>
        <v>0</v>
      </c>
      <c r="P107" s="88">
        <v>0</v>
      </c>
      <c r="Q107" s="180">
        <f>O107+P107</f>
        <v>0</v>
      </c>
      <c r="R107" s="75"/>
      <c r="S107" s="76"/>
      <c r="T107" s="180"/>
      <c r="U107" s="88"/>
      <c r="V107" s="180"/>
      <c r="W107" s="78"/>
    </row>
    <row r="108" spans="1:23" x14ac:dyDescent="0.2">
      <c r="L108" s="59" t="s">
        <v>22</v>
      </c>
      <c r="M108" s="75">
        <v>0</v>
      </c>
      <c r="N108" s="76">
        <v>0</v>
      </c>
      <c r="O108" s="180">
        <f t="shared" ref="O108" si="113">+M108+N108</f>
        <v>0</v>
      </c>
      <c r="P108" s="77">
        <v>0</v>
      </c>
      <c r="Q108" s="180">
        <f>O108+P108</f>
        <v>0</v>
      </c>
      <c r="R108" s="75"/>
      <c r="S108" s="76"/>
      <c r="T108" s="180"/>
      <c r="U108" s="77"/>
      <c r="V108" s="180"/>
      <c r="W108" s="78"/>
    </row>
    <row r="109" spans="1:23" ht="13.5" thickBot="1" x14ac:dyDescent="0.25">
      <c r="L109" s="59" t="s">
        <v>23</v>
      </c>
      <c r="M109" s="75">
        <v>0</v>
      </c>
      <c r="N109" s="76">
        <v>0</v>
      </c>
      <c r="O109" s="180">
        <f>+M109+N109</f>
        <v>0</v>
      </c>
      <c r="P109" s="77">
        <v>0</v>
      </c>
      <c r="Q109" s="180">
        <f>O109+P109</f>
        <v>0</v>
      </c>
      <c r="R109" s="75"/>
      <c r="S109" s="76"/>
      <c r="T109" s="180"/>
      <c r="U109" s="77"/>
      <c r="V109" s="180"/>
      <c r="W109" s="78"/>
    </row>
    <row r="110" spans="1:23" ht="14.25" thickTop="1" thickBot="1" x14ac:dyDescent="0.25">
      <c r="L110" s="79" t="s">
        <v>24</v>
      </c>
      <c r="M110" s="80">
        <f t="shared" ref="M110" si="114">+M107+M108+M109</f>
        <v>0</v>
      </c>
      <c r="N110" s="81">
        <f t="shared" ref="N110:Q110" si="115">+N107+N108+N109</f>
        <v>0</v>
      </c>
      <c r="O110" s="179">
        <f t="shared" si="115"/>
        <v>0</v>
      </c>
      <c r="P110" s="80">
        <f t="shared" si="115"/>
        <v>0</v>
      </c>
      <c r="Q110" s="179">
        <f t="shared" si="115"/>
        <v>0</v>
      </c>
      <c r="R110" s="80"/>
      <c r="S110" s="81"/>
      <c r="T110" s="179"/>
      <c r="U110" s="80"/>
      <c r="V110" s="179"/>
      <c r="W110" s="82"/>
    </row>
    <row r="111" spans="1:23" ht="14.25" thickTop="1" thickBot="1" x14ac:dyDescent="0.25">
      <c r="L111" s="79" t="s">
        <v>62</v>
      </c>
      <c r="M111" s="80">
        <f>+M102+M106+M107+M108+M109</f>
        <v>0</v>
      </c>
      <c r="N111" s="81">
        <f t="shared" ref="N111:Q111" si="116">+N102+N106+N107+N108+N109</f>
        <v>0</v>
      </c>
      <c r="O111" s="175">
        <f t="shared" si="116"/>
        <v>0</v>
      </c>
      <c r="P111" s="80">
        <f t="shared" si="116"/>
        <v>0</v>
      </c>
      <c r="Q111" s="175">
        <f t="shared" si="116"/>
        <v>0</v>
      </c>
      <c r="R111" s="80"/>
      <c r="S111" s="81"/>
      <c r="T111" s="175"/>
      <c r="U111" s="80"/>
      <c r="V111" s="175"/>
      <c r="W111" s="82"/>
    </row>
    <row r="112" spans="1:23" ht="14.25" thickTop="1" thickBot="1" x14ac:dyDescent="0.25">
      <c r="L112" s="79" t="s">
        <v>63</v>
      </c>
      <c r="M112" s="80">
        <f t="shared" ref="M112:Q112" si="117">+M96+M102+M106+M110</f>
        <v>0</v>
      </c>
      <c r="N112" s="81">
        <f t="shared" si="117"/>
        <v>0</v>
      </c>
      <c r="O112" s="175">
        <f t="shared" si="117"/>
        <v>0</v>
      </c>
      <c r="P112" s="80">
        <f t="shared" si="117"/>
        <v>0</v>
      </c>
      <c r="Q112" s="175">
        <f t="shared" si="117"/>
        <v>0</v>
      </c>
      <c r="R112" s="80"/>
      <c r="S112" s="81"/>
      <c r="T112" s="175"/>
      <c r="U112" s="80"/>
      <c r="V112" s="175"/>
      <c r="W112" s="82"/>
    </row>
    <row r="113" spans="12:23" ht="14.25" thickTop="1" thickBot="1" x14ac:dyDescent="0.25">
      <c r="L113" s="89" t="s">
        <v>60</v>
      </c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12:23" ht="13.5" thickTop="1" x14ac:dyDescent="0.2">
      <c r="L114" s="534" t="s">
        <v>41</v>
      </c>
      <c r="M114" s="535"/>
      <c r="N114" s="535"/>
      <c r="O114" s="535"/>
      <c r="P114" s="535"/>
      <c r="Q114" s="535"/>
      <c r="R114" s="535"/>
      <c r="S114" s="535"/>
      <c r="T114" s="535"/>
      <c r="U114" s="535"/>
      <c r="V114" s="535"/>
      <c r="W114" s="536"/>
    </row>
    <row r="115" spans="12:23" ht="13.5" thickBot="1" x14ac:dyDescent="0.25">
      <c r="L115" s="528" t="s">
        <v>44</v>
      </c>
      <c r="M115" s="529"/>
      <c r="N115" s="529"/>
      <c r="O115" s="529"/>
      <c r="P115" s="529"/>
      <c r="Q115" s="529"/>
      <c r="R115" s="529"/>
      <c r="S115" s="529"/>
      <c r="T115" s="529"/>
      <c r="U115" s="529"/>
      <c r="V115" s="529"/>
      <c r="W115" s="530"/>
    </row>
    <row r="116" spans="12:23" ht="14.25" thickTop="1" thickBot="1" x14ac:dyDescent="0.25">
      <c r="L116" s="54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6" t="s">
        <v>34</v>
      </c>
    </row>
    <row r="117" spans="12:23" ht="13.5" customHeight="1" thickTop="1" thickBot="1" x14ac:dyDescent="0.25">
      <c r="L117" s="57"/>
      <c r="M117" s="531" t="s">
        <v>64</v>
      </c>
      <c r="N117" s="532"/>
      <c r="O117" s="532"/>
      <c r="P117" s="532"/>
      <c r="Q117" s="533"/>
      <c r="R117" s="531" t="s">
        <v>65</v>
      </c>
      <c r="S117" s="532"/>
      <c r="T117" s="532"/>
      <c r="U117" s="532"/>
      <c r="V117" s="533"/>
      <c r="W117" s="312" t="s">
        <v>2</v>
      </c>
    </row>
    <row r="118" spans="12:23" ht="13.5" thickTop="1" x14ac:dyDescent="0.2">
      <c r="L118" s="59" t="s">
        <v>3</v>
      </c>
      <c r="M118" s="60"/>
      <c r="N118" s="54"/>
      <c r="O118" s="61"/>
      <c r="P118" s="62"/>
      <c r="Q118" s="61"/>
      <c r="R118" s="60"/>
      <c r="S118" s="54"/>
      <c r="T118" s="61"/>
      <c r="U118" s="62"/>
      <c r="V118" s="61"/>
      <c r="W118" s="313" t="s">
        <v>4</v>
      </c>
    </row>
    <row r="119" spans="12:23" ht="13.5" thickBot="1" x14ac:dyDescent="0.25">
      <c r="L119" s="64"/>
      <c r="M119" s="65" t="s">
        <v>35</v>
      </c>
      <c r="N119" s="66" t="s">
        <v>36</v>
      </c>
      <c r="O119" s="67" t="s">
        <v>37</v>
      </c>
      <c r="P119" s="68" t="s">
        <v>32</v>
      </c>
      <c r="Q119" s="67" t="s">
        <v>7</v>
      </c>
      <c r="R119" s="65" t="s">
        <v>35</v>
      </c>
      <c r="S119" s="66" t="s">
        <v>36</v>
      </c>
      <c r="T119" s="67" t="s">
        <v>37</v>
      </c>
      <c r="U119" s="68" t="s">
        <v>32</v>
      </c>
      <c r="V119" s="67" t="s">
        <v>7</v>
      </c>
      <c r="W119" s="314"/>
    </row>
    <row r="120" spans="12:23" ht="6" customHeight="1" thickTop="1" x14ac:dyDescent="0.2">
      <c r="L120" s="59"/>
      <c r="M120" s="70"/>
      <c r="N120" s="71"/>
      <c r="O120" s="72"/>
      <c r="P120" s="73"/>
      <c r="Q120" s="72"/>
      <c r="R120" s="70"/>
      <c r="S120" s="71"/>
      <c r="T120" s="72"/>
      <c r="U120" s="73"/>
      <c r="V120" s="72"/>
      <c r="W120" s="74"/>
    </row>
    <row r="121" spans="12:23" x14ac:dyDescent="0.2">
      <c r="L121" s="59" t="s">
        <v>10</v>
      </c>
      <c r="M121" s="75">
        <v>16</v>
      </c>
      <c r="N121" s="76">
        <v>93</v>
      </c>
      <c r="O121" s="178">
        <f>+M121+N121</f>
        <v>109</v>
      </c>
      <c r="P121" s="77">
        <v>0</v>
      </c>
      <c r="Q121" s="178">
        <f>O121+P121</f>
        <v>109</v>
      </c>
      <c r="R121" s="75">
        <v>24</v>
      </c>
      <c r="S121" s="76">
        <v>55</v>
      </c>
      <c r="T121" s="178">
        <f>R121+S121</f>
        <v>79</v>
      </c>
      <c r="U121" s="77">
        <v>0</v>
      </c>
      <c r="V121" s="178">
        <f>T121+U121</f>
        <v>79</v>
      </c>
      <c r="W121" s="78">
        <f>IF(Q121=0,0,((V121/Q121)-1)*100)</f>
        <v>-27.522935779816514</v>
      </c>
    </row>
    <row r="122" spans="12:23" x14ac:dyDescent="0.2">
      <c r="L122" s="59" t="s">
        <v>11</v>
      </c>
      <c r="M122" s="75">
        <v>9</v>
      </c>
      <c r="N122" s="76">
        <v>63</v>
      </c>
      <c r="O122" s="178">
        <f t="shared" ref="O122:O123" si="118">+M122+N122</f>
        <v>72</v>
      </c>
      <c r="P122" s="77">
        <v>0</v>
      </c>
      <c r="Q122" s="178">
        <f>O122+P122</f>
        <v>72</v>
      </c>
      <c r="R122" s="75">
        <v>28</v>
      </c>
      <c r="S122" s="76">
        <v>58</v>
      </c>
      <c r="T122" s="178">
        <f>R122+S122</f>
        <v>86</v>
      </c>
      <c r="U122" s="77">
        <v>0</v>
      </c>
      <c r="V122" s="178">
        <f>T122+U122</f>
        <v>86</v>
      </c>
      <c r="W122" s="78">
        <f>IF(Q122=0,0,((V122/Q122)-1)*100)</f>
        <v>19.444444444444443</v>
      </c>
    </row>
    <row r="123" spans="12:23" ht="13.5" thickBot="1" x14ac:dyDescent="0.25">
      <c r="L123" s="64" t="s">
        <v>12</v>
      </c>
      <c r="M123" s="75">
        <v>13</v>
      </c>
      <c r="N123" s="76">
        <v>82</v>
      </c>
      <c r="O123" s="178">
        <f t="shared" si="118"/>
        <v>95</v>
      </c>
      <c r="P123" s="77">
        <v>0</v>
      </c>
      <c r="Q123" s="178">
        <f t="shared" ref="Q123" si="119">O123+P123</f>
        <v>95</v>
      </c>
      <c r="R123" s="75">
        <v>30</v>
      </c>
      <c r="S123" s="76">
        <v>65</v>
      </c>
      <c r="T123" s="178">
        <f>R123+S123</f>
        <v>95</v>
      </c>
      <c r="U123" s="77">
        <v>0</v>
      </c>
      <c r="V123" s="178">
        <f t="shared" ref="V123" si="120">T123+U123</f>
        <v>95</v>
      </c>
      <c r="W123" s="78">
        <f>IF(Q123=0,0,((V123/Q123)-1)*100)</f>
        <v>0</v>
      </c>
    </row>
    <row r="124" spans="12:23" ht="14.25" thickTop="1" thickBot="1" x14ac:dyDescent="0.25">
      <c r="L124" s="79" t="s">
        <v>57</v>
      </c>
      <c r="M124" s="80">
        <f t="shared" ref="M124:V124" si="121">+M121+M122+M123</f>
        <v>38</v>
      </c>
      <c r="N124" s="81">
        <f t="shared" si="121"/>
        <v>238</v>
      </c>
      <c r="O124" s="179">
        <f t="shared" si="121"/>
        <v>276</v>
      </c>
      <c r="P124" s="80">
        <f t="shared" si="121"/>
        <v>0</v>
      </c>
      <c r="Q124" s="179">
        <f t="shared" si="121"/>
        <v>276</v>
      </c>
      <c r="R124" s="80">
        <f t="shared" si="121"/>
        <v>82</v>
      </c>
      <c r="S124" s="81">
        <f t="shared" si="121"/>
        <v>178</v>
      </c>
      <c r="T124" s="179">
        <f t="shared" si="121"/>
        <v>260</v>
      </c>
      <c r="U124" s="80">
        <f t="shared" si="121"/>
        <v>0</v>
      </c>
      <c r="V124" s="179">
        <f t="shared" si="121"/>
        <v>260</v>
      </c>
      <c r="W124" s="82">
        <f t="shared" ref="W124:W125" si="122">IF(Q124=0,0,((V124/Q124)-1)*100)</f>
        <v>-5.7971014492753659</v>
      </c>
    </row>
    <row r="125" spans="12:23" ht="13.5" thickTop="1" x14ac:dyDescent="0.2">
      <c r="L125" s="59" t="s">
        <v>13</v>
      </c>
      <c r="M125" s="75">
        <v>14</v>
      </c>
      <c r="N125" s="76">
        <v>69</v>
      </c>
      <c r="O125" s="178">
        <f>M125+N125</f>
        <v>83</v>
      </c>
      <c r="P125" s="77">
        <v>0</v>
      </c>
      <c r="Q125" s="178">
        <f>O125+P125</f>
        <v>83</v>
      </c>
      <c r="R125" s="75">
        <v>26.210999999999999</v>
      </c>
      <c r="S125" s="76">
        <v>64.501000000000005</v>
      </c>
      <c r="T125" s="178">
        <f>R125+S125</f>
        <v>90.712000000000003</v>
      </c>
      <c r="U125" s="77"/>
      <c r="V125" s="178">
        <f>T125+U125</f>
        <v>90.712000000000003</v>
      </c>
      <c r="W125" s="78">
        <f t="shared" si="122"/>
        <v>9.2915662650602471</v>
      </c>
    </row>
    <row r="126" spans="12:23" ht="13.5" thickBot="1" x14ac:dyDescent="0.25">
      <c r="L126" s="59" t="s">
        <v>14</v>
      </c>
      <c r="M126" s="75">
        <v>15</v>
      </c>
      <c r="N126" s="76">
        <v>69</v>
      </c>
      <c r="O126" s="178">
        <f>M126+N126</f>
        <v>84</v>
      </c>
      <c r="P126" s="77">
        <v>0</v>
      </c>
      <c r="Q126" s="178">
        <f>O126+P126</f>
        <v>84</v>
      </c>
      <c r="R126" s="75">
        <v>25.164999999999999</v>
      </c>
      <c r="S126" s="76">
        <v>59.378</v>
      </c>
      <c r="T126" s="178">
        <f>R126+S126</f>
        <v>84.543000000000006</v>
      </c>
      <c r="U126" s="77"/>
      <c r="V126" s="178">
        <f>T126+U126</f>
        <v>84.543000000000006</v>
      </c>
      <c r="W126" s="78">
        <f>IF(Q126=0,0,((V126/Q126)-1)*100)</f>
        <v>0.64642857142858112</v>
      </c>
    </row>
    <row r="127" spans="12:23" ht="14.25" thickTop="1" thickBot="1" x14ac:dyDescent="0.25">
      <c r="L127" s="79" t="s">
        <v>66</v>
      </c>
      <c r="M127" s="80">
        <f>+M125+M126</f>
        <v>29</v>
      </c>
      <c r="N127" s="81">
        <f t="shared" ref="N127:V127" si="123">+N125+N126</f>
        <v>138</v>
      </c>
      <c r="O127" s="175">
        <f t="shared" si="123"/>
        <v>167</v>
      </c>
      <c r="P127" s="80">
        <f t="shared" si="123"/>
        <v>0</v>
      </c>
      <c r="Q127" s="175">
        <f t="shared" si="123"/>
        <v>167</v>
      </c>
      <c r="R127" s="80">
        <f t="shared" si="123"/>
        <v>51.375999999999998</v>
      </c>
      <c r="S127" s="81">
        <f t="shared" si="123"/>
        <v>123.879</v>
      </c>
      <c r="T127" s="175">
        <f t="shared" si="123"/>
        <v>175.255</v>
      </c>
      <c r="U127" s="80">
        <f t="shared" si="123"/>
        <v>0</v>
      </c>
      <c r="V127" s="175">
        <f t="shared" si="123"/>
        <v>175.255</v>
      </c>
      <c r="W127" s="82">
        <f t="shared" ref="W127:W128" si="124">IF(Q127=0,0,((V127/Q127)-1)*100)</f>
        <v>4.9431137724550878</v>
      </c>
    </row>
    <row r="128" spans="12:23" ht="14.25" thickTop="1" thickBot="1" x14ac:dyDescent="0.25">
      <c r="L128" s="79" t="s">
        <v>67</v>
      </c>
      <c r="M128" s="80">
        <f>+M124+M125+M126</f>
        <v>67</v>
      </c>
      <c r="N128" s="81">
        <f t="shared" ref="N128:V128" si="125">+N124+N125+N126</f>
        <v>376</v>
      </c>
      <c r="O128" s="175">
        <f t="shared" si="125"/>
        <v>443</v>
      </c>
      <c r="P128" s="80">
        <f t="shared" si="125"/>
        <v>0</v>
      </c>
      <c r="Q128" s="175">
        <f t="shared" si="125"/>
        <v>443</v>
      </c>
      <c r="R128" s="80">
        <f t="shared" si="125"/>
        <v>133.376</v>
      </c>
      <c r="S128" s="81">
        <f t="shared" si="125"/>
        <v>301.87900000000002</v>
      </c>
      <c r="T128" s="175">
        <f t="shared" si="125"/>
        <v>435.255</v>
      </c>
      <c r="U128" s="80">
        <f t="shared" si="125"/>
        <v>0</v>
      </c>
      <c r="V128" s="175">
        <f t="shared" si="125"/>
        <v>435.255</v>
      </c>
      <c r="W128" s="82">
        <f t="shared" si="124"/>
        <v>-1.7483069977426657</v>
      </c>
    </row>
    <row r="129" spans="1:23" ht="14.25" thickTop="1" thickBot="1" x14ac:dyDescent="0.25">
      <c r="L129" s="59" t="s">
        <v>15</v>
      </c>
      <c r="M129" s="75">
        <v>17</v>
      </c>
      <c r="N129" s="76">
        <v>74</v>
      </c>
      <c r="O129" s="178">
        <f>M129+N129</f>
        <v>91</v>
      </c>
      <c r="P129" s="77">
        <v>0</v>
      </c>
      <c r="Q129" s="178">
        <f>O129+P129</f>
        <v>91</v>
      </c>
      <c r="R129" s="75"/>
      <c r="S129" s="76"/>
      <c r="T129" s="178"/>
      <c r="U129" s="77"/>
      <c r="V129" s="178"/>
      <c r="W129" s="78"/>
    </row>
    <row r="130" spans="1:23" ht="14.25" thickTop="1" thickBot="1" x14ac:dyDescent="0.25">
      <c r="L130" s="79" t="s">
        <v>61</v>
      </c>
      <c r="M130" s="80">
        <f t="shared" ref="M130:Q130" si="126">+M125+M126+M129</f>
        <v>46</v>
      </c>
      <c r="N130" s="81">
        <f t="shared" si="126"/>
        <v>212</v>
      </c>
      <c r="O130" s="179">
        <f t="shared" si="126"/>
        <v>258</v>
      </c>
      <c r="P130" s="80">
        <f t="shared" si="126"/>
        <v>0</v>
      </c>
      <c r="Q130" s="179">
        <f t="shared" si="126"/>
        <v>258</v>
      </c>
      <c r="R130" s="80"/>
      <c r="S130" s="81"/>
      <c r="T130" s="179"/>
      <c r="U130" s="80"/>
      <c r="V130" s="179"/>
      <c r="W130" s="82"/>
    </row>
    <row r="131" spans="1:23" ht="13.5" thickTop="1" x14ac:dyDescent="0.2">
      <c r="L131" s="59" t="s">
        <v>16</v>
      </c>
      <c r="M131" s="75">
        <v>13</v>
      </c>
      <c r="N131" s="76">
        <v>80</v>
      </c>
      <c r="O131" s="178">
        <f>SUM(M131:N131)</f>
        <v>93</v>
      </c>
      <c r="P131" s="77">
        <v>0</v>
      </c>
      <c r="Q131" s="178">
        <f>O131+P131</f>
        <v>93</v>
      </c>
      <c r="R131" s="75"/>
      <c r="S131" s="76"/>
      <c r="T131" s="178"/>
      <c r="U131" s="77"/>
      <c r="V131" s="178"/>
      <c r="W131" s="78"/>
    </row>
    <row r="132" spans="1:23" x14ac:dyDescent="0.2">
      <c r="L132" s="59" t="s">
        <v>17</v>
      </c>
      <c r="M132" s="75">
        <v>10</v>
      </c>
      <c r="N132" s="76">
        <v>85</v>
      </c>
      <c r="O132" s="178">
        <f>SUM(M132:N132)</f>
        <v>95</v>
      </c>
      <c r="P132" s="77">
        <v>0</v>
      </c>
      <c r="Q132" s="178">
        <f>O132+P132</f>
        <v>95</v>
      </c>
      <c r="R132" s="75"/>
      <c r="S132" s="76"/>
      <c r="T132" s="178"/>
      <c r="U132" s="77"/>
      <c r="V132" s="178"/>
      <c r="W132" s="78"/>
    </row>
    <row r="133" spans="1:23" ht="13.5" thickBot="1" x14ac:dyDescent="0.25">
      <c r="L133" s="59" t="s">
        <v>18</v>
      </c>
      <c r="M133" s="75">
        <v>12</v>
      </c>
      <c r="N133" s="76">
        <v>54</v>
      </c>
      <c r="O133" s="180">
        <f>SUM(M133:N133)</f>
        <v>66</v>
      </c>
      <c r="P133" s="83">
        <v>0</v>
      </c>
      <c r="Q133" s="180">
        <f>O133+P133</f>
        <v>66</v>
      </c>
      <c r="R133" s="75"/>
      <c r="S133" s="76"/>
      <c r="T133" s="180"/>
      <c r="U133" s="83"/>
      <c r="V133" s="180"/>
      <c r="W133" s="78"/>
    </row>
    <row r="134" spans="1:23" ht="14.25" thickTop="1" thickBot="1" x14ac:dyDescent="0.25">
      <c r="A134" s="3" t="str">
        <f>IF(ISERROR(F134/G134)," ",IF(F134/G134&gt;0.5,IF(F134/G134&lt;1.5," ","NOT OK"),"NOT OK"))</f>
        <v xml:space="preserve"> </v>
      </c>
      <c r="L134" s="84" t="s">
        <v>19</v>
      </c>
      <c r="M134" s="85">
        <f t="shared" ref="M134:Q134" si="127">+M131+M132+M133</f>
        <v>35</v>
      </c>
      <c r="N134" s="85">
        <f t="shared" si="127"/>
        <v>219</v>
      </c>
      <c r="O134" s="181">
        <f t="shared" si="127"/>
        <v>254</v>
      </c>
      <c r="P134" s="86">
        <f t="shared" si="127"/>
        <v>0</v>
      </c>
      <c r="Q134" s="181">
        <f t="shared" si="127"/>
        <v>254</v>
      </c>
      <c r="R134" s="85"/>
      <c r="S134" s="85"/>
      <c r="T134" s="181"/>
      <c r="U134" s="86"/>
      <c r="V134" s="181"/>
      <c r="W134" s="87"/>
    </row>
    <row r="135" spans="1:23" ht="13.5" thickTop="1" x14ac:dyDescent="0.2">
      <c r="A135" s="327"/>
      <c r="K135" s="327"/>
      <c r="L135" s="59" t="s">
        <v>21</v>
      </c>
      <c r="M135" s="75">
        <v>23</v>
      </c>
      <c r="N135" s="76">
        <v>56</v>
      </c>
      <c r="O135" s="180">
        <f>SUM(M135:N135)</f>
        <v>79</v>
      </c>
      <c r="P135" s="88">
        <v>0</v>
      </c>
      <c r="Q135" s="180">
        <f>O135+P135</f>
        <v>79</v>
      </c>
      <c r="R135" s="75"/>
      <c r="S135" s="76"/>
      <c r="T135" s="180"/>
      <c r="U135" s="88"/>
      <c r="V135" s="180"/>
      <c r="W135" s="78"/>
    </row>
    <row r="136" spans="1:23" x14ac:dyDescent="0.2">
      <c r="A136" s="327"/>
      <c r="K136" s="327"/>
      <c r="L136" s="59" t="s">
        <v>22</v>
      </c>
      <c r="M136" s="75">
        <v>25</v>
      </c>
      <c r="N136" s="76">
        <v>64</v>
      </c>
      <c r="O136" s="180">
        <f>SUM(M136:N136)</f>
        <v>89</v>
      </c>
      <c r="P136" s="77">
        <v>0</v>
      </c>
      <c r="Q136" s="180">
        <f>O136+P136</f>
        <v>89</v>
      </c>
      <c r="R136" s="75"/>
      <c r="S136" s="76"/>
      <c r="T136" s="180"/>
      <c r="U136" s="77"/>
      <c r="V136" s="180"/>
      <c r="W136" s="78"/>
    </row>
    <row r="137" spans="1:23" ht="13.5" thickBot="1" x14ac:dyDescent="0.25">
      <c r="A137" s="327"/>
      <c r="K137" s="327"/>
      <c r="L137" s="59" t="s">
        <v>23</v>
      </c>
      <c r="M137" s="75">
        <v>25</v>
      </c>
      <c r="N137" s="76">
        <v>63</v>
      </c>
      <c r="O137" s="180">
        <f>SUM(M137:N137)</f>
        <v>88</v>
      </c>
      <c r="P137" s="77">
        <v>0</v>
      </c>
      <c r="Q137" s="180">
        <f>O137+P137</f>
        <v>88</v>
      </c>
      <c r="R137" s="75"/>
      <c r="S137" s="76"/>
      <c r="T137" s="180"/>
      <c r="U137" s="77"/>
      <c r="V137" s="180"/>
      <c r="W137" s="78"/>
    </row>
    <row r="138" spans="1:23" ht="14.25" thickTop="1" thickBot="1" x14ac:dyDescent="0.25">
      <c r="L138" s="79" t="s">
        <v>24</v>
      </c>
      <c r="M138" s="80">
        <f t="shared" ref="M138" si="128">+M135+M136+M137</f>
        <v>73</v>
      </c>
      <c r="N138" s="81">
        <f t="shared" ref="N138:Q138" si="129">+N135+N136+N137</f>
        <v>183</v>
      </c>
      <c r="O138" s="179">
        <f t="shared" si="129"/>
        <v>256</v>
      </c>
      <c r="P138" s="80">
        <f t="shared" si="129"/>
        <v>0</v>
      </c>
      <c r="Q138" s="179">
        <f t="shared" si="129"/>
        <v>256</v>
      </c>
      <c r="R138" s="80"/>
      <c r="S138" s="81"/>
      <c r="T138" s="179"/>
      <c r="U138" s="80"/>
      <c r="V138" s="179"/>
      <c r="W138" s="82"/>
    </row>
    <row r="139" spans="1:23" ht="14.25" thickTop="1" thickBot="1" x14ac:dyDescent="0.25">
      <c r="L139" s="79" t="s">
        <v>62</v>
      </c>
      <c r="M139" s="80">
        <f t="shared" ref="M139" si="130">+M130+M134+M135+M136+M137</f>
        <v>154</v>
      </c>
      <c r="N139" s="81">
        <f t="shared" ref="N139:Q139" si="131">+N130+N134+N135+N136+N137</f>
        <v>614</v>
      </c>
      <c r="O139" s="175">
        <f t="shared" si="131"/>
        <v>768</v>
      </c>
      <c r="P139" s="80">
        <f t="shared" si="131"/>
        <v>0</v>
      </c>
      <c r="Q139" s="175">
        <f t="shared" si="131"/>
        <v>768</v>
      </c>
      <c r="R139" s="80"/>
      <c r="S139" s="81"/>
      <c r="T139" s="175"/>
      <c r="U139" s="80"/>
      <c r="V139" s="175"/>
      <c r="W139" s="82"/>
    </row>
    <row r="140" spans="1:23" ht="14.25" thickTop="1" thickBot="1" x14ac:dyDescent="0.25">
      <c r="L140" s="79" t="s">
        <v>63</v>
      </c>
      <c r="M140" s="80">
        <f t="shared" ref="M140:Q140" si="132">+M124+M130+M134+M138</f>
        <v>192</v>
      </c>
      <c r="N140" s="81">
        <f t="shared" si="132"/>
        <v>852</v>
      </c>
      <c r="O140" s="175">
        <f t="shared" si="132"/>
        <v>1044</v>
      </c>
      <c r="P140" s="80">
        <f t="shared" si="132"/>
        <v>0</v>
      </c>
      <c r="Q140" s="175">
        <f t="shared" si="132"/>
        <v>1044</v>
      </c>
      <c r="R140" s="80"/>
      <c r="S140" s="81"/>
      <c r="T140" s="175"/>
      <c r="U140" s="80"/>
      <c r="V140" s="175"/>
      <c r="W140" s="82"/>
    </row>
    <row r="141" spans="1:23" ht="14.25" thickTop="1" thickBot="1" x14ac:dyDescent="0.25">
      <c r="L141" s="89" t="s">
        <v>60</v>
      </c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1:23" ht="13.5" thickTop="1" x14ac:dyDescent="0.2">
      <c r="L142" s="534" t="s">
        <v>42</v>
      </c>
      <c r="M142" s="535"/>
      <c r="N142" s="535"/>
      <c r="O142" s="535"/>
      <c r="P142" s="535"/>
      <c r="Q142" s="535"/>
      <c r="R142" s="535"/>
      <c r="S142" s="535"/>
      <c r="T142" s="535"/>
      <c r="U142" s="535"/>
      <c r="V142" s="535"/>
      <c r="W142" s="536"/>
    </row>
    <row r="143" spans="1:23" ht="13.5" thickBot="1" x14ac:dyDescent="0.25">
      <c r="L143" s="528" t="s">
        <v>45</v>
      </c>
      <c r="M143" s="529"/>
      <c r="N143" s="529"/>
      <c r="O143" s="529"/>
      <c r="P143" s="529"/>
      <c r="Q143" s="529"/>
      <c r="R143" s="529"/>
      <c r="S143" s="529"/>
      <c r="T143" s="529"/>
      <c r="U143" s="529"/>
      <c r="V143" s="529"/>
      <c r="W143" s="530"/>
    </row>
    <row r="144" spans="1:23" ht="14.25" thickTop="1" thickBot="1" x14ac:dyDescent="0.25">
      <c r="L144" s="54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6" t="s">
        <v>34</v>
      </c>
    </row>
    <row r="145" spans="12:23" ht="13.5" customHeight="1" thickTop="1" thickBot="1" x14ac:dyDescent="0.25">
      <c r="L145" s="57"/>
      <c r="M145" s="531" t="s">
        <v>64</v>
      </c>
      <c r="N145" s="532"/>
      <c r="O145" s="532"/>
      <c r="P145" s="532"/>
      <c r="Q145" s="533"/>
      <c r="R145" s="531" t="s">
        <v>65</v>
      </c>
      <c r="S145" s="532"/>
      <c r="T145" s="532"/>
      <c r="U145" s="532"/>
      <c r="V145" s="533"/>
      <c r="W145" s="312" t="s">
        <v>2</v>
      </c>
    </row>
    <row r="146" spans="12:23" ht="13.5" thickTop="1" x14ac:dyDescent="0.2">
      <c r="L146" s="59" t="s">
        <v>3</v>
      </c>
      <c r="M146" s="60"/>
      <c r="N146" s="54"/>
      <c r="O146" s="61"/>
      <c r="P146" s="62"/>
      <c r="Q146" s="98"/>
      <c r="R146" s="60"/>
      <c r="S146" s="54"/>
      <c r="T146" s="61"/>
      <c r="U146" s="62"/>
      <c r="V146" s="98"/>
      <c r="W146" s="313" t="s">
        <v>4</v>
      </c>
    </row>
    <row r="147" spans="12:23" ht="13.5" thickBot="1" x14ac:dyDescent="0.25">
      <c r="L147" s="64"/>
      <c r="M147" s="65" t="s">
        <v>35</v>
      </c>
      <c r="N147" s="66" t="s">
        <v>36</v>
      </c>
      <c r="O147" s="67" t="s">
        <v>37</v>
      </c>
      <c r="P147" s="68" t="s">
        <v>32</v>
      </c>
      <c r="Q147" s="99" t="s">
        <v>7</v>
      </c>
      <c r="R147" s="65" t="s">
        <v>35</v>
      </c>
      <c r="S147" s="66" t="s">
        <v>36</v>
      </c>
      <c r="T147" s="67" t="s">
        <v>37</v>
      </c>
      <c r="U147" s="68" t="s">
        <v>32</v>
      </c>
      <c r="V147" s="99" t="s">
        <v>7</v>
      </c>
      <c r="W147" s="314"/>
    </row>
    <row r="148" spans="12:23" ht="5.25" customHeight="1" thickTop="1" x14ac:dyDescent="0.2">
      <c r="L148" s="59"/>
      <c r="M148" s="70"/>
      <c r="N148" s="71"/>
      <c r="O148" s="72"/>
      <c r="P148" s="73"/>
      <c r="Q148" s="142"/>
      <c r="R148" s="70"/>
      <c r="S148" s="71"/>
      <c r="T148" s="72"/>
      <c r="U148" s="73"/>
      <c r="V148" s="142"/>
      <c r="W148" s="74"/>
    </row>
    <row r="149" spans="12:23" x14ac:dyDescent="0.2">
      <c r="L149" s="59" t="s">
        <v>10</v>
      </c>
      <c r="M149" s="75">
        <f t="shared" ref="M149:N151" si="133">+M93+M121</f>
        <v>16</v>
      </c>
      <c r="N149" s="76">
        <f t="shared" si="133"/>
        <v>93</v>
      </c>
      <c r="O149" s="178">
        <f>M149+N149</f>
        <v>109</v>
      </c>
      <c r="P149" s="77">
        <f>+P93+P121</f>
        <v>0</v>
      </c>
      <c r="Q149" s="186">
        <f>O149+P149</f>
        <v>109</v>
      </c>
      <c r="R149" s="75">
        <f t="shared" ref="R149:S151" si="134">+R93+R121</f>
        <v>24</v>
      </c>
      <c r="S149" s="76">
        <f t="shared" si="134"/>
        <v>55</v>
      </c>
      <c r="T149" s="178">
        <f>R149+S149</f>
        <v>79</v>
      </c>
      <c r="U149" s="77">
        <f>+U93+U121</f>
        <v>0</v>
      </c>
      <c r="V149" s="186">
        <f>T149+U149</f>
        <v>79</v>
      </c>
      <c r="W149" s="78">
        <f>IF(Q149=0,0,((V149/Q149)-1)*100)</f>
        <v>-27.522935779816514</v>
      </c>
    </row>
    <row r="150" spans="12:23" x14ac:dyDescent="0.2">
      <c r="L150" s="59" t="s">
        <v>11</v>
      </c>
      <c r="M150" s="75">
        <f t="shared" si="133"/>
        <v>9</v>
      </c>
      <c r="N150" s="76">
        <f t="shared" si="133"/>
        <v>63</v>
      </c>
      <c r="O150" s="178">
        <f>M150+N150</f>
        <v>72</v>
      </c>
      <c r="P150" s="77">
        <f>+P94+P122</f>
        <v>0</v>
      </c>
      <c r="Q150" s="186">
        <f>O150+P150</f>
        <v>72</v>
      </c>
      <c r="R150" s="75">
        <f t="shared" si="134"/>
        <v>28</v>
      </c>
      <c r="S150" s="76">
        <f t="shared" si="134"/>
        <v>58</v>
      </c>
      <c r="T150" s="178">
        <f>R150+S150</f>
        <v>86</v>
      </c>
      <c r="U150" s="77">
        <f>+U94+U122</f>
        <v>0</v>
      </c>
      <c r="V150" s="186">
        <f>T150+U150</f>
        <v>86</v>
      </c>
      <c r="W150" s="78">
        <f>IF(Q150=0,0,((V150/Q150)-1)*100)</f>
        <v>19.444444444444443</v>
      </c>
    </row>
    <row r="151" spans="12:23" ht="13.5" thickBot="1" x14ac:dyDescent="0.25">
      <c r="L151" s="64" t="s">
        <v>12</v>
      </c>
      <c r="M151" s="75">
        <f t="shared" si="133"/>
        <v>13</v>
      </c>
      <c r="N151" s="76">
        <f t="shared" si="133"/>
        <v>82</v>
      </c>
      <c r="O151" s="178">
        <f>M151+N151</f>
        <v>95</v>
      </c>
      <c r="P151" s="77">
        <f>+P95+P123</f>
        <v>0</v>
      </c>
      <c r="Q151" s="186">
        <f>O151+P151</f>
        <v>95</v>
      </c>
      <c r="R151" s="75">
        <f t="shared" si="134"/>
        <v>30</v>
      </c>
      <c r="S151" s="76">
        <f t="shared" si="134"/>
        <v>65</v>
      </c>
      <c r="T151" s="178">
        <f>R151+S151</f>
        <v>95</v>
      </c>
      <c r="U151" s="77">
        <f>+U95+U123</f>
        <v>0</v>
      </c>
      <c r="V151" s="186">
        <f>T151+U151</f>
        <v>95</v>
      </c>
      <c r="W151" s="78">
        <f>IF(Q151=0,0,((V151/Q151)-1)*100)</f>
        <v>0</v>
      </c>
    </row>
    <row r="152" spans="12:23" ht="14.25" thickTop="1" thickBot="1" x14ac:dyDescent="0.25">
      <c r="L152" s="79" t="s">
        <v>57</v>
      </c>
      <c r="M152" s="80">
        <f t="shared" ref="M152:V152" si="135">+M149+M150+M151</f>
        <v>38</v>
      </c>
      <c r="N152" s="81">
        <f t="shared" si="135"/>
        <v>238</v>
      </c>
      <c r="O152" s="179">
        <f t="shared" si="135"/>
        <v>276</v>
      </c>
      <c r="P152" s="80">
        <f t="shared" si="135"/>
        <v>0</v>
      </c>
      <c r="Q152" s="179">
        <f t="shared" si="135"/>
        <v>276</v>
      </c>
      <c r="R152" s="80">
        <f t="shared" si="135"/>
        <v>82</v>
      </c>
      <c r="S152" s="81">
        <f t="shared" si="135"/>
        <v>178</v>
      </c>
      <c r="T152" s="179">
        <f t="shared" si="135"/>
        <v>260</v>
      </c>
      <c r="U152" s="80">
        <f t="shared" si="135"/>
        <v>0</v>
      </c>
      <c r="V152" s="179">
        <f t="shared" si="135"/>
        <v>260</v>
      </c>
      <c r="W152" s="82">
        <f t="shared" ref="W152" si="136">IF(Q152=0,0,((V152/Q152)-1)*100)</f>
        <v>-5.7971014492753659</v>
      </c>
    </row>
    <row r="153" spans="12:23" ht="13.5" thickTop="1" x14ac:dyDescent="0.2">
      <c r="L153" s="59" t="s">
        <v>13</v>
      </c>
      <c r="M153" s="75">
        <f>+M97+M125</f>
        <v>14</v>
      </c>
      <c r="N153" s="76">
        <f>+N97+N125</f>
        <v>69</v>
      </c>
      <c r="O153" s="178">
        <f t="shared" ref="O153" si="137">M153+N153</f>
        <v>83</v>
      </c>
      <c r="P153" s="77">
        <f>+P97+P125</f>
        <v>0</v>
      </c>
      <c r="Q153" s="186">
        <f>O153+P153</f>
        <v>83</v>
      </c>
      <c r="R153" s="75">
        <f>+R97+R125</f>
        <v>26.210999999999999</v>
      </c>
      <c r="S153" s="76">
        <f>+S97+S125</f>
        <v>64.501000000000005</v>
      </c>
      <c r="T153" s="178">
        <f t="shared" ref="T153" si="138">R153+S153</f>
        <v>90.712000000000003</v>
      </c>
      <c r="U153" s="77">
        <f>+U97+U125</f>
        <v>0</v>
      </c>
      <c r="V153" s="186">
        <f>T153+U153</f>
        <v>90.712000000000003</v>
      </c>
      <c r="W153" s="78">
        <f>IF(Q153=0,0,((V153/Q153)-1)*100)</f>
        <v>9.2915662650602471</v>
      </c>
    </row>
    <row r="154" spans="12:23" ht="13.5" thickBot="1" x14ac:dyDescent="0.25">
      <c r="L154" s="59" t="s">
        <v>14</v>
      </c>
      <c r="M154" s="75">
        <f>+M98+M126</f>
        <v>15</v>
      </c>
      <c r="N154" s="76">
        <f>+N98+N126</f>
        <v>69</v>
      </c>
      <c r="O154" s="178">
        <f>M154+N154</f>
        <v>84</v>
      </c>
      <c r="P154" s="77">
        <f>+P98+P126</f>
        <v>0</v>
      </c>
      <c r="Q154" s="186">
        <f>O154+P154</f>
        <v>84</v>
      </c>
      <c r="R154" s="75">
        <f>+R98+R126</f>
        <v>25.164999999999999</v>
      </c>
      <c r="S154" s="76">
        <f>+S98+S126</f>
        <v>59.378</v>
      </c>
      <c r="T154" s="178">
        <f>R154+S154</f>
        <v>84.543000000000006</v>
      </c>
      <c r="U154" s="77">
        <f>+U98+U126</f>
        <v>0</v>
      </c>
      <c r="V154" s="186">
        <f>T154+U154</f>
        <v>84.543000000000006</v>
      </c>
      <c r="W154" s="78">
        <f>IF(Q154=0,0,((V154/Q154)-1)*100)</f>
        <v>0.64642857142858112</v>
      </c>
    </row>
    <row r="155" spans="12:23" ht="14.25" thickTop="1" thickBot="1" x14ac:dyDescent="0.25">
      <c r="L155" s="79" t="s">
        <v>66</v>
      </c>
      <c r="M155" s="80">
        <f>+M153+M154</f>
        <v>29</v>
      </c>
      <c r="N155" s="81">
        <f t="shared" ref="N155:V155" si="139">+N153+N154</f>
        <v>138</v>
      </c>
      <c r="O155" s="175">
        <f t="shared" si="139"/>
        <v>167</v>
      </c>
      <c r="P155" s="80">
        <f t="shared" si="139"/>
        <v>0</v>
      </c>
      <c r="Q155" s="175">
        <f t="shared" si="139"/>
        <v>167</v>
      </c>
      <c r="R155" s="80">
        <f t="shared" si="139"/>
        <v>51.375999999999998</v>
      </c>
      <c r="S155" s="81">
        <f t="shared" si="139"/>
        <v>123.879</v>
      </c>
      <c r="T155" s="175">
        <f t="shared" si="139"/>
        <v>175.255</v>
      </c>
      <c r="U155" s="80">
        <f t="shared" si="139"/>
        <v>0</v>
      </c>
      <c r="V155" s="175">
        <f t="shared" si="139"/>
        <v>175.255</v>
      </c>
      <c r="W155" s="82">
        <f t="shared" ref="W155:W156" si="140">IF(Q155=0,0,((V155/Q155)-1)*100)</f>
        <v>4.9431137724550878</v>
      </c>
    </row>
    <row r="156" spans="12:23" ht="14.25" thickTop="1" thickBot="1" x14ac:dyDescent="0.25">
      <c r="L156" s="79" t="s">
        <v>67</v>
      </c>
      <c r="M156" s="80">
        <f>+M152+M153+M154</f>
        <v>67</v>
      </c>
      <c r="N156" s="81">
        <f t="shared" ref="N156:V156" si="141">+N152+N153+N154</f>
        <v>376</v>
      </c>
      <c r="O156" s="175">
        <f t="shared" si="141"/>
        <v>443</v>
      </c>
      <c r="P156" s="80">
        <f t="shared" si="141"/>
        <v>0</v>
      </c>
      <c r="Q156" s="175">
        <f t="shared" si="141"/>
        <v>443</v>
      </c>
      <c r="R156" s="80">
        <f t="shared" si="141"/>
        <v>133.376</v>
      </c>
      <c r="S156" s="81">
        <f t="shared" si="141"/>
        <v>301.87900000000002</v>
      </c>
      <c r="T156" s="175">
        <f t="shared" si="141"/>
        <v>435.255</v>
      </c>
      <c r="U156" s="80">
        <f t="shared" si="141"/>
        <v>0</v>
      </c>
      <c r="V156" s="175">
        <f t="shared" si="141"/>
        <v>435.255</v>
      </c>
      <c r="W156" s="82">
        <f t="shared" si="140"/>
        <v>-1.7483069977426657</v>
      </c>
    </row>
    <row r="157" spans="12:23" ht="14.25" thickTop="1" thickBot="1" x14ac:dyDescent="0.25">
      <c r="L157" s="59" t="s">
        <v>15</v>
      </c>
      <c r="M157" s="75">
        <f>+M101+M129</f>
        <v>17</v>
      </c>
      <c r="N157" s="76">
        <f>+N101+N129</f>
        <v>74</v>
      </c>
      <c r="O157" s="178">
        <f>M157+N157</f>
        <v>91</v>
      </c>
      <c r="P157" s="77">
        <f>+P101+P129</f>
        <v>0</v>
      </c>
      <c r="Q157" s="186">
        <f>O157+P157</f>
        <v>91</v>
      </c>
      <c r="R157" s="75"/>
      <c r="S157" s="76"/>
      <c r="T157" s="178"/>
      <c r="U157" s="77"/>
      <c r="V157" s="186"/>
      <c r="W157" s="78"/>
    </row>
    <row r="158" spans="12:23" ht="14.25" thickTop="1" thickBot="1" x14ac:dyDescent="0.25">
      <c r="L158" s="79" t="s">
        <v>61</v>
      </c>
      <c r="M158" s="80">
        <f t="shared" ref="M158:Q158" si="142">+M153+M154+M157</f>
        <v>46</v>
      </c>
      <c r="N158" s="81">
        <f t="shared" si="142"/>
        <v>212</v>
      </c>
      <c r="O158" s="179">
        <f t="shared" si="142"/>
        <v>258</v>
      </c>
      <c r="P158" s="80">
        <f t="shared" si="142"/>
        <v>0</v>
      </c>
      <c r="Q158" s="179">
        <f t="shared" si="142"/>
        <v>258</v>
      </c>
      <c r="R158" s="80"/>
      <c r="S158" s="81"/>
      <c r="T158" s="179"/>
      <c r="U158" s="80"/>
      <c r="V158" s="179"/>
      <c r="W158" s="82"/>
    </row>
    <row r="159" spans="12:23" ht="13.5" thickTop="1" x14ac:dyDescent="0.2">
      <c r="L159" s="59" t="s">
        <v>16</v>
      </c>
      <c r="M159" s="75">
        <f t="shared" ref="M159:N161" si="143">+M103+M131</f>
        <v>13</v>
      </c>
      <c r="N159" s="76">
        <f t="shared" si="143"/>
        <v>80</v>
      </c>
      <c r="O159" s="178">
        <f>M159+N159</f>
        <v>93</v>
      </c>
      <c r="P159" s="77">
        <f>+P103+P131</f>
        <v>0</v>
      </c>
      <c r="Q159" s="186">
        <f>O159+P159</f>
        <v>93</v>
      </c>
      <c r="R159" s="75"/>
      <c r="S159" s="76"/>
      <c r="T159" s="178"/>
      <c r="U159" s="77"/>
      <c r="V159" s="186"/>
      <c r="W159" s="78"/>
    </row>
    <row r="160" spans="12:23" x14ac:dyDescent="0.2">
      <c r="L160" s="59" t="s">
        <v>17</v>
      </c>
      <c r="M160" s="75">
        <f t="shared" si="143"/>
        <v>10</v>
      </c>
      <c r="N160" s="76">
        <f t="shared" si="143"/>
        <v>85</v>
      </c>
      <c r="O160" s="178">
        <f>M160+N160</f>
        <v>95</v>
      </c>
      <c r="P160" s="77">
        <f>+P104+P132</f>
        <v>0</v>
      </c>
      <c r="Q160" s="186">
        <f>O160+P160</f>
        <v>95</v>
      </c>
      <c r="R160" s="75"/>
      <c r="S160" s="76"/>
      <c r="T160" s="178"/>
      <c r="U160" s="77"/>
      <c r="V160" s="186"/>
      <c r="W160" s="78"/>
    </row>
    <row r="161" spans="1:23" ht="13.5" thickBot="1" x14ac:dyDescent="0.25">
      <c r="L161" s="59" t="s">
        <v>18</v>
      </c>
      <c r="M161" s="75">
        <f t="shared" si="143"/>
        <v>12</v>
      </c>
      <c r="N161" s="76">
        <f t="shared" si="143"/>
        <v>54</v>
      </c>
      <c r="O161" s="180">
        <f>M161+N161</f>
        <v>66</v>
      </c>
      <c r="P161" s="83">
        <f>+P105+P133</f>
        <v>0</v>
      </c>
      <c r="Q161" s="186">
        <f>O161+P161</f>
        <v>66</v>
      </c>
      <c r="R161" s="75"/>
      <c r="S161" s="76"/>
      <c r="T161" s="180"/>
      <c r="U161" s="83"/>
      <c r="V161" s="186"/>
      <c r="W161" s="78"/>
    </row>
    <row r="162" spans="1:23" ht="14.25" thickTop="1" thickBot="1" x14ac:dyDescent="0.25">
      <c r="A162" s="3" t="str">
        <f>IF(ISERROR(F162/G162)," ",IF(F162/G162&gt;0.5,IF(F162/G162&lt;1.5," ","NOT OK"),"NOT OK"))</f>
        <v xml:space="preserve"> </v>
      </c>
      <c r="L162" s="84" t="s">
        <v>19</v>
      </c>
      <c r="M162" s="85">
        <f t="shared" ref="M162:Q162" si="144">+M159+M160+M161</f>
        <v>35</v>
      </c>
      <c r="N162" s="85">
        <f t="shared" si="144"/>
        <v>219</v>
      </c>
      <c r="O162" s="181">
        <f t="shared" si="144"/>
        <v>254</v>
      </c>
      <c r="P162" s="86">
        <f t="shared" si="144"/>
        <v>0</v>
      </c>
      <c r="Q162" s="181">
        <f t="shared" si="144"/>
        <v>254</v>
      </c>
      <c r="R162" s="85"/>
      <c r="S162" s="85"/>
      <c r="T162" s="181"/>
      <c r="U162" s="86"/>
      <c r="V162" s="181"/>
      <c r="W162" s="87"/>
    </row>
    <row r="163" spans="1:23" ht="13.5" thickTop="1" x14ac:dyDescent="0.2">
      <c r="L163" s="59" t="s">
        <v>21</v>
      </c>
      <c r="M163" s="75">
        <f t="shared" ref="M163:N165" si="145">+M107+M135</f>
        <v>23</v>
      </c>
      <c r="N163" s="76">
        <f t="shared" si="145"/>
        <v>56</v>
      </c>
      <c r="O163" s="180">
        <f>M163+N163</f>
        <v>79</v>
      </c>
      <c r="P163" s="88">
        <f>+P107+P135</f>
        <v>0</v>
      </c>
      <c r="Q163" s="186">
        <f>O163+P163</f>
        <v>79</v>
      </c>
      <c r="R163" s="75"/>
      <c r="S163" s="76"/>
      <c r="T163" s="180"/>
      <c r="U163" s="88"/>
      <c r="V163" s="186"/>
      <c r="W163" s="78"/>
    </row>
    <row r="164" spans="1:23" x14ac:dyDescent="0.2">
      <c r="L164" s="59" t="s">
        <v>22</v>
      </c>
      <c r="M164" s="75">
        <f t="shared" si="145"/>
        <v>25</v>
      </c>
      <c r="N164" s="76">
        <f t="shared" si="145"/>
        <v>64</v>
      </c>
      <c r="O164" s="180">
        <f t="shared" ref="O164" si="146">M164+N164</f>
        <v>89</v>
      </c>
      <c r="P164" s="77">
        <f>+P108+P136</f>
        <v>0</v>
      </c>
      <c r="Q164" s="186">
        <f>O164+P164</f>
        <v>89</v>
      </c>
      <c r="R164" s="75"/>
      <c r="S164" s="76"/>
      <c r="T164" s="180"/>
      <c r="U164" s="77"/>
      <c r="V164" s="186"/>
      <c r="W164" s="78"/>
    </row>
    <row r="165" spans="1:23" ht="13.5" thickBot="1" x14ac:dyDescent="0.25">
      <c r="A165" s="327"/>
      <c r="K165" s="327"/>
      <c r="L165" s="59" t="s">
        <v>23</v>
      </c>
      <c r="M165" s="75">
        <f t="shared" si="145"/>
        <v>25</v>
      </c>
      <c r="N165" s="76">
        <f t="shared" si="145"/>
        <v>63</v>
      </c>
      <c r="O165" s="180">
        <f>M165+N165</f>
        <v>88</v>
      </c>
      <c r="P165" s="77">
        <f>+P109+P137</f>
        <v>0</v>
      </c>
      <c r="Q165" s="186">
        <f>O165+P165</f>
        <v>88</v>
      </c>
      <c r="R165" s="75"/>
      <c r="S165" s="76"/>
      <c r="T165" s="180"/>
      <c r="U165" s="77"/>
      <c r="V165" s="186"/>
      <c r="W165" s="78"/>
    </row>
    <row r="166" spans="1:23" ht="14.25" thickTop="1" thickBot="1" x14ac:dyDescent="0.25">
      <c r="L166" s="79" t="s">
        <v>24</v>
      </c>
      <c r="M166" s="80">
        <f t="shared" ref="M166" si="147">+M163+M164+M165</f>
        <v>73</v>
      </c>
      <c r="N166" s="81">
        <f t="shared" ref="N166:Q166" si="148">+N163+N164+N165</f>
        <v>183</v>
      </c>
      <c r="O166" s="179">
        <f t="shared" si="148"/>
        <v>256</v>
      </c>
      <c r="P166" s="80">
        <f t="shared" si="148"/>
        <v>0</v>
      </c>
      <c r="Q166" s="179">
        <f t="shared" si="148"/>
        <v>256</v>
      </c>
      <c r="R166" s="80"/>
      <c r="S166" s="81"/>
      <c r="T166" s="179"/>
      <c r="U166" s="80"/>
      <c r="V166" s="179"/>
      <c r="W166" s="82"/>
    </row>
    <row r="167" spans="1:23" ht="14.25" thickTop="1" thickBot="1" x14ac:dyDescent="0.25">
      <c r="L167" s="79" t="s">
        <v>62</v>
      </c>
      <c r="M167" s="80">
        <f t="shared" ref="M167" si="149">+M158+M162+M163+M164+M165</f>
        <v>154</v>
      </c>
      <c r="N167" s="81">
        <f t="shared" ref="N167:Q167" si="150">+N158+N162+N163+N164+N165</f>
        <v>614</v>
      </c>
      <c r="O167" s="175">
        <f t="shared" si="150"/>
        <v>768</v>
      </c>
      <c r="P167" s="80">
        <f t="shared" si="150"/>
        <v>0</v>
      </c>
      <c r="Q167" s="175">
        <f t="shared" si="150"/>
        <v>768</v>
      </c>
      <c r="R167" s="80"/>
      <c r="S167" s="81"/>
      <c r="T167" s="175"/>
      <c r="U167" s="80"/>
      <c r="V167" s="175"/>
      <c r="W167" s="82"/>
    </row>
    <row r="168" spans="1:23" ht="14.25" thickTop="1" thickBot="1" x14ac:dyDescent="0.25">
      <c r="L168" s="79" t="s">
        <v>63</v>
      </c>
      <c r="M168" s="80">
        <f t="shared" ref="M168:Q168" si="151">+M152+M158+M162+M166</f>
        <v>192</v>
      </c>
      <c r="N168" s="81">
        <f t="shared" si="151"/>
        <v>852</v>
      </c>
      <c r="O168" s="175">
        <f t="shared" si="151"/>
        <v>1044</v>
      </c>
      <c r="P168" s="80">
        <f t="shared" si="151"/>
        <v>0</v>
      </c>
      <c r="Q168" s="175">
        <f t="shared" si="151"/>
        <v>1044</v>
      </c>
      <c r="R168" s="80"/>
      <c r="S168" s="81"/>
      <c r="T168" s="175"/>
      <c r="U168" s="80"/>
      <c r="V168" s="175"/>
      <c r="W168" s="82"/>
    </row>
    <row r="169" spans="1:23" ht="14.25" thickTop="1" thickBot="1" x14ac:dyDescent="0.25">
      <c r="L169" s="89" t="s">
        <v>60</v>
      </c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1:23" ht="13.5" thickTop="1" x14ac:dyDescent="0.2">
      <c r="L170" s="555" t="s">
        <v>54</v>
      </c>
      <c r="M170" s="556"/>
      <c r="N170" s="556"/>
      <c r="O170" s="556"/>
      <c r="P170" s="556"/>
      <c r="Q170" s="556"/>
      <c r="R170" s="556"/>
      <c r="S170" s="556"/>
      <c r="T170" s="556"/>
      <c r="U170" s="556"/>
      <c r="V170" s="556"/>
      <c r="W170" s="557"/>
    </row>
    <row r="171" spans="1:23" ht="13.5" customHeight="1" thickBot="1" x14ac:dyDescent="0.25">
      <c r="L171" s="558" t="s">
        <v>51</v>
      </c>
      <c r="M171" s="559"/>
      <c r="N171" s="559"/>
      <c r="O171" s="559"/>
      <c r="P171" s="559"/>
      <c r="Q171" s="559"/>
      <c r="R171" s="559"/>
      <c r="S171" s="559"/>
      <c r="T171" s="559"/>
      <c r="U171" s="559"/>
      <c r="V171" s="559"/>
      <c r="W171" s="560"/>
    </row>
    <row r="172" spans="1:23" ht="14.25" thickTop="1" thickBot="1" x14ac:dyDescent="0.25">
      <c r="L172" s="211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3" t="s">
        <v>34</v>
      </c>
    </row>
    <row r="173" spans="1:23" ht="14.25" thickTop="1" thickBot="1" x14ac:dyDescent="0.25">
      <c r="L173" s="214"/>
      <c r="M173" s="215" t="s">
        <v>64</v>
      </c>
      <c r="N173" s="216"/>
      <c r="O173" s="253"/>
      <c r="P173" s="215"/>
      <c r="Q173" s="215"/>
      <c r="R173" s="215" t="s">
        <v>65</v>
      </c>
      <c r="S173" s="216"/>
      <c r="T173" s="253"/>
      <c r="U173" s="215"/>
      <c r="V173" s="215"/>
      <c r="W173" s="309" t="s">
        <v>2</v>
      </c>
    </row>
    <row r="174" spans="1:23" ht="13.5" thickTop="1" x14ac:dyDescent="0.2">
      <c r="L174" s="218" t="s">
        <v>3</v>
      </c>
      <c r="M174" s="219"/>
      <c r="N174" s="211"/>
      <c r="O174" s="220"/>
      <c r="P174" s="221"/>
      <c r="Q174" s="220"/>
      <c r="R174" s="219"/>
      <c r="S174" s="211"/>
      <c r="T174" s="220"/>
      <c r="U174" s="221"/>
      <c r="V174" s="220"/>
      <c r="W174" s="310" t="s">
        <v>4</v>
      </c>
    </row>
    <row r="175" spans="1:23" ht="13.5" thickBot="1" x14ac:dyDescent="0.25">
      <c r="L175" s="223"/>
      <c r="M175" s="224" t="s">
        <v>35</v>
      </c>
      <c r="N175" s="225" t="s">
        <v>36</v>
      </c>
      <c r="O175" s="226" t="s">
        <v>37</v>
      </c>
      <c r="P175" s="227" t="s">
        <v>32</v>
      </c>
      <c r="Q175" s="226" t="s">
        <v>7</v>
      </c>
      <c r="R175" s="224" t="s">
        <v>35</v>
      </c>
      <c r="S175" s="225" t="s">
        <v>36</v>
      </c>
      <c r="T175" s="226" t="s">
        <v>37</v>
      </c>
      <c r="U175" s="227" t="s">
        <v>32</v>
      </c>
      <c r="V175" s="226" t="s">
        <v>7</v>
      </c>
      <c r="W175" s="311"/>
    </row>
    <row r="176" spans="1:23" ht="5.25" customHeight="1" thickTop="1" x14ac:dyDescent="0.2">
      <c r="L176" s="218"/>
      <c r="M176" s="229"/>
      <c r="N176" s="230"/>
      <c r="O176" s="231"/>
      <c r="P176" s="232"/>
      <c r="Q176" s="231"/>
      <c r="R176" s="229"/>
      <c r="S176" s="230"/>
      <c r="T176" s="231"/>
      <c r="U176" s="232"/>
      <c r="V176" s="231"/>
      <c r="W176" s="233"/>
    </row>
    <row r="177" spans="1:23" x14ac:dyDescent="0.2">
      <c r="L177" s="218" t="s">
        <v>10</v>
      </c>
      <c r="M177" s="234">
        <v>0</v>
      </c>
      <c r="N177" s="235">
        <v>0</v>
      </c>
      <c r="O177" s="236">
        <f>+M177+N177</f>
        <v>0</v>
      </c>
      <c r="P177" s="237">
        <v>0</v>
      </c>
      <c r="Q177" s="236">
        <f t="shared" ref="Q177" si="152">O177+P177</f>
        <v>0</v>
      </c>
      <c r="R177" s="234">
        <v>0</v>
      </c>
      <c r="S177" s="235">
        <v>0</v>
      </c>
      <c r="T177" s="236">
        <f>R177+S177</f>
        <v>0</v>
      </c>
      <c r="U177" s="237">
        <v>0</v>
      </c>
      <c r="V177" s="236">
        <f t="shared" ref="V177:V179" si="153">T177+U177</f>
        <v>0</v>
      </c>
      <c r="W177" s="345">
        <f>IF(Q177=0,0,((V177/Q177)-1)*100)</f>
        <v>0</v>
      </c>
    </row>
    <row r="178" spans="1:23" x14ac:dyDescent="0.2">
      <c r="L178" s="218" t="s">
        <v>11</v>
      </c>
      <c r="M178" s="234">
        <v>0</v>
      </c>
      <c r="N178" s="235">
        <v>0</v>
      </c>
      <c r="O178" s="236">
        <f t="shared" ref="O178:O179" si="154">+M178+N178</f>
        <v>0</v>
      </c>
      <c r="P178" s="237">
        <v>0</v>
      </c>
      <c r="Q178" s="236">
        <f>O178+P178</f>
        <v>0</v>
      </c>
      <c r="R178" s="234">
        <v>0</v>
      </c>
      <c r="S178" s="235">
        <v>0</v>
      </c>
      <c r="T178" s="236">
        <f>R178+S178</f>
        <v>0</v>
      </c>
      <c r="U178" s="237">
        <v>0</v>
      </c>
      <c r="V178" s="236">
        <f>T178+U178</f>
        <v>0</v>
      </c>
      <c r="W178" s="345">
        <f>IF(Q178=0,0,((V178/Q178)-1)*100)</f>
        <v>0</v>
      </c>
    </row>
    <row r="179" spans="1:23" ht="13.5" thickBot="1" x14ac:dyDescent="0.25">
      <c r="L179" s="223" t="s">
        <v>12</v>
      </c>
      <c r="M179" s="234">
        <v>0</v>
      </c>
      <c r="N179" s="235">
        <v>0</v>
      </c>
      <c r="O179" s="236">
        <f t="shared" si="154"/>
        <v>0</v>
      </c>
      <c r="P179" s="237">
        <v>0</v>
      </c>
      <c r="Q179" s="236">
        <f t="shared" ref="Q179" si="155">O179+P179</f>
        <v>0</v>
      </c>
      <c r="R179" s="234">
        <v>0</v>
      </c>
      <c r="S179" s="235">
        <v>0</v>
      </c>
      <c r="T179" s="236">
        <f>R179+S179</f>
        <v>0</v>
      </c>
      <c r="U179" s="237">
        <v>0</v>
      </c>
      <c r="V179" s="236">
        <f t="shared" si="153"/>
        <v>0</v>
      </c>
      <c r="W179" s="345">
        <f>IF(Q179=0,0,((V179/Q179)-1)*100)</f>
        <v>0</v>
      </c>
    </row>
    <row r="180" spans="1:23" ht="14.25" thickTop="1" thickBot="1" x14ac:dyDescent="0.25">
      <c r="L180" s="239" t="s">
        <v>57</v>
      </c>
      <c r="M180" s="240">
        <f t="shared" ref="M180:Q180" si="156">+M177+M178+M179</f>
        <v>0</v>
      </c>
      <c r="N180" s="241">
        <f t="shared" si="156"/>
        <v>0</v>
      </c>
      <c r="O180" s="242">
        <f t="shared" si="156"/>
        <v>0</v>
      </c>
      <c r="P180" s="240">
        <f t="shared" si="156"/>
        <v>0</v>
      </c>
      <c r="Q180" s="242">
        <f t="shared" si="156"/>
        <v>0</v>
      </c>
      <c r="R180" s="240">
        <f t="shared" ref="R180:V180" si="157">+R177+R178+R179</f>
        <v>0</v>
      </c>
      <c r="S180" s="241">
        <f t="shared" si="157"/>
        <v>0</v>
      </c>
      <c r="T180" s="242">
        <f t="shared" si="157"/>
        <v>0</v>
      </c>
      <c r="U180" s="240">
        <f t="shared" si="157"/>
        <v>0</v>
      </c>
      <c r="V180" s="242">
        <f t="shared" si="157"/>
        <v>0</v>
      </c>
      <c r="W180" s="344">
        <f t="shared" ref="W180:W181" si="158">IF(Q180=0,0,((V180/Q180)-1)*100)</f>
        <v>0</v>
      </c>
    </row>
    <row r="181" spans="1:23" ht="13.5" thickTop="1" x14ac:dyDescent="0.2">
      <c r="L181" s="218" t="s">
        <v>13</v>
      </c>
      <c r="M181" s="234">
        <v>0</v>
      </c>
      <c r="N181" s="235">
        <v>0</v>
      </c>
      <c r="O181" s="236">
        <f>M181+N181</f>
        <v>0</v>
      </c>
      <c r="P181" s="237">
        <v>0</v>
      </c>
      <c r="Q181" s="236">
        <f>O181+P181</f>
        <v>0</v>
      </c>
      <c r="R181" s="234"/>
      <c r="S181" s="235"/>
      <c r="T181" s="236">
        <f>R181+S181</f>
        <v>0</v>
      </c>
      <c r="U181" s="237"/>
      <c r="V181" s="236">
        <f>T181+U181</f>
        <v>0</v>
      </c>
      <c r="W181" s="345">
        <f t="shared" si="158"/>
        <v>0</v>
      </c>
    </row>
    <row r="182" spans="1:23" ht="13.5" thickBot="1" x14ac:dyDescent="0.25">
      <c r="L182" s="218" t="s">
        <v>14</v>
      </c>
      <c r="M182" s="234">
        <v>0</v>
      </c>
      <c r="N182" s="235">
        <v>0</v>
      </c>
      <c r="O182" s="236">
        <f>M182+N182</f>
        <v>0</v>
      </c>
      <c r="P182" s="237">
        <v>0</v>
      </c>
      <c r="Q182" s="236">
        <f>O182+P182</f>
        <v>0</v>
      </c>
      <c r="R182" s="234"/>
      <c r="S182" s="235"/>
      <c r="T182" s="236">
        <f>R182+S182</f>
        <v>0</v>
      </c>
      <c r="U182" s="237"/>
      <c r="V182" s="236">
        <f>T182+U182</f>
        <v>0</v>
      </c>
      <c r="W182" s="345">
        <f>IF(Q182=0,0,((V182/Q182)-1)*100)</f>
        <v>0</v>
      </c>
    </row>
    <row r="183" spans="1:23" ht="14.25" thickTop="1" thickBot="1" x14ac:dyDescent="0.25">
      <c r="L183" s="239" t="s">
        <v>66</v>
      </c>
      <c r="M183" s="240">
        <f>+M181+M182</f>
        <v>0</v>
      </c>
      <c r="N183" s="241">
        <f t="shared" ref="N183:V183" si="159">+N181+N182</f>
        <v>0</v>
      </c>
      <c r="O183" s="242">
        <f t="shared" si="159"/>
        <v>0</v>
      </c>
      <c r="P183" s="240">
        <f t="shared" si="159"/>
        <v>0</v>
      </c>
      <c r="Q183" s="242">
        <f t="shared" si="159"/>
        <v>0</v>
      </c>
      <c r="R183" s="240">
        <f t="shared" si="159"/>
        <v>0</v>
      </c>
      <c r="S183" s="241">
        <f t="shared" si="159"/>
        <v>0</v>
      </c>
      <c r="T183" s="242">
        <f t="shared" si="159"/>
        <v>0</v>
      </c>
      <c r="U183" s="240">
        <f t="shared" si="159"/>
        <v>0</v>
      </c>
      <c r="V183" s="242">
        <f t="shared" si="159"/>
        <v>0</v>
      </c>
      <c r="W183" s="344">
        <f t="shared" ref="W183:W184" si="160">IF(Q183=0,0,((V183/Q183)-1)*100)</f>
        <v>0</v>
      </c>
    </row>
    <row r="184" spans="1:23" ht="14.25" thickTop="1" thickBot="1" x14ac:dyDescent="0.25">
      <c r="L184" s="239" t="s">
        <v>68</v>
      </c>
      <c r="M184" s="240">
        <f>+M180+M181+M182</f>
        <v>0</v>
      </c>
      <c r="N184" s="241">
        <f t="shared" ref="N184:V184" si="161">+N180+N181+N182</f>
        <v>0</v>
      </c>
      <c r="O184" s="242">
        <f t="shared" si="161"/>
        <v>0</v>
      </c>
      <c r="P184" s="240">
        <f t="shared" si="161"/>
        <v>0</v>
      </c>
      <c r="Q184" s="242">
        <f t="shared" si="161"/>
        <v>0</v>
      </c>
      <c r="R184" s="240">
        <f t="shared" si="161"/>
        <v>0</v>
      </c>
      <c r="S184" s="241">
        <f t="shared" si="161"/>
        <v>0</v>
      </c>
      <c r="T184" s="242">
        <f t="shared" si="161"/>
        <v>0</v>
      </c>
      <c r="U184" s="240">
        <f t="shared" si="161"/>
        <v>0</v>
      </c>
      <c r="V184" s="242">
        <f t="shared" si="161"/>
        <v>0</v>
      </c>
      <c r="W184" s="344">
        <f t="shared" si="160"/>
        <v>0</v>
      </c>
    </row>
    <row r="185" spans="1:23" ht="14.25" thickTop="1" thickBot="1" x14ac:dyDescent="0.25">
      <c r="L185" s="218" t="s">
        <v>15</v>
      </c>
      <c r="M185" s="234">
        <v>0</v>
      </c>
      <c r="N185" s="235">
        <v>0</v>
      </c>
      <c r="O185" s="236">
        <f>M185+N185</f>
        <v>0</v>
      </c>
      <c r="P185" s="237">
        <v>0</v>
      </c>
      <c r="Q185" s="236">
        <f>O185+P185</f>
        <v>0</v>
      </c>
      <c r="R185" s="234"/>
      <c r="S185" s="235"/>
      <c r="T185" s="236"/>
      <c r="U185" s="237"/>
      <c r="V185" s="236"/>
      <c r="W185" s="238"/>
    </row>
    <row r="186" spans="1:23" ht="14.25" thickTop="1" thickBot="1" x14ac:dyDescent="0.25">
      <c r="L186" s="239" t="s">
        <v>61</v>
      </c>
      <c r="M186" s="240">
        <f t="shared" ref="M186:Q186" si="162">+M181+M182+M185</f>
        <v>0</v>
      </c>
      <c r="N186" s="241">
        <f t="shared" si="162"/>
        <v>0</v>
      </c>
      <c r="O186" s="242">
        <f t="shared" si="162"/>
        <v>0</v>
      </c>
      <c r="P186" s="240">
        <f t="shared" si="162"/>
        <v>0</v>
      </c>
      <c r="Q186" s="242">
        <f t="shared" si="162"/>
        <v>0</v>
      </c>
      <c r="R186" s="240"/>
      <c r="S186" s="241"/>
      <c r="T186" s="242"/>
      <c r="U186" s="240"/>
      <c r="V186" s="242"/>
      <c r="W186" s="243"/>
    </row>
    <row r="187" spans="1:23" ht="13.5" thickTop="1" x14ac:dyDescent="0.2">
      <c r="L187" s="218" t="s">
        <v>16</v>
      </c>
      <c r="M187" s="234">
        <v>0</v>
      </c>
      <c r="N187" s="235">
        <v>0</v>
      </c>
      <c r="O187" s="236">
        <f>SUM(M187:N187)</f>
        <v>0</v>
      </c>
      <c r="P187" s="237">
        <v>0</v>
      </c>
      <c r="Q187" s="236">
        <f t="shared" ref="Q187" si="163">O187+P187</f>
        <v>0</v>
      </c>
      <c r="R187" s="234"/>
      <c r="S187" s="235"/>
      <c r="T187" s="236"/>
      <c r="U187" s="237"/>
      <c r="V187" s="236"/>
      <c r="W187" s="238"/>
    </row>
    <row r="188" spans="1:23" x14ac:dyDescent="0.2">
      <c r="L188" s="218" t="s">
        <v>17</v>
      </c>
      <c r="M188" s="234">
        <v>0</v>
      </c>
      <c r="N188" s="235">
        <v>0</v>
      </c>
      <c r="O188" s="236">
        <f>SUM(M188:N188)</f>
        <v>0</v>
      </c>
      <c r="P188" s="237">
        <v>0</v>
      </c>
      <c r="Q188" s="236">
        <f>O188+P188</f>
        <v>0</v>
      </c>
      <c r="R188" s="234"/>
      <c r="S188" s="235"/>
      <c r="T188" s="236"/>
      <c r="U188" s="237"/>
      <c r="V188" s="236"/>
      <c r="W188" s="238"/>
    </row>
    <row r="189" spans="1:23" ht="13.5" thickBot="1" x14ac:dyDescent="0.25">
      <c r="L189" s="218" t="s">
        <v>18</v>
      </c>
      <c r="M189" s="234">
        <v>0</v>
      </c>
      <c r="N189" s="235">
        <v>0</v>
      </c>
      <c r="O189" s="244">
        <f>SUM(M189:N189)</f>
        <v>0</v>
      </c>
      <c r="P189" s="245">
        <v>0</v>
      </c>
      <c r="Q189" s="244">
        <f>O189+P189</f>
        <v>0</v>
      </c>
      <c r="R189" s="234"/>
      <c r="S189" s="235"/>
      <c r="T189" s="244"/>
      <c r="U189" s="245"/>
      <c r="V189" s="244"/>
      <c r="W189" s="238"/>
    </row>
    <row r="190" spans="1:23" ht="14.25" thickTop="1" thickBot="1" x14ac:dyDescent="0.25">
      <c r="L190" s="246" t="s">
        <v>19</v>
      </c>
      <c r="M190" s="247">
        <f t="shared" ref="M190:Q190" si="164">+M187+M188+M189</f>
        <v>0</v>
      </c>
      <c r="N190" s="247">
        <f t="shared" si="164"/>
        <v>0</v>
      </c>
      <c r="O190" s="248">
        <f t="shared" si="164"/>
        <v>0</v>
      </c>
      <c r="P190" s="249">
        <f t="shared" si="164"/>
        <v>0</v>
      </c>
      <c r="Q190" s="248">
        <f t="shared" si="164"/>
        <v>0</v>
      </c>
      <c r="R190" s="247"/>
      <c r="S190" s="247"/>
      <c r="T190" s="248"/>
      <c r="U190" s="249"/>
      <c r="V190" s="248"/>
      <c r="W190" s="250"/>
    </row>
    <row r="191" spans="1:23" ht="13.5" thickTop="1" x14ac:dyDescent="0.2">
      <c r="A191" s="327"/>
      <c r="K191" s="327"/>
      <c r="L191" s="218" t="s">
        <v>21</v>
      </c>
      <c r="M191" s="234">
        <v>0</v>
      </c>
      <c r="N191" s="235">
        <v>0</v>
      </c>
      <c r="O191" s="244">
        <f>SUM(M191:N191)</f>
        <v>0</v>
      </c>
      <c r="P191" s="251">
        <v>0</v>
      </c>
      <c r="Q191" s="244">
        <f>O191+P191</f>
        <v>0</v>
      </c>
      <c r="R191" s="234"/>
      <c r="S191" s="235"/>
      <c r="T191" s="244"/>
      <c r="U191" s="251"/>
      <c r="V191" s="244"/>
      <c r="W191" s="238"/>
    </row>
    <row r="192" spans="1:23" x14ac:dyDescent="0.2">
      <c r="A192" s="327"/>
      <c r="K192" s="327"/>
      <c r="L192" s="218" t="s">
        <v>22</v>
      </c>
      <c r="M192" s="234">
        <v>0</v>
      </c>
      <c r="N192" s="235">
        <v>0</v>
      </c>
      <c r="O192" s="244">
        <f>SUM(M192:N192)</f>
        <v>0</v>
      </c>
      <c r="P192" s="237">
        <v>0</v>
      </c>
      <c r="Q192" s="244">
        <f>O192+P192</f>
        <v>0</v>
      </c>
      <c r="R192" s="234"/>
      <c r="S192" s="235"/>
      <c r="T192" s="244"/>
      <c r="U192" s="237"/>
      <c r="V192" s="244"/>
      <c r="W192" s="238"/>
    </row>
    <row r="193" spans="1:23" ht="13.5" thickBot="1" x14ac:dyDescent="0.25">
      <c r="A193" s="327"/>
      <c r="K193" s="327"/>
      <c r="L193" s="218" t="s">
        <v>23</v>
      </c>
      <c r="M193" s="234">
        <v>0</v>
      </c>
      <c r="N193" s="235">
        <v>0</v>
      </c>
      <c r="O193" s="244">
        <f>SUM(M193:N193)</f>
        <v>0</v>
      </c>
      <c r="P193" s="237">
        <v>0</v>
      </c>
      <c r="Q193" s="244">
        <f>O193+P193</f>
        <v>0</v>
      </c>
      <c r="R193" s="234"/>
      <c r="S193" s="235"/>
      <c r="T193" s="244"/>
      <c r="U193" s="237"/>
      <c r="V193" s="244"/>
      <c r="W193" s="238"/>
    </row>
    <row r="194" spans="1:23" ht="14.25" thickTop="1" thickBot="1" x14ac:dyDescent="0.25">
      <c r="L194" s="239" t="s">
        <v>40</v>
      </c>
      <c r="M194" s="240">
        <f t="shared" ref="M194:Q194" si="165">+M191+M192+M193</f>
        <v>0</v>
      </c>
      <c r="N194" s="241">
        <f t="shared" si="165"/>
        <v>0</v>
      </c>
      <c r="O194" s="242">
        <f t="shared" si="165"/>
        <v>0</v>
      </c>
      <c r="P194" s="240">
        <f t="shared" si="165"/>
        <v>0</v>
      </c>
      <c r="Q194" s="242">
        <f t="shared" si="165"/>
        <v>0</v>
      </c>
      <c r="R194" s="240"/>
      <c r="S194" s="241"/>
      <c r="T194" s="242"/>
      <c r="U194" s="240"/>
      <c r="V194" s="242"/>
      <c r="W194" s="243"/>
    </row>
    <row r="195" spans="1:23" ht="14.25" thickTop="1" thickBot="1" x14ac:dyDescent="0.25">
      <c r="L195" s="239" t="s">
        <v>62</v>
      </c>
      <c r="M195" s="240">
        <f t="shared" ref="M195:Q195" si="166">+M186+M190+M191+M192+M193</f>
        <v>0</v>
      </c>
      <c r="N195" s="241">
        <f t="shared" si="166"/>
        <v>0</v>
      </c>
      <c r="O195" s="242">
        <f t="shared" si="166"/>
        <v>0</v>
      </c>
      <c r="P195" s="240">
        <f t="shared" si="166"/>
        <v>0</v>
      </c>
      <c r="Q195" s="242">
        <f t="shared" si="166"/>
        <v>0</v>
      </c>
      <c r="R195" s="240"/>
      <c r="S195" s="241"/>
      <c r="T195" s="242"/>
      <c r="U195" s="240"/>
      <c r="V195" s="242"/>
      <c r="W195" s="243"/>
    </row>
    <row r="196" spans="1:23" ht="14.25" thickTop="1" thickBot="1" x14ac:dyDescent="0.25">
      <c r="L196" s="239" t="s">
        <v>63</v>
      </c>
      <c r="M196" s="240">
        <f t="shared" ref="M196:Q196" si="167">+M180+M186+M190+M194</f>
        <v>0</v>
      </c>
      <c r="N196" s="241">
        <f t="shared" si="167"/>
        <v>0</v>
      </c>
      <c r="O196" s="242">
        <f t="shared" si="167"/>
        <v>0</v>
      </c>
      <c r="P196" s="240">
        <f t="shared" si="167"/>
        <v>0</v>
      </c>
      <c r="Q196" s="242">
        <f t="shared" si="167"/>
        <v>0</v>
      </c>
      <c r="R196" s="240"/>
      <c r="S196" s="241"/>
      <c r="T196" s="242"/>
      <c r="U196" s="240"/>
      <c r="V196" s="242"/>
      <c r="W196" s="243"/>
    </row>
    <row r="197" spans="1:23" ht="14.25" thickTop="1" thickBot="1" x14ac:dyDescent="0.25">
      <c r="L197" s="252" t="s">
        <v>60</v>
      </c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</row>
    <row r="198" spans="1:23" ht="13.5" thickTop="1" x14ac:dyDescent="0.2">
      <c r="L198" s="555" t="s">
        <v>55</v>
      </c>
      <c r="M198" s="556"/>
      <c r="N198" s="556"/>
      <c r="O198" s="556"/>
      <c r="P198" s="556"/>
      <c r="Q198" s="556"/>
      <c r="R198" s="556"/>
      <c r="S198" s="556"/>
      <c r="T198" s="556"/>
      <c r="U198" s="556"/>
      <c r="V198" s="556"/>
      <c r="W198" s="557"/>
    </row>
    <row r="199" spans="1:23" ht="13.5" thickBot="1" x14ac:dyDescent="0.25">
      <c r="L199" s="558" t="s">
        <v>52</v>
      </c>
      <c r="M199" s="559"/>
      <c r="N199" s="559"/>
      <c r="O199" s="559"/>
      <c r="P199" s="559"/>
      <c r="Q199" s="559"/>
      <c r="R199" s="559"/>
      <c r="S199" s="559"/>
      <c r="T199" s="559"/>
      <c r="U199" s="559"/>
      <c r="V199" s="559"/>
      <c r="W199" s="560"/>
    </row>
    <row r="200" spans="1:23" ht="14.25" thickTop="1" thickBot="1" x14ac:dyDescent="0.25">
      <c r="L200" s="211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13" t="s">
        <v>34</v>
      </c>
    </row>
    <row r="201" spans="1:23" ht="14.25" thickTop="1" thickBot="1" x14ac:dyDescent="0.25">
      <c r="L201" s="214"/>
      <c r="M201" s="215" t="s">
        <v>64</v>
      </c>
      <c r="N201" s="216"/>
      <c r="O201" s="253"/>
      <c r="P201" s="215"/>
      <c r="Q201" s="215"/>
      <c r="R201" s="215" t="s">
        <v>65</v>
      </c>
      <c r="S201" s="216"/>
      <c r="T201" s="253"/>
      <c r="U201" s="215"/>
      <c r="V201" s="215"/>
      <c r="W201" s="309" t="s">
        <v>2</v>
      </c>
    </row>
    <row r="202" spans="1:23" ht="13.5" thickTop="1" x14ac:dyDescent="0.2">
      <c r="L202" s="218" t="s">
        <v>3</v>
      </c>
      <c r="M202" s="219"/>
      <c r="N202" s="211"/>
      <c r="O202" s="220"/>
      <c r="P202" s="221"/>
      <c r="Q202" s="220"/>
      <c r="R202" s="219"/>
      <c r="S202" s="211"/>
      <c r="T202" s="220"/>
      <c r="U202" s="221"/>
      <c r="V202" s="220"/>
      <c r="W202" s="310" t="s">
        <v>4</v>
      </c>
    </row>
    <row r="203" spans="1:23" ht="13.5" thickBot="1" x14ac:dyDescent="0.25">
      <c r="L203" s="223"/>
      <c r="M203" s="224" t="s">
        <v>35</v>
      </c>
      <c r="N203" s="225" t="s">
        <v>36</v>
      </c>
      <c r="O203" s="226" t="s">
        <v>37</v>
      </c>
      <c r="P203" s="227" t="s">
        <v>32</v>
      </c>
      <c r="Q203" s="226" t="s">
        <v>7</v>
      </c>
      <c r="R203" s="224" t="s">
        <v>35</v>
      </c>
      <c r="S203" s="225" t="s">
        <v>36</v>
      </c>
      <c r="T203" s="226" t="s">
        <v>37</v>
      </c>
      <c r="U203" s="227" t="s">
        <v>32</v>
      </c>
      <c r="V203" s="226" t="s">
        <v>7</v>
      </c>
      <c r="W203" s="311"/>
    </row>
    <row r="204" spans="1:23" ht="6" customHeight="1" thickTop="1" x14ac:dyDescent="0.2">
      <c r="L204" s="218"/>
      <c r="M204" s="277"/>
      <c r="N204" s="230"/>
      <c r="O204" s="231"/>
      <c r="P204" s="232"/>
      <c r="Q204" s="231"/>
      <c r="R204" s="277"/>
      <c r="S204" s="230"/>
      <c r="T204" s="231"/>
      <c r="U204" s="232"/>
      <c r="V204" s="231"/>
      <c r="W204" s="233"/>
    </row>
    <row r="205" spans="1:23" x14ac:dyDescent="0.2">
      <c r="L205" s="218" t="s">
        <v>10</v>
      </c>
      <c r="M205" s="278">
        <v>2</v>
      </c>
      <c r="N205" s="235">
        <v>0</v>
      </c>
      <c r="O205" s="236">
        <f>+M205+N205</f>
        <v>2</v>
      </c>
      <c r="P205" s="237">
        <v>0</v>
      </c>
      <c r="Q205" s="236">
        <f t="shared" ref="Q205" si="168">O205+P205</f>
        <v>2</v>
      </c>
      <c r="R205" s="278">
        <v>2</v>
      </c>
      <c r="S205" s="235">
        <v>0</v>
      </c>
      <c r="T205" s="236">
        <f>R205+S205</f>
        <v>2</v>
      </c>
      <c r="U205" s="237">
        <v>0</v>
      </c>
      <c r="V205" s="236">
        <f t="shared" ref="V205:V207" si="169">T205+U205</f>
        <v>2</v>
      </c>
      <c r="W205" s="238">
        <f>IF(Q205=0,0,((V205/Q205)-1)*100)</f>
        <v>0</v>
      </c>
    </row>
    <row r="206" spans="1:23" x14ac:dyDescent="0.2">
      <c r="L206" s="218" t="s">
        <v>11</v>
      </c>
      <c r="M206" s="278">
        <v>1</v>
      </c>
      <c r="N206" s="235">
        <v>0</v>
      </c>
      <c r="O206" s="236">
        <f t="shared" ref="O206:O207" si="170">+M206+N206</f>
        <v>1</v>
      </c>
      <c r="P206" s="237">
        <v>0</v>
      </c>
      <c r="Q206" s="236">
        <f>O206+P206</f>
        <v>1</v>
      </c>
      <c r="R206" s="278">
        <v>1</v>
      </c>
      <c r="S206" s="235">
        <v>0</v>
      </c>
      <c r="T206" s="236">
        <f>R206+S206</f>
        <v>1</v>
      </c>
      <c r="U206" s="237">
        <v>0</v>
      </c>
      <c r="V206" s="236">
        <f>T206+U206</f>
        <v>1</v>
      </c>
      <c r="W206" s="238">
        <f>IF(Q206=0,0,((V206/Q206)-1)*100)</f>
        <v>0</v>
      </c>
    </row>
    <row r="207" spans="1:23" ht="13.5" thickBot="1" x14ac:dyDescent="0.25">
      <c r="L207" s="223" t="s">
        <v>12</v>
      </c>
      <c r="M207" s="278">
        <v>3</v>
      </c>
      <c r="N207" s="235">
        <v>0</v>
      </c>
      <c r="O207" s="236">
        <f t="shared" si="170"/>
        <v>3</v>
      </c>
      <c r="P207" s="237">
        <v>0</v>
      </c>
      <c r="Q207" s="236">
        <f t="shared" ref="Q207" si="171">O207+P207</f>
        <v>3</v>
      </c>
      <c r="R207" s="278">
        <v>0</v>
      </c>
      <c r="S207" s="235">
        <v>0</v>
      </c>
      <c r="T207" s="236">
        <f>R207+S207</f>
        <v>0</v>
      </c>
      <c r="U207" s="237">
        <v>0</v>
      </c>
      <c r="V207" s="236">
        <f t="shared" si="169"/>
        <v>0</v>
      </c>
      <c r="W207" s="238">
        <f>IF(Q207=0,0,((V207/Q207)-1)*100)</f>
        <v>-100</v>
      </c>
    </row>
    <row r="208" spans="1:23" ht="14.25" thickTop="1" thickBot="1" x14ac:dyDescent="0.25">
      <c r="L208" s="239" t="s">
        <v>57</v>
      </c>
      <c r="M208" s="241">
        <f t="shared" ref="M208:Q208" si="172">+M205+M206+M207</f>
        <v>6</v>
      </c>
      <c r="N208" s="241">
        <f t="shared" si="172"/>
        <v>0</v>
      </c>
      <c r="O208" s="242">
        <f t="shared" si="172"/>
        <v>6</v>
      </c>
      <c r="P208" s="240">
        <f t="shared" si="172"/>
        <v>0</v>
      </c>
      <c r="Q208" s="242">
        <f t="shared" si="172"/>
        <v>6</v>
      </c>
      <c r="R208" s="241">
        <f t="shared" ref="R208:V208" si="173">+R205+R206+R207</f>
        <v>3</v>
      </c>
      <c r="S208" s="241">
        <f t="shared" si="173"/>
        <v>0</v>
      </c>
      <c r="T208" s="242">
        <f t="shared" si="173"/>
        <v>3</v>
      </c>
      <c r="U208" s="240">
        <f t="shared" si="173"/>
        <v>0</v>
      </c>
      <c r="V208" s="242">
        <f t="shared" si="173"/>
        <v>3</v>
      </c>
      <c r="W208" s="243">
        <f t="shared" ref="W208:W209" si="174">IF(Q208=0,0,((V208/Q208)-1)*100)</f>
        <v>-50</v>
      </c>
    </row>
    <row r="209" spans="1:23" ht="13.5" thickTop="1" x14ac:dyDescent="0.2">
      <c r="L209" s="218" t="s">
        <v>13</v>
      </c>
      <c r="M209" s="278">
        <v>1</v>
      </c>
      <c r="N209" s="235">
        <v>0</v>
      </c>
      <c r="O209" s="236">
        <f>M209+N209</f>
        <v>1</v>
      </c>
      <c r="P209" s="237">
        <v>0</v>
      </c>
      <c r="Q209" s="236">
        <f>O209+P209</f>
        <v>1</v>
      </c>
      <c r="R209" s="234">
        <v>1</v>
      </c>
      <c r="S209" s="235">
        <v>0</v>
      </c>
      <c r="T209" s="236">
        <f>R209+S209</f>
        <v>1</v>
      </c>
      <c r="U209" s="237"/>
      <c r="V209" s="236">
        <f>T209+U209</f>
        <v>1</v>
      </c>
      <c r="W209" s="238">
        <f t="shared" si="174"/>
        <v>0</v>
      </c>
    </row>
    <row r="210" spans="1:23" ht="13.5" thickBot="1" x14ac:dyDescent="0.25">
      <c r="L210" s="218" t="s">
        <v>14</v>
      </c>
      <c r="M210" s="278">
        <v>1</v>
      </c>
      <c r="N210" s="235">
        <v>0</v>
      </c>
      <c r="O210" s="236">
        <f t="shared" ref="O210" si="175">M210+N210</f>
        <v>1</v>
      </c>
      <c r="P210" s="237">
        <v>0</v>
      </c>
      <c r="Q210" s="236">
        <f t="shared" ref="Q210" si="176">O210+P210</f>
        <v>1</v>
      </c>
      <c r="R210" s="278">
        <v>0.69899999999999995</v>
      </c>
      <c r="S210" s="235"/>
      <c r="T210" s="236">
        <f t="shared" ref="T210" si="177">R210+S210</f>
        <v>0.69899999999999995</v>
      </c>
      <c r="U210" s="237"/>
      <c r="V210" s="236">
        <f t="shared" ref="V210" si="178">T210+U210</f>
        <v>0.69899999999999995</v>
      </c>
      <c r="W210" s="238">
        <f>IF(Q210=0,0,((V210/Q210)-1)*100)</f>
        <v>-30.100000000000005</v>
      </c>
    </row>
    <row r="211" spans="1:23" ht="14.25" thickTop="1" thickBot="1" x14ac:dyDescent="0.25">
      <c r="L211" s="239" t="s">
        <v>66</v>
      </c>
      <c r="M211" s="240">
        <f>+M209+M210</f>
        <v>2</v>
      </c>
      <c r="N211" s="241">
        <f t="shared" ref="N211:V211" si="179">+N209+N210</f>
        <v>0</v>
      </c>
      <c r="O211" s="242">
        <f t="shared" si="179"/>
        <v>2</v>
      </c>
      <c r="P211" s="240">
        <f t="shared" si="179"/>
        <v>0</v>
      </c>
      <c r="Q211" s="242">
        <f t="shared" si="179"/>
        <v>2</v>
      </c>
      <c r="R211" s="240">
        <f t="shared" si="179"/>
        <v>1.6989999999999998</v>
      </c>
      <c r="S211" s="241">
        <f t="shared" si="179"/>
        <v>0</v>
      </c>
      <c r="T211" s="242">
        <f t="shared" si="179"/>
        <v>1.6989999999999998</v>
      </c>
      <c r="U211" s="240">
        <f t="shared" si="179"/>
        <v>0</v>
      </c>
      <c r="V211" s="242">
        <f t="shared" si="179"/>
        <v>1.6989999999999998</v>
      </c>
      <c r="W211" s="243">
        <f t="shared" ref="W211:W212" si="180">IF(Q211=0,0,((V211/Q211)-1)*100)</f>
        <v>-15.050000000000008</v>
      </c>
    </row>
    <row r="212" spans="1:23" ht="14.25" thickTop="1" thickBot="1" x14ac:dyDescent="0.25">
      <c r="L212" s="239" t="s">
        <v>68</v>
      </c>
      <c r="M212" s="240">
        <f>+M208+M209+M210</f>
        <v>8</v>
      </c>
      <c r="N212" s="241">
        <f t="shared" ref="N212:V212" si="181">+N208+N209+N210</f>
        <v>0</v>
      </c>
      <c r="O212" s="242">
        <f t="shared" si="181"/>
        <v>8</v>
      </c>
      <c r="P212" s="240">
        <f t="shared" si="181"/>
        <v>0</v>
      </c>
      <c r="Q212" s="242">
        <f t="shared" si="181"/>
        <v>8</v>
      </c>
      <c r="R212" s="240">
        <f t="shared" si="181"/>
        <v>4.6989999999999998</v>
      </c>
      <c r="S212" s="241">
        <f t="shared" si="181"/>
        <v>0</v>
      </c>
      <c r="T212" s="242">
        <f t="shared" si="181"/>
        <v>4.6989999999999998</v>
      </c>
      <c r="U212" s="240">
        <f t="shared" si="181"/>
        <v>0</v>
      </c>
      <c r="V212" s="242">
        <f t="shared" si="181"/>
        <v>4.6989999999999998</v>
      </c>
      <c r="W212" s="243">
        <f t="shared" si="180"/>
        <v>-41.262500000000003</v>
      </c>
    </row>
    <row r="213" spans="1:23" ht="14.25" thickTop="1" thickBot="1" x14ac:dyDescent="0.25">
      <c r="L213" s="218" t="s">
        <v>15</v>
      </c>
      <c r="M213" s="278">
        <v>0</v>
      </c>
      <c r="N213" s="235">
        <v>0</v>
      </c>
      <c r="O213" s="236">
        <f>M213+N213</f>
        <v>0</v>
      </c>
      <c r="P213" s="237">
        <v>0</v>
      </c>
      <c r="Q213" s="236">
        <f>O213+P213</f>
        <v>0</v>
      </c>
      <c r="R213" s="278"/>
      <c r="S213" s="235"/>
      <c r="T213" s="236"/>
      <c r="U213" s="237"/>
      <c r="V213" s="236"/>
      <c r="W213" s="238"/>
    </row>
    <row r="214" spans="1:23" ht="14.25" thickTop="1" thickBot="1" x14ac:dyDescent="0.25">
      <c r="L214" s="239" t="s">
        <v>61</v>
      </c>
      <c r="M214" s="240">
        <f t="shared" ref="M214:Q214" si="182">+M209+M210+M213</f>
        <v>2</v>
      </c>
      <c r="N214" s="241">
        <f t="shared" si="182"/>
        <v>0</v>
      </c>
      <c r="O214" s="242">
        <f t="shared" si="182"/>
        <v>2</v>
      </c>
      <c r="P214" s="240">
        <f t="shared" si="182"/>
        <v>0</v>
      </c>
      <c r="Q214" s="242">
        <f t="shared" si="182"/>
        <v>2</v>
      </c>
      <c r="R214" s="240"/>
      <c r="S214" s="241"/>
      <c r="T214" s="242"/>
      <c r="U214" s="240"/>
      <c r="V214" s="242"/>
      <c r="W214" s="243"/>
    </row>
    <row r="215" spans="1:23" ht="13.5" thickTop="1" x14ac:dyDescent="0.2">
      <c r="L215" s="218" t="s">
        <v>16</v>
      </c>
      <c r="M215" s="278">
        <v>0</v>
      </c>
      <c r="N215" s="235">
        <v>0</v>
      </c>
      <c r="O215" s="236">
        <f>SUM(M215:N215)</f>
        <v>0</v>
      </c>
      <c r="P215" s="237">
        <v>0</v>
      </c>
      <c r="Q215" s="236">
        <f>O215+P215</f>
        <v>0</v>
      </c>
      <c r="R215" s="278"/>
      <c r="S215" s="235"/>
      <c r="T215" s="236"/>
      <c r="U215" s="237"/>
      <c r="V215" s="236"/>
      <c r="W215" s="238"/>
    </row>
    <row r="216" spans="1:23" x14ac:dyDescent="0.2">
      <c r="L216" s="218" t="s">
        <v>17</v>
      </c>
      <c r="M216" s="278">
        <v>2</v>
      </c>
      <c r="N216" s="235">
        <v>0</v>
      </c>
      <c r="O216" s="236">
        <f>SUM(M216:N216)</f>
        <v>2</v>
      </c>
      <c r="P216" s="237">
        <v>0</v>
      </c>
      <c r="Q216" s="236">
        <f>O216+P216</f>
        <v>2</v>
      </c>
      <c r="R216" s="278"/>
      <c r="S216" s="235"/>
      <c r="T216" s="236"/>
      <c r="U216" s="237"/>
      <c r="V216" s="236"/>
      <c r="W216" s="238"/>
    </row>
    <row r="217" spans="1:23" ht="13.5" thickBot="1" x14ac:dyDescent="0.25">
      <c r="L217" s="218" t="s">
        <v>18</v>
      </c>
      <c r="M217" s="278">
        <v>1</v>
      </c>
      <c r="N217" s="235">
        <v>0</v>
      </c>
      <c r="O217" s="244">
        <f>SUM(M217:N217)</f>
        <v>1</v>
      </c>
      <c r="P217" s="245">
        <v>0</v>
      </c>
      <c r="Q217" s="244">
        <f>O217+P217</f>
        <v>1</v>
      </c>
      <c r="R217" s="278"/>
      <c r="S217" s="235"/>
      <c r="T217" s="244"/>
      <c r="U217" s="245"/>
      <c r="V217" s="244"/>
      <c r="W217" s="238"/>
    </row>
    <row r="218" spans="1:23" ht="14.25" thickTop="1" thickBot="1" x14ac:dyDescent="0.25">
      <c r="L218" s="246" t="s">
        <v>19</v>
      </c>
      <c r="M218" s="247">
        <f t="shared" ref="M218:Q218" si="183">+M215+M216+M217</f>
        <v>3</v>
      </c>
      <c r="N218" s="247">
        <f t="shared" si="183"/>
        <v>0</v>
      </c>
      <c r="O218" s="248">
        <f t="shared" si="183"/>
        <v>3</v>
      </c>
      <c r="P218" s="249">
        <f t="shared" si="183"/>
        <v>0</v>
      </c>
      <c r="Q218" s="248">
        <f t="shared" si="183"/>
        <v>3</v>
      </c>
      <c r="R218" s="247"/>
      <c r="S218" s="247"/>
      <c r="T218" s="248"/>
      <c r="U218" s="249"/>
      <c r="V218" s="248"/>
      <c r="W218" s="250"/>
    </row>
    <row r="219" spans="1:23" ht="13.5" thickTop="1" x14ac:dyDescent="0.2">
      <c r="A219" s="327"/>
      <c r="K219" s="327"/>
      <c r="L219" s="218" t="s">
        <v>21</v>
      </c>
      <c r="M219" s="278">
        <v>2</v>
      </c>
      <c r="N219" s="235">
        <v>0</v>
      </c>
      <c r="O219" s="244">
        <f>SUM(M219:N219)</f>
        <v>2</v>
      </c>
      <c r="P219" s="251">
        <v>0</v>
      </c>
      <c r="Q219" s="244">
        <f>O219+P219</f>
        <v>2</v>
      </c>
      <c r="R219" s="278"/>
      <c r="S219" s="235"/>
      <c r="T219" s="244"/>
      <c r="U219" s="251"/>
      <c r="V219" s="244"/>
      <c r="W219" s="238"/>
    </row>
    <row r="220" spans="1:23" x14ac:dyDescent="0.2">
      <c r="A220" s="327"/>
      <c r="K220" s="327"/>
      <c r="L220" s="218" t="s">
        <v>22</v>
      </c>
      <c r="M220" s="278">
        <v>2</v>
      </c>
      <c r="N220" s="235">
        <v>0</v>
      </c>
      <c r="O220" s="244">
        <f>SUM(M220:N220)</f>
        <v>2</v>
      </c>
      <c r="P220" s="237">
        <v>0</v>
      </c>
      <c r="Q220" s="244">
        <f>O220+P220</f>
        <v>2</v>
      </c>
      <c r="R220" s="278"/>
      <c r="S220" s="235"/>
      <c r="T220" s="244"/>
      <c r="U220" s="237"/>
      <c r="V220" s="244"/>
      <c r="W220" s="238"/>
    </row>
    <row r="221" spans="1:23" ht="13.5" thickBot="1" x14ac:dyDescent="0.25">
      <c r="A221" s="327"/>
      <c r="K221" s="327"/>
      <c r="L221" s="218" t="s">
        <v>23</v>
      </c>
      <c r="M221" s="278">
        <v>3</v>
      </c>
      <c r="N221" s="235">
        <v>0</v>
      </c>
      <c r="O221" s="244">
        <f>SUM(M221:N221)</f>
        <v>3</v>
      </c>
      <c r="P221" s="237">
        <v>0</v>
      </c>
      <c r="Q221" s="244">
        <f>O221+P221</f>
        <v>3</v>
      </c>
      <c r="R221" s="278"/>
      <c r="S221" s="235"/>
      <c r="T221" s="244"/>
      <c r="U221" s="237"/>
      <c r="V221" s="244"/>
      <c r="W221" s="238"/>
    </row>
    <row r="222" spans="1:23" ht="14.25" thickTop="1" thickBot="1" x14ac:dyDescent="0.25">
      <c r="L222" s="239" t="s">
        <v>40</v>
      </c>
      <c r="M222" s="240">
        <f t="shared" ref="M222:Q222" si="184">+M219+M220+M221</f>
        <v>7</v>
      </c>
      <c r="N222" s="241">
        <f t="shared" si="184"/>
        <v>0</v>
      </c>
      <c r="O222" s="242">
        <f t="shared" si="184"/>
        <v>7</v>
      </c>
      <c r="P222" s="240">
        <f t="shared" si="184"/>
        <v>0</v>
      </c>
      <c r="Q222" s="242">
        <f t="shared" si="184"/>
        <v>7</v>
      </c>
      <c r="R222" s="240"/>
      <c r="S222" s="241"/>
      <c r="T222" s="242"/>
      <c r="U222" s="240"/>
      <c r="V222" s="242"/>
      <c r="W222" s="243"/>
    </row>
    <row r="223" spans="1:23" ht="14.25" thickTop="1" thickBot="1" x14ac:dyDescent="0.25">
      <c r="L223" s="239" t="s">
        <v>62</v>
      </c>
      <c r="M223" s="240">
        <f t="shared" ref="M223:Q223" si="185">+M214+M218+M219+M220+M221</f>
        <v>12</v>
      </c>
      <c r="N223" s="241">
        <f t="shared" si="185"/>
        <v>0</v>
      </c>
      <c r="O223" s="242">
        <f t="shared" si="185"/>
        <v>12</v>
      </c>
      <c r="P223" s="240">
        <f t="shared" si="185"/>
        <v>0</v>
      </c>
      <c r="Q223" s="242">
        <f t="shared" si="185"/>
        <v>12</v>
      </c>
      <c r="R223" s="240"/>
      <c r="S223" s="241"/>
      <c r="T223" s="242"/>
      <c r="U223" s="240"/>
      <c r="V223" s="242"/>
      <c r="W223" s="243"/>
    </row>
    <row r="224" spans="1:23" ht="14.25" thickTop="1" thickBot="1" x14ac:dyDescent="0.25">
      <c r="L224" s="239" t="s">
        <v>63</v>
      </c>
      <c r="M224" s="240">
        <f t="shared" ref="M224:Q224" si="186">+M208+M214+M218+M222</f>
        <v>18</v>
      </c>
      <c r="N224" s="241">
        <f t="shared" si="186"/>
        <v>0</v>
      </c>
      <c r="O224" s="242">
        <f t="shared" si="186"/>
        <v>18</v>
      </c>
      <c r="P224" s="240">
        <f t="shared" si="186"/>
        <v>0</v>
      </c>
      <c r="Q224" s="242">
        <f t="shared" si="186"/>
        <v>18</v>
      </c>
      <c r="R224" s="240"/>
      <c r="S224" s="241"/>
      <c r="T224" s="242"/>
      <c r="U224" s="240"/>
      <c r="V224" s="242"/>
      <c r="W224" s="243"/>
    </row>
    <row r="225" spans="12:23" ht="14.25" thickTop="1" thickBot="1" x14ac:dyDescent="0.25">
      <c r="L225" s="252" t="s">
        <v>60</v>
      </c>
      <c r="M225" s="212"/>
      <c r="N225" s="212"/>
      <c r="O225" s="212"/>
      <c r="P225" s="212"/>
      <c r="Q225" s="212"/>
      <c r="R225" s="212"/>
      <c r="S225" s="212"/>
      <c r="T225" s="212"/>
      <c r="U225" s="212"/>
      <c r="V225" s="212"/>
      <c r="W225" s="212"/>
    </row>
    <row r="226" spans="12:23" ht="13.5" thickTop="1" x14ac:dyDescent="0.2">
      <c r="L226" s="522" t="s">
        <v>56</v>
      </c>
      <c r="M226" s="523"/>
      <c r="N226" s="523"/>
      <c r="O226" s="523"/>
      <c r="P226" s="523"/>
      <c r="Q226" s="523"/>
      <c r="R226" s="523"/>
      <c r="S226" s="523"/>
      <c r="T226" s="523"/>
      <c r="U226" s="523"/>
      <c r="V226" s="523"/>
      <c r="W226" s="524"/>
    </row>
    <row r="227" spans="12:23" ht="13.5" thickBot="1" x14ac:dyDescent="0.25">
      <c r="L227" s="525" t="s">
        <v>53</v>
      </c>
      <c r="M227" s="526"/>
      <c r="N227" s="526"/>
      <c r="O227" s="526"/>
      <c r="P227" s="526"/>
      <c r="Q227" s="526"/>
      <c r="R227" s="526"/>
      <c r="S227" s="526"/>
      <c r="T227" s="526"/>
      <c r="U227" s="526"/>
      <c r="V227" s="526"/>
      <c r="W227" s="527"/>
    </row>
    <row r="228" spans="12:23" ht="14.25" thickTop="1" thickBot="1" x14ac:dyDescent="0.25">
      <c r="L228" s="211"/>
      <c r="M228" s="212"/>
      <c r="N228" s="212"/>
      <c r="O228" s="212"/>
      <c r="P228" s="212"/>
      <c r="Q228" s="212"/>
      <c r="R228" s="212"/>
      <c r="S228" s="212"/>
      <c r="T228" s="212"/>
      <c r="U228" s="212"/>
      <c r="V228" s="212"/>
      <c r="W228" s="213" t="s">
        <v>34</v>
      </c>
    </row>
    <row r="229" spans="12:23" ht="14.25" thickTop="1" thickBot="1" x14ac:dyDescent="0.25">
      <c r="L229" s="214"/>
      <c r="M229" s="215" t="s">
        <v>64</v>
      </c>
      <c r="N229" s="216"/>
      <c r="O229" s="253"/>
      <c r="P229" s="215"/>
      <c r="Q229" s="215"/>
      <c r="R229" s="215" t="s">
        <v>65</v>
      </c>
      <c r="S229" s="216"/>
      <c r="T229" s="253"/>
      <c r="U229" s="215"/>
      <c r="V229" s="215"/>
      <c r="W229" s="309" t="s">
        <v>2</v>
      </c>
    </row>
    <row r="230" spans="12:23" ht="13.5" thickTop="1" x14ac:dyDescent="0.2">
      <c r="L230" s="218" t="s">
        <v>3</v>
      </c>
      <c r="M230" s="219"/>
      <c r="N230" s="211"/>
      <c r="O230" s="220"/>
      <c r="P230" s="221"/>
      <c r="Q230" s="308"/>
      <c r="R230" s="219"/>
      <c r="S230" s="211"/>
      <c r="T230" s="220"/>
      <c r="U230" s="221"/>
      <c r="V230" s="308"/>
      <c r="W230" s="310" t="s">
        <v>4</v>
      </c>
    </row>
    <row r="231" spans="12:23" ht="13.5" thickBot="1" x14ac:dyDescent="0.25">
      <c r="L231" s="223"/>
      <c r="M231" s="224" t="s">
        <v>35</v>
      </c>
      <c r="N231" s="225" t="s">
        <v>36</v>
      </c>
      <c r="O231" s="226" t="s">
        <v>37</v>
      </c>
      <c r="P231" s="227" t="s">
        <v>32</v>
      </c>
      <c r="Q231" s="304" t="s">
        <v>7</v>
      </c>
      <c r="R231" s="224" t="s">
        <v>35</v>
      </c>
      <c r="S231" s="225" t="s">
        <v>36</v>
      </c>
      <c r="T231" s="226" t="s">
        <v>37</v>
      </c>
      <c r="U231" s="227" t="s">
        <v>32</v>
      </c>
      <c r="V231" s="304" t="s">
        <v>7</v>
      </c>
      <c r="W231" s="311"/>
    </row>
    <row r="232" spans="12:23" ht="4.5" customHeight="1" thickTop="1" x14ac:dyDescent="0.2">
      <c r="L232" s="218"/>
      <c r="M232" s="229"/>
      <c r="N232" s="230"/>
      <c r="O232" s="231"/>
      <c r="P232" s="232"/>
      <c r="Q232" s="264"/>
      <c r="R232" s="229"/>
      <c r="S232" s="230"/>
      <c r="T232" s="231"/>
      <c r="U232" s="232"/>
      <c r="V232" s="264"/>
      <c r="W232" s="233"/>
    </row>
    <row r="233" spans="12:23" x14ac:dyDescent="0.2">
      <c r="L233" s="218" t="s">
        <v>10</v>
      </c>
      <c r="M233" s="234">
        <f t="shared" ref="M233:N235" si="187">+M177+M205</f>
        <v>2</v>
      </c>
      <c r="N233" s="235">
        <f t="shared" si="187"/>
        <v>0</v>
      </c>
      <c r="O233" s="236">
        <f>M233+N233</f>
        <v>2</v>
      </c>
      <c r="P233" s="237">
        <f>+P177+P205</f>
        <v>0</v>
      </c>
      <c r="Q233" s="265">
        <f>O233+P233</f>
        <v>2</v>
      </c>
      <c r="R233" s="234">
        <f t="shared" ref="R233:S235" si="188">+R177+R205</f>
        <v>2</v>
      </c>
      <c r="S233" s="235">
        <f t="shared" si="188"/>
        <v>0</v>
      </c>
      <c r="T233" s="236">
        <f>R233+S233</f>
        <v>2</v>
      </c>
      <c r="U233" s="237">
        <f>+U177+U205</f>
        <v>0</v>
      </c>
      <c r="V233" s="265">
        <f>T233+U233</f>
        <v>2</v>
      </c>
      <c r="W233" s="238">
        <f>IF(Q233=0,0,((V233/Q233)-1)*100)</f>
        <v>0</v>
      </c>
    </row>
    <row r="234" spans="12:23" x14ac:dyDescent="0.2">
      <c r="L234" s="218" t="s">
        <v>11</v>
      </c>
      <c r="M234" s="234">
        <f t="shared" si="187"/>
        <v>1</v>
      </c>
      <c r="N234" s="235">
        <f t="shared" si="187"/>
        <v>0</v>
      </c>
      <c r="O234" s="236">
        <f t="shared" ref="O234:O235" si="189">M234+N234</f>
        <v>1</v>
      </c>
      <c r="P234" s="237">
        <f>+P178+P206</f>
        <v>0</v>
      </c>
      <c r="Q234" s="265">
        <f>O234+P234</f>
        <v>1</v>
      </c>
      <c r="R234" s="234">
        <f t="shared" si="188"/>
        <v>1</v>
      </c>
      <c r="S234" s="235">
        <f t="shared" si="188"/>
        <v>0</v>
      </c>
      <c r="T234" s="236">
        <f t="shared" ref="T234:T235" si="190">R234+S234</f>
        <v>1</v>
      </c>
      <c r="U234" s="237">
        <f>+U178+U206</f>
        <v>0</v>
      </c>
      <c r="V234" s="265">
        <f>T234+U234</f>
        <v>1</v>
      </c>
      <c r="W234" s="238">
        <f>IF(Q234=0,0,((V234/Q234)-1)*100)</f>
        <v>0</v>
      </c>
    </row>
    <row r="235" spans="12:23" ht="13.5" thickBot="1" x14ac:dyDescent="0.25">
      <c r="L235" s="223" t="s">
        <v>12</v>
      </c>
      <c r="M235" s="234">
        <f t="shared" si="187"/>
        <v>3</v>
      </c>
      <c r="N235" s="235">
        <f t="shared" si="187"/>
        <v>0</v>
      </c>
      <c r="O235" s="236">
        <f t="shared" si="189"/>
        <v>3</v>
      </c>
      <c r="P235" s="237">
        <f>+P179+P207</f>
        <v>0</v>
      </c>
      <c r="Q235" s="265">
        <f>O235+P235</f>
        <v>3</v>
      </c>
      <c r="R235" s="234">
        <f t="shared" si="188"/>
        <v>0</v>
      </c>
      <c r="S235" s="235">
        <f t="shared" si="188"/>
        <v>0</v>
      </c>
      <c r="T235" s="236">
        <f t="shared" si="190"/>
        <v>0</v>
      </c>
      <c r="U235" s="237">
        <f>+U179+U207</f>
        <v>0</v>
      </c>
      <c r="V235" s="265">
        <f>T235+U235</f>
        <v>0</v>
      </c>
      <c r="W235" s="238">
        <f>IF(Q235=0,0,((V235/Q235)-1)*100)</f>
        <v>-100</v>
      </c>
    </row>
    <row r="236" spans="12:23" ht="14.25" thickTop="1" thickBot="1" x14ac:dyDescent="0.25">
      <c r="L236" s="239" t="s">
        <v>57</v>
      </c>
      <c r="M236" s="240">
        <f t="shared" ref="M236:Q236" si="191">+M233+M234+M235</f>
        <v>6</v>
      </c>
      <c r="N236" s="241">
        <f t="shared" si="191"/>
        <v>0</v>
      </c>
      <c r="O236" s="242">
        <f t="shared" si="191"/>
        <v>6</v>
      </c>
      <c r="P236" s="240">
        <f t="shared" si="191"/>
        <v>0</v>
      </c>
      <c r="Q236" s="242">
        <f t="shared" si="191"/>
        <v>6</v>
      </c>
      <c r="R236" s="240">
        <f t="shared" ref="R236:V236" si="192">+R233+R234+R235</f>
        <v>3</v>
      </c>
      <c r="S236" s="241">
        <f t="shared" si="192"/>
        <v>0</v>
      </c>
      <c r="T236" s="242">
        <f t="shared" si="192"/>
        <v>3</v>
      </c>
      <c r="U236" s="240">
        <f t="shared" si="192"/>
        <v>0</v>
      </c>
      <c r="V236" s="242">
        <f t="shared" si="192"/>
        <v>3</v>
      </c>
      <c r="W236" s="243">
        <f t="shared" ref="W236" si="193">IF(Q236=0,0,((V236/Q236)-1)*100)</f>
        <v>-50</v>
      </c>
    </row>
    <row r="237" spans="12:23" ht="13.5" thickTop="1" x14ac:dyDescent="0.2">
      <c r="L237" s="218" t="s">
        <v>13</v>
      </c>
      <c r="M237" s="234">
        <f>+M181+M209</f>
        <v>1</v>
      </c>
      <c r="N237" s="235">
        <f>+N181+N209</f>
        <v>0</v>
      </c>
      <c r="O237" s="236">
        <f t="shared" ref="O237:O241" si="194">M237+N237</f>
        <v>1</v>
      </c>
      <c r="P237" s="258">
        <f>+P181+P209</f>
        <v>0</v>
      </c>
      <c r="Q237" s="341">
        <f>O237+P237</f>
        <v>1</v>
      </c>
      <c r="R237" s="234">
        <f>+R181+R209</f>
        <v>1</v>
      </c>
      <c r="S237" s="235">
        <f>+S181+S209</f>
        <v>0</v>
      </c>
      <c r="T237" s="236">
        <f t="shared" ref="T237" si="195">R237+S237</f>
        <v>1</v>
      </c>
      <c r="U237" s="258">
        <f>+U181+U209</f>
        <v>0</v>
      </c>
      <c r="V237" s="341">
        <f>T237+U237</f>
        <v>1</v>
      </c>
      <c r="W237" s="238">
        <f>IF(Q237=0,0,((V237/Q237)-1)*100)</f>
        <v>0</v>
      </c>
    </row>
    <row r="238" spans="12:23" ht="13.5" thickBot="1" x14ac:dyDescent="0.25">
      <c r="L238" s="218" t="s">
        <v>14</v>
      </c>
      <c r="M238" s="234">
        <f>+M182+M210</f>
        <v>1</v>
      </c>
      <c r="N238" s="235">
        <f>+N182+N210</f>
        <v>0</v>
      </c>
      <c r="O238" s="244">
        <f>M238+N238</f>
        <v>1</v>
      </c>
      <c r="P238" s="258">
        <f>+P182+P210</f>
        <v>0</v>
      </c>
      <c r="Q238" s="236">
        <f>O238+P238</f>
        <v>1</v>
      </c>
      <c r="R238" s="234">
        <f>+R182+R210</f>
        <v>0.69899999999999995</v>
      </c>
      <c r="S238" s="235">
        <f>+S182+S210</f>
        <v>0</v>
      </c>
      <c r="T238" s="244">
        <f>R238+S238</f>
        <v>0.69899999999999995</v>
      </c>
      <c r="U238" s="258">
        <f>+U182+U210</f>
        <v>0</v>
      </c>
      <c r="V238" s="236">
        <f>T238+U238</f>
        <v>0.69899999999999995</v>
      </c>
      <c r="W238" s="238">
        <f>IF(Q238=0,0,((V238/Q238)-1)*100)</f>
        <v>-30.100000000000005</v>
      </c>
    </row>
    <row r="239" spans="12:23" ht="14.25" thickTop="1" thickBot="1" x14ac:dyDescent="0.25">
      <c r="L239" s="239" t="s">
        <v>66</v>
      </c>
      <c r="M239" s="240">
        <f>+M237+M238</f>
        <v>2</v>
      </c>
      <c r="N239" s="241">
        <f t="shared" ref="N239:V239" si="196">+N237+N238</f>
        <v>0</v>
      </c>
      <c r="O239" s="242">
        <f t="shared" si="196"/>
        <v>2</v>
      </c>
      <c r="P239" s="240">
        <f t="shared" si="196"/>
        <v>0</v>
      </c>
      <c r="Q239" s="242">
        <f t="shared" si="196"/>
        <v>2</v>
      </c>
      <c r="R239" s="240">
        <f t="shared" si="196"/>
        <v>1.6989999999999998</v>
      </c>
      <c r="S239" s="241">
        <f t="shared" si="196"/>
        <v>0</v>
      </c>
      <c r="T239" s="242">
        <f t="shared" si="196"/>
        <v>1.6989999999999998</v>
      </c>
      <c r="U239" s="240">
        <f t="shared" si="196"/>
        <v>0</v>
      </c>
      <c r="V239" s="242">
        <f t="shared" si="196"/>
        <v>1.6989999999999998</v>
      </c>
      <c r="W239" s="243">
        <f t="shared" ref="W239:W240" si="197">IF(Q239=0,0,((V239/Q239)-1)*100)</f>
        <v>-15.050000000000008</v>
      </c>
    </row>
    <row r="240" spans="12:23" ht="14.25" thickTop="1" thickBot="1" x14ac:dyDescent="0.25">
      <c r="L240" s="239" t="s">
        <v>68</v>
      </c>
      <c r="M240" s="240">
        <f>+M236+M237+M238</f>
        <v>8</v>
      </c>
      <c r="N240" s="241">
        <f t="shared" ref="N240:V240" si="198">+N236+N237+N238</f>
        <v>0</v>
      </c>
      <c r="O240" s="242">
        <f t="shared" si="198"/>
        <v>8</v>
      </c>
      <c r="P240" s="240">
        <f t="shared" si="198"/>
        <v>0</v>
      </c>
      <c r="Q240" s="242">
        <f t="shared" si="198"/>
        <v>8</v>
      </c>
      <c r="R240" s="240">
        <f t="shared" si="198"/>
        <v>4.6989999999999998</v>
      </c>
      <c r="S240" s="241">
        <f t="shared" si="198"/>
        <v>0</v>
      </c>
      <c r="T240" s="242">
        <f t="shared" si="198"/>
        <v>4.6989999999999998</v>
      </c>
      <c r="U240" s="240">
        <f t="shared" si="198"/>
        <v>0</v>
      </c>
      <c r="V240" s="242">
        <f t="shared" si="198"/>
        <v>4.6989999999999998</v>
      </c>
      <c r="W240" s="243">
        <f t="shared" si="197"/>
        <v>-41.262500000000003</v>
      </c>
    </row>
    <row r="241" spans="1:23" ht="14.25" thickTop="1" thickBot="1" x14ac:dyDescent="0.25">
      <c r="L241" s="218" t="s">
        <v>15</v>
      </c>
      <c r="M241" s="306">
        <f>+M185+M213</f>
        <v>0</v>
      </c>
      <c r="N241" s="348">
        <f>+N185+N213</f>
        <v>0</v>
      </c>
      <c r="O241" s="266">
        <f t="shared" si="194"/>
        <v>0</v>
      </c>
      <c r="P241" s="245">
        <f>+P185+P213</f>
        <v>0</v>
      </c>
      <c r="Q241" s="349">
        <f t="shared" ref="Q241" si="199">O241+P241</f>
        <v>0</v>
      </c>
      <c r="R241" s="306"/>
      <c r="S241" s="348"/>
      <c r="T241" s="266"/>
      <c r="U241" s="245"/>
      <c r="V241" s="349"/>
      <c r="W241" s="238"/>
    </row>
    <row r="242" spans="1:23" ht="14.25" thickTop="1" thickBot="1" x14ac:dyDescent="0.25">
      <c r="L242" s="239" t="s">
        <v>61</v>
      </c>
      <c r="M242" s="240">
        <f t="shared" ref="M242:Q242" si="200">+M237+M238+M241</f>
        <v>2</v>
      </c>
      <c r="N242" s="241">
        <f t="shared" si="200"/>
        <v>0</v>
      </c>
      <c r="O242" s="242">
        <f t="shared" si="200"/>
        <v>2</v>
      </c>
      <c r="P242" s="240">
        <f t="shared" si="200"/>
        <v>0</v>
      </c>
      <c r="Q242" s="242">
        <f t="shared" si="200"/>
        <v>2</v>
      </c>
      <c r="R242" s="240"/>
      <c r="S242" s="241"/>
      <c r="T242" s="242"/>
      <c r="U242" s="240"/>
      <c r="V242" s="242"/>
      <c r="W242" s="243"/>
    </row>
    <row r="243" spans="1:23" ht="13.5" thickTop="1" x14ac:dyDescent="0.2">
      <c r="L243" s="218" t="s">
        <v>16</v>
      </c>
      <c r="M243" s="234">
        <f t="shared" ref="M243:N245" si="201">+M187+M215</f>
        <v>0</v>
      </c>
      <c r="N243" s="235">
        <f t="shared" si="201"/>
        <v>0</v>
      </c>
      <c r="O243" s="236">
        <f>M243+N243</f>
        <v>0</v>
      </c>
      <c r="P243" s="237">
        <f>+P187+P215</f>
        <v>0</v>
      </c>
      <c r="Q243" s="265">
        <f>O243+P243</f>
        <v>0</v>
      </c>
      <c r="R243" s="234"/>
      <c r="S243" s="235"/>
      <c r="T243" s="236"/>
      <c r="U243" s="237"/>
      <c r="V243" s="265"/>
      <c r="W243" s="238"/>
    </row>
    <row r="244" spans="1:23" x14ac:dyDescent="0.2">
      <c r="L244" s="218" t="s">
        <v>17</v>
      </c>
      <c r="M244" s="234">
        <f t="shared" si="201"/>
        <v>2</v>
      </c>
      <c r="N244" s="235">
        <f t="shared" si="201"/>
        <v>0</v>
      </c>
      <c r="O244" s="236">
        <f>M244+N244</f>
        <v>2</v>
      </c>
      <c r="P244" s="237">
        <f>+P188+P216</f>
        <v>0</v>
      </c>
      <c r="Q244" s="265">
        <f>O244+P244</f>
        <v>2</v>
      </c>
      <c r="R244" s="234"/>
      <c r="S244" s="235"/>
      <c r="T244" s="236"/>
      <c r="U244" s="237"/>
      <c r="V244" s="265"/>
      <c r="W244" s="238"/>
    </row>
    <row r="245" spans="1:23" ht="13.5" thickBot="1" x14ac:dyDescent="0.25">
      <c r="L245" s="218" t="s">
        <v>18</v>
      </c>
      <c r="M245" s="234">
        <f t="shared" si="201"/>
        <v>1</v>
      </c>
      <c r="N245" s="235">
        <f t="shared" si="201"/>
        <v>0</v>
      </c>
      <c r="O245" s="244">
        <f>M245+N245</f>
        <v>1</v>
      </c>
      <c r="P245" s="245">
        <f>+P189+P217</f>
        <v>0</v>
      </c>
      <c r="Q245" s="265">
        <f>O245+P245</f>
        <v>1</v>
      </c>
      <c r="R245" s="234"/>
      <c r="S245" s="235"/>
      <c r="T245" s="244"/>
      <c r="U245" s="245"/>
      <c r="V245" s="265"/>
      <c r="W245" s="238"/>
    </row>
    <row r="246" spans="1:23" ht="14.25" thickTop="1" thickBot="1" x14ac:dyDescent="0.25">
      <c r="L246" s="246" t="s">
        <v>19</v>
      </c>
      <c r="M246" s="247">
        <f t="shared" ref="M246:Q246" si="202">+M243+M244+M245</f>
        <v>3</v>
      </c>
      <c r="N246" s="247">
        <f t="shared" si="202"/>
        <v>0</v>
      </c>
      <c r="O246" s="248">
        <f t="shared" si="202"/>
        <v>3</v>
      </c>
      <c r="P246" s="249">
        <f t="shared" si="202"/>
        <v>0</v>
      </c>
      <c r="Q246" s="248">
        <f t="shared" si="202"/>
        <v>3</v>
      </c>
      <c r="R246" s="247"/>
      <c r="S246" s="247"/>
      <c r="T246" s="248"/>
      <c r="U246" s="249"/>
      <c r="V246" s="248"/>
      <c r="W246" s="250"/>
    </row>
    <row r="247" spans="1:23" ht="13.5" thickTop="1" x14ac:dyDescent="0.2">
      <c r="A247" s="327"/>
      <c r="K247" s="327"/>
      <c r="L247" s="218" t="s">
        <v>21</v>
      </c>
      <c r="M247" s="234">
        <f t="shared" ref="M247:N249" si="203">+M191+M219</f>
        <v>2</v>
      </c>
      <c r="N247" s="235">
        <f t="shared" si="203"/>
        <v>0</v>
      </c>
      <c r="O247" s="244">
        <f>M247+N247</f>
        <v>2</v>
      </c>
      <c r="P247" s="251">
        <f>+P191+P219</f>
        <v>0</v>
      </c>
      <c r="Q247" s="265">
        <f>O247+P247</f>
        <v>2</v>
      </c>
      <c r="R247" s="234"/>
      <c r="S247" s="235"/>
      <c r="T247" s="244"/>
      <c r="U247" s="251"/>
      <c r="V247" s="265"/>
      <c r="W247" s="238"/>
    </row>
    <row r="248" spans="1:23" x14ac:dyDescent="0.2">
      <c r="A248" s="327"/>
      <c r="K248" s="327"/>
      <c r="L248" s="218" t="s">
        <v>22</v>
      </c>
      <c r="M248" s="234">
        <f t="shared" si="203"/>
        <v>2</v>
      </c>
      <c r="N248" s="235">
        <f t="shared" si="203"/>
        <v>0</v>
      </c>
      <c r="O248" s="244">
        <f>M248+N248</f>
        <v>2</v>
      </c>
      <c r="P248" s="237">
        <f>+P192+P220</f>
        <v>0</v>
      </c>
      <c r="Q248" s="265">
        <f>O248+P248</f>
        <v>2</v>
      </c>
      <c r="R248" s="234"/>
      <c r="S248" s="235"/>
      <c r="T248" s="244"/>
      <c r="U248" s="237"/>
      <c r="V248" s="265"/>
      <c r="W248" s="238"/>
    </row>
    <row r="249" spans="1:23" ht="13.5" thickBot="1" x14ac:dyDescent="0.25">
      <c r="A249" s="327"/>
      <c r="K249" s="327"/>
      <c r="L249" s="218" t="s">
        <v>23</v>
      </c>
      <c r="M249" s="234">
        <f t="shared" si="203"/>
        <v>3</v>
      </c>
      <c r="N249" s="235">
        <f t="shared" si="203"/>
        <v>0</v>
      </c>
      <c r="O249" s="244">
        <f t="shared" ref="O249" si="204">M249+N249</f>
        <v>3</v>
      </c>
      <c r="P249" s="237">
        <f>+P193+P221</f>
        <v>0</v>
      </c>
      <c r="Q249" s="265">
        <f t="shared" ref="Q249" si="205">O249+P249</f>
        <v>3</v>
      </c>
      <c r="R249" s="234"/>
      <c r="S249" s="235"/>
      <c r="T249" s="244"/>
      <c r="U249" s="237"/>
      <c r="V249" s="265"/>
      <c r="W249" s="238"/>
    </row>
    <row r="250" spans="1:23" ht="14.25" thickTop="1" thickBot="1" x14ac:dyDescent="0.25">
      <c r="L250" s="239" t="s">
        <v>40</v>
      </c>
      <c r="M250" s="240">
        <f t="shared" ref="M250:Q250" si="206">+M247+M248+M249</f>
        <v>7</v>
      </c>
      <c r="N250" s="241">
        <f t="shared" si="206"/>
        <v>0</v>
      </c>
      <c r="O250" s="242">
        <f t="shared" si="206"/>
        <v>7</v>
      </c>
      <c r="P250" s="240">
        <f t="shared" si="206"/>
        <v>0</v>
      </c>
      <c r="Q250" s="242">
        <f t="shared" si="206"/>
        <v>7</v>
      </c>
      <c r="R250" s="240"/>
      <c r="S250" s="241"/>
      <c r="T250" s="242"/>
      <c r="U250" s="240"/>
      <c r="V250" s="242"/>
      <c r="W250" s="243"/>
    </row>
    <row r="251" spans="1:23" ht="14.25" thickTop="1" thickBot="1" x14ac:dyDescent="0.25">
      <c r="L251" s="239" t="s">
        <v>62</v>
      </c>
      <c r="M251" s="240">
        <f t="shared" ref="M251:Q251" si="207">+M242+M246+M247+M248+M249</f>
        <v>12</v>
      </c>
      <c r="N251" s="241">
        <f t="shared" si="207"/>
        <v>0</v>
      </c>
      <c r="O251" s="242">
        <f t="shared" si="207"/>
        <v>12</v>
      </c>
      <c r="P251" s="240">
        <f t="shared" si="207"/>
        <v>0</v>
      </c>
      <c r="Q251" s="242">
        <f t="shared" si="207"/>
        <v>12</v>
      </c>
      <c r="R251" s="240"/>
      <c r="S251" s="241"/>
      <c r="T251" s="242"/>
      <c r="U251" s="240"/>
      <c r="V251" s="242"/>
      <c r="W251" s="243"/>
    </row>
    <row r="252" spans="1:23" ht="14.25" thickTop="1" thickBot="1" x14ac:dyDescent="0.25">
      <c r="L252" s="239" t="s">
        <v>63</v>
      </c>
      <c r="M252" s="240">
        <f t="shared" ref="M252:Q252" si="208">+M236+M242+M246+M250</f>
        <v>18</v>
      </c>
      <c r="N252" s="241">
        <f t="shared" si="208"/>
        <v>0</v>
      </c>
      <c r="O252" s="242">
        <f t="shared" si="208"/>
        <v>18</v>
      </c>
      <c r="P252" s="240">
        <f t="shared" si="208"/>
        <v>0</v>
      </c>
      <c r="Q252" s="242">
        <f t="shared" si="208"/>
        <v>18</v>
      </c>
      <c r="R252" s="240"/>
      <c r="S252" s="241"/>
      <c r="T252" s="242"/>
      <c r="U252" s="240"/>
      <c r="V252" s="242"/>
      <c r="W252" s="243"/>
    </row>
    <row r="253" spans="1:23" ht="13.5" thickTop="1" x14ac:dyDescent="0.2">
      <c r="L253" s="252" t="s">
        <v>60</v>
      </c>
      <c r="M253" s="212"/>
      <c r="N253" s="212"/>
      <c r="O253" s="212"/>
      <c r="P253" s="212"/>
      <c r="Q253" s="212"/>
      <c r="R253" s="212"/>
      <c r="S253" s="212"/>
      <c r="T253" s="212"/>
      <c r="U253" s="212"/>
      <c r="V253" s="212"/>
      <c r="W253" s="212"/>
    </row>
  </sheetData>
  <sheetProtection algorithmName="SHA-512" hashValue="DEjdHTniujF4oRaFzqERDFP8sDDxnBeOPDQ1L+6QWGSrGByrRpslto3qYEA0wm4jtGfZ/U+WwBYPqdLswgGWdg==" saltValue="c40ZYnk15dWgcjmSmEAJVQ==" spinCount="100000" sheet="1" objects="1" scenarios="1"/>
  <mergeCells count="42">
    <mergeCell ref="L86:W86"/>
    <mergeCell ref="L87:W87"/>
    <mergeCell ref="L114:W114"/>
    <mergeCell ref="L115:W115"/>
    <mergeCell ref="L142:W142"/>
    <mergeCell ref="M89:Q89"/>
    <mergeCell ref="R89:V89"/>
    <mergeCell ref="M117:Q117"/>
    <mergeCell ref="R117:V117"/>
    <mergeCell ref="B58:I58"/>
    <mergeCell ref="L58:W58"/>
    <mergeCell ref="B59:I59"/>
    <mergeCell ref="L59:W59"/>
    <mergeCell ref="C61:E61"/>
    <mergeCell ref="F61:H61"/>
    <mergeCell ref="M61:Q61"/>
    <mergeCell ref="R61:V61"/>
    <mergeCell ref="B30:I30"/>
    <mergeCell ref="L30:W30"/>
    <mergeCell ref="C33:E33"/>
    <mergeCell ref="F33:H33"/>
    <mergeCell ref="M33:Q33"/>
    <mergeCell ref="R33:V33"/>
    <mergeCell ref="B31:I31"/>
    <mergeCell ref="L31:W31"/>
    <mergeCell ref="B2:I2"/>
    <mergeCell ref="B3:I3"/>
    <mergeCell ref="C5:E5"/>
    <mergeCell ref="F5:H5"/>
    <mergeCell ref="L2:W2"/>
    <mergeCell ref="L3:W3"/>
    <mergeCell ref="M5:Q5"/>
    <mergeCell ref="R5:V5"/>
    <mergeCell ref="L226:W226"/>
    <mergeCell ref="L227:W227"/>
    <mergeCell ref="L143:W143"/>
    <mergeCell ref="L170:W170"/>
    <mergeCell ref="L171:W171"/>
    <mergeCell ref="L198:W198"/>
    <mergeCell ref="L199:W199"/>
    <mergeCell ref="M145:Q145"/>
    <mergeCell ref="R145:V145"/>
  </mergeCells>
  <conditionalFormatting sqref="A57:A60 K57:K60 K141:K144 A141:A144 K225:K228 A225:A228 K253:K1048576 A253:A1048576 K47:K49 A47:A49 K75:K77 A75:A77 K131:K133 A131:A133 K158:K161 A158:A161 K215:K217 A215:A217 K243:K245 A243:A245 A51:A53 K51:K53 A79:A81 K79:K81 K135:K137 A135:A137 K163:K165 A163:A165 K219:K221 A219:A221 K247:K249 A247:A249 K19:K32 A19:A32 A103:A116 K103:K116 K187:K200 A187:A200 K1:K14 A1:A14 A34:A42 K34:K42 A62:A70 K62:K70 A85:A98 K85:K98 K118:K126 A118:A126 A146:A154 K146:K154 K169:K182 A169:A182 A202:A210 K202:K210 K230:K238 A230:A238">
    <cfRule type="containsText" dxfId="159" priority="339" operator="containsText" text="NOT OK">
      <formula>NOT(ISERROR(SEARCH("NOT OK",A1)))</formula>
    </cfRule>
  </conditionalFormatting>
  <conditionalFormatting sqref="K54:K56 A54:A56">
    <cfRule type="containsText" dxfId="158" priority="236" operator="containsText" text="NOT OK">
      <formula>NOT(ISERROR(SEARCH("NOT OK",A54)))</formula>
    </cfRule>
  </conditionalFormatting>
  <conditionalFormatting sqref="K54:K56 A54:A56">
    <cfRule type="containsText" dxfId="157" priority="234" operator="containsText" text="NOT OK">
      <formula>NOT(ISERROR(SEARCH("NOT OK",A54)))</formula>
    </cfRule>
  </conditionalFormatting>
  <conditionalFormatting sqref="K82:K84 A82:A84">
    <cfRule type="containsText" dxfId="156" priority="233" operator="containsText" text="NOT OK">
      <formula>NOT(ISERROR(SEARCH("NOT OK",A82)))</formula>
    </cfRule>
  </conditionalFormatting>
  <conditionalFormatting sqref="K82:K84 A82:A84">
    <cfRule type="containsText" dxfId="155" priority="231" operator="containsText" text="NOT OK">
      <formula>NOT(ISERROR(SEARCH("NOT OK",A82)))</formula>
    </cfRule>
  </conditionalFormatting>
  <conditionalFormatting sqref="A138:A140 K138:K140">
    <cfRule type="containsText" dxfId="154" priority="230" operator="containsText" text="NOT OK">
      <formula>NOT(ISERROR(SEARCH("NOT OK",A138)))</formula>
    </cfRule>
  </conditionalFormatting>
  <conditionalFormatting sqref="A138:A140 K138:K140">
    <cfRule type="containsText" dxfId="153" priority="228" operator="containsText" text="NOT OK">
      <formula>NOT(ISERROR(SEARCH("NOT OK",A138)))</formula>
    </cfRule>
  </conditionalFormatting>
  <conditionalFormatting sqref="A166:A168 K166:K168">
    <cfRule type="containsText" dxfId="152" priority="227" operator="containsText" text="NOT OK">
      <formula>NOT(ISERROR(SEARCH("NOT OK",A166)))</formula>
    </cfRule>
  </conditionalFormatting>
  <conditionalFormatting sqref="A166:A168 K166:K168">
    <cfRule type="containsText" dxfId="151" priority="225" operator="containsText" text="NOT OK">
      <formula>NOT(ISERROR(SEARCH("NOT OK",A166)))</formula>
    </cfRule>
  </conditionalFormatting>
  <conditionalFormatting sqref="K222:K224 A222:A224">
    <cfRule type="containsText" dxfId="150" priority="224" operator="containsText" text="NOT OK">
      <formula>NOT(ISERROR(SEARCH("NOT OK",A222)))</formula>
    </cfRule>
  </conditionalFormatting>
  <conditionalFormatting sqref="K222:K224 A222:A224">
    <cfRule type="containsText" dxfId="149" priority="222" operator="containsText" text="NOT OK">
      <formula>NOT(ISERROR(SEARCH("NOT OK",A222)))</formula>
    </cfRule>
  </conditionalFormatting>
  <conditionalFormatting sqref="K250:K252 A250:A252">
    <cfRule type="containsText" dxfId="148" priority="221" operator="containsText" text="NOT OK">
      <formula>NOT(ISERROR(SEARCH("NOT OK",A250)))</formula>
    </cfRule>
  </conditionalFormatting>
  <conditionalFormatting sqref="K250:K252 A250:A252">
    <cfRule type="containsText" dxfId="147" priority="219" operator="containsText" text="NOT OK">
      <formula>NOT(ISERROR(SEARCH("NOT OK",A250)))</formula>
    </cfRule>
  </conditionalFormatting>
  <conditionalFormatting sqref="A33 K33">
    <cfRule type="containsText" dxfId="146" priority="177" operator="containsText" text="NOT OK">
      <formula>NOT(ISERROR(SEARCH("NOT OK",A33)))</formula>
    </cfRule>
  </conditionalFormatting>
  <conditionalFormatting sqref="A61 K61">
    <cfRule type="containsText" dxfId="145" priority="176" operator="containsText" text="NOT OK">
      <formula>NOT(ISERROR(SEARCH("NOT OK",A61)))</formula>
    </cfRule>
  </conditionalFormatting>
  <conditionalFormatting sqref="A201 K201">
    <cfRule type="containsText" dxfId="144" priority="173" operator="containsText" text="NOT OK">
      <formula>NOT(ISERROR(SEARCH("NOT OK",A201)))</formula>
    </cfRule>
  </conditionalFormatting>
  <conditionalFormatting sqref="K117 A117">
    <cfRule type="containsText" dxfId="143" priority="175" operator="containsText" text="NOT OK">
      <formula>NOT(ISERROR(SEARCH("NOT OK",A117)))</formula>
    </cfRule>
  </conditionalFormatting>
  <conditionalFormatting sqref="K145 A145">
    <cfRule type="containsText" dxfId="142" priority="174" operator="containsText" text="NOT OK">
      <formula>NOT(ISERROR(SEARCH("NOT OK",A145)))</formula>
    </cfRule>
  </conditionalFormatting>
  <conditionalFormatting sqref="A229 K229">
    <cfRule type="containsText" dxfId="141" priority="172" operator="containsText" text="NOT OK">
      <formula>NOT(ISERROR(SEARCH("NOT OK",A229)))</formula>
    </cfRule>
  </conditionalFormatting>
  <conditionalFormatting sqref="A17:A18 K17:K18">
    <cfRule type="containsText" dxfId="140" priority="171" operator="containsText" text="NOT OK">
      <formula>NOT(ISERROR(SEARCH("NOT OK",A17)))</formula>
    </cfRule>
  </conditionalFormatting>
  <conditionalFormatting sqref="K45 A45">
    <cfRule type="containsText" dxfId="139" priority="170" operator="containsText" text="NOT OK">
      <formula>NOT(ISERROR(SEARCH("NOT OK",A45)))</formula>
    </cfRule>
  </conditionalFormatting>
  <conditionalFormatting sqref="K73 A73">
    <cfRule type="containsText" dxfId="138" priority="168" operator="containsText" text="NOT OK">
      <formula>NOT(ISERROR(SEARCH("NOT OK",A73)))</formula>
    </cfRule>
  </conditionalFormatting>
  <conditionalFormatting sqref="K101:K108 A101:A108">
    <cfRule type="containsText" dxfId="137" priority="166" operator="containsText" text="NOT OK">
      <formula>NOT(ISERROR(SEARCH("NOT OK",A101)))</formula>
    </cfRule>
  </conditionalFormatting>
  <conditionalFormatting sqref="A129 K129">
    <cfRule type="containsText" dxfId="136" priority="165" operator="containsText" text="NOT OK">
      <formula>NOT(ISERROR(SEARCH("NOT OK",A129)))</formula>
    </cfRule>
  </conditionalFormatting>
  <conditionalFormatting sqref="K157 A157">
    <cfRule type="containsText" dxfId="135" priority="163" operator="containsText" text="NOT OK">
      <formula>NOT(ISERROR(SEARCH("NOT OK",A157)))</formula>
    </cfRule>
  </conditionalFormatting>
  <conditionalFormatting sqref="A185:A192 K185:K192">
    <cfRule type="containsText" dxfId="134" priority="161" operator="containsText" text="NOT OK">
      <formula>NOT(ISERROR(SEARCH("NOT OK",A185)))</formula>
    </cfRule>
  </conditionalFormatting>
  <conditionalFormatting sqref="K213 A213">
    <cfRule type="containsText" dxfId="133" priority="160" operator="containsText" text="NOT OK">
      <formula>NOT(ISERROR(SEARCH("NOT OK",A213)))</formula>
    </cfRule>
  </conditionalFormatting>
  <conditionalFormatting sqref="K241 A241">
    <cfRule type="containsText" dxfId="132" priority="158" operator="containsText" text="NOT OK">
      <formula>NOT(ISERROR(SEARCH("NOT OK",A241)))</formula>
    </cfRule>
  </conditionalFormatting>
  <conditionalFormatting sqref="A241 K241">
    <cfRule type="containsText" dxfId="131" priority="156" operator="containsText" text="NOT OK">
      <formula>NOT(ISERROR(SEARCH("NOT OK",A241)))</formula>
    </cfRule>
  </conditionalFormatting>
  <conditionalFormatting sqref="A46:A49 K46:K49">
    <cfRule type="containsText" dxfId="130" priority="154" operator="containsText" text="NOT OK">
      <formula>NOT(ISERROR(SEARCH("NOT OK",A46)))</formula>
    </cfRule>
  </conditionalFormatting>
  <conditionalFormatting sqref="A74:A77 K74:K77">
    <cfRule type="containsText" dxfId="129" priority="152" operator="containsText" text="NOT OK">
      <formula>NOT(ISERROR(SEARCH("NOT OK",A74)))</formula>
    </cfRule>
  </conditionalFormatting>
  <conditionalFormatting sqref="K130:K133 A130:A133">
    <cfRule type="containsText" dxfId="128" priority="144" operator="containsText" text="NOT OK">
      <formula>NOT(ISERROR(SEARCH("NOT OK",A130)))</formula>
    </cfRule>
  </conditionalFormatting>
  <conditionalFormatting sqref="A214:A217 K214:K217">
    <cfRule type="containsText" dxfId="127" priority="140" operator="containsText" text="NOT OK">
      <formula>NOT(ISERROR(SEARCH("NOT OK",A214)))</formula>
    </cfRule>
  </conditionalFormatting>
  <conditionalFormatting sqref="A242:A245 K242:K245">
    <cfRule type="containsText" dxfId="126" priority="138" operator="containsText" text="NOT OK">
      <formula>NOT(ISERROR(SEARCH("NOT OK",A242)))</formula>
    </cfRule>
  </conditionalFormatting>
  <conditionalFormatting sqref="K27 A27">
    <cfRule type="containsText" dxfId="125" priority="132" operator="containsText" text="NOT OK">
      <formula>NOT(ISERROR(SEARCH("NOT OK",A27)))</formula>
    </cfRule>
  </conditionalFormatting>
  <conditionalFormatting sqref="A28 K28">
    <cfRule type="containsText" dxfId="124" priority="131" operator="containsText" text="NOT OK">
      <formula>NOT(ISERROR(SEARCH("NOT OK",A28)))</formula>
    </cfRule>
  </conditionalFormatting>
  <conditionalFormatting sqref="K112 A112">
    <cfRule type="containsText" dxfId="123" priority="126" operator="containsText" text="NOT OK">
      <formula>NOT(ISERROR(SEARCH("NOT OK",A112)))</formula>
    </cfRule>
  </conditionalFormatting>
  <conditionalFormatting sqref="K111 A111">
    <cfRule type="containsText" dxfId="122" priority="125" operator="containsText" text="NOT OK">
      <formula>NOT(ISERROR(SEARCH("NOT OK",A111)))</formula>
    </cfRule>
  </conditionalFormatting>
  <conditionalFormatting sqref="A196 K196">
    <cfRule type="containsText" dxfId="121" priority="120" operator="containsText" text="NOT OK">
      <formula>NOT(ISERROR(SEARCH("NOT OK",A196)))</formula>
    </cfRule>
  </conditionalFormatting>
  <conditionalFormatting sqref="K195 A195">
    <cfRule type="containsText" dxfId="120" priority="119" operator="containsText" text="NOT OK">
      <formula>NOT(ISERROR(SEARCH("NOT OK",A195)))</formula>
    </cfRule>
  </conditionalFormatting>
  <conditionalFormatting sqref="A50:A52 K50:K52">
    <cfRule type="containsText" dxfId="119" priority="90" operator="containsText" text="NOT OK">
      <formula>NOT(ISERROR(SEARCH("NOT OK",A50)))</formula>
    </cfRule>
  </conditionalFormatting>
  <conditionalFormatting sqref="A78:A80 K78:K80">
    <cfRule type="containsText" dxfId="118" priority="87" operator="containsText" text="NOT OK">
      <formula>NOT(ISERROR(SEARCH("NOT OK",A78)))</formula>
    </cfRule>
  </conditionalFormatting>
  <conditionalFormatting sqref="K134:K136 A134:A136">
    <cfRule type="containsText" dxfId="117" priority="84" operator="containsText" text="NOT OK">
      <formula>NOT(ISERROR(SEARCH("NOT OK",A134)))</formula>
    </cfRule>
  </conditionalFormatting>
  <conditionalFormatting sqref="K134:K136 A134:A136">
    <cfRule type="containsText" dxfId="116" priority="83" operator="containsText" text="NOT OK">
      <formula>NOT(ISERROR(SEARCH("NOT OK",A134)))</formula>
    </cfRule>
  </conditionalFormatting>
  <conditionalFormatting sqref="K162:K164 A162:A164">
    <cfRule type="containsText" dxfId="115" priority="80" operator="containsText" text="NOT OK">
      <formula>NOT(ISERROR(SEARCH("NOT OK",A162)))</formula>
    </cfRule>
  </conditionalFormatting>
  <conditionalFormatting sqref="K162:K164 A162:A164">
    <cfRule type="containsText" dxfId="114" priority="79" operator="containsText" text="NOT OK">
      <formula>NOT(ISERROR(SEARCH("NOT OK",A162)))</formula>
    </cfRule>
  </conditionalFormatting>
  <conditionalFormatting sqref="A218:A220 K218:K220">
    <cfRule type="containsText" dxfId="113" priority="76" operator="containsText" text="NOT OK">
      <formula>NOT(ISERROR(SEARCH("NOT OK",A218)))</formula>
    </cfRule>
  </conditionalFormatting>
  <conditionalFormatting sqref="A218:A220 K218:K220">
    <cfRule type="containsText" dxfId="112" priority="75" operator="containsText" text="NOT OK">
      <formula>NOT(ISERROR(SEARCH("NOT OK",A218)))</formula>
    </cfRule>
  </conditionalFormatting>
  <conditionalFormatting sqref="A246:A248 K246:K248">
    <cfRule type="containsText" dxfId="111" priority="72" operator="containsText" text="NOT OK">
      <formula>NOT(ISERROR(SEARCH("NOT OK",A246)))</formula>
    </cfRule>
  </conditionalFormatting>
  <conditionalFormatting sqref="A246:A248 K246:K248">
    <cfRule type="containsText" dxfId="110" priority="71" operator="containsText" text="NOT OK">
      <formula>NOT(ISERROR(SEARCH("NOT OK",A246)))</formula>
    </cfRule>
  </conditionalFormatting>
  <conditionalFormatting sqref="K55 A55">
    <cfRule type="containsText" dxfId="109" priority="56" operator="containsText" text="NOT OK">
      <formula>NOT(ISERROR(SEARCH("NOT OK",A55)))</formula>
    </cfRule>
  </conditionalFormatting>
  <conditionalFormatting sqref="A56 K56">
    <cfRule type="containsText" dxfId="108" priority="55" operator="containsText" text="NOT OK">
      <formula>NOT(ISERROR(SEARCH("NOT OK",A56)))</formula>
    </cfRule>
  </conditionalFormatting>
  <conditionalFormatting sqref="K83 A83">
    <cfRule type="containsText" dxfId="107" priority="54" operator="containsText" text="NOT OK">
      <formula>NOT(ISERROR(SEARCH("NOT OK",A83)))</formula>
    </cfRule>
  </conditionalFormatting>
  <conditionalFormatting sqref="A84 K84">
    <cfRule type="containsText" dxfId="106" priority="53" operator="containsText" text="NOT OK">
      <formula>NOT(ISERROR(SEARCH("NOT OK",A84)))</formula>
    </cfRule>
  </conditionalFormatting>
  <conditionalFormatting sqref="K140 A140">
    <cfRule type="containsText" dxfId="105" priority="52" operator="containsText" text="NOT OK">
      <formula>NOT(ISERROR(SEARCH("NOT OK",A140)))</formula>
    </cfRule>
  </conditionalFormatting>
  <conditionalFormatting sqref="K139 A139">
    <cfRule type="containsText" dxfId="104" priority="51" operator="containsText" text="NOT OK">
      <formula>NOT(ISERROR(SEARCH("NOT OK",A139)))</formula>
    </cfRule>
  </conditionalFormatting>
  <conditionalFormatting sqref="K168 A168">
    <cfRule type="containsText" dxfId="103" priority="50" operator="containsText" text="NOT OK">
      <formula>NOT(ISERROR(SEARCH("NOT OK",A168)))</formula>
    </cfRule>
  </conditionalFormatting>
  <conditionalFormatting sqref="K167 A167">
    <cfRule type="containsText" dxfId="102" priority="49" operator="containsText" text="NOT OK">
      <formula>NOT(ISERROR(SEARCH("NOT OK",A167)))</formula>
    </cfRule>
  </conditionalFormatting>
  <conditionalFormatting sqref="A224 K224">
    <cfRule type="containsText" dxfId="101" priority="48" operator="containsText" text="NOT OK">
      <formula>NOT(ISERROR(SEARCH("NOT OK",A224)))</formula>
    </cfRule>
  </conditionalFormatting>
  <conditionalFormatting sqref="K223 A223">
    <cfRule type="containsText" dxfId="100" priority="47" operator="containsText" text="NOT OK">
      <formula>NOT(ISERROR(SEARCH("NOT OK",A223)))</formula>
    </cfRule>
  </conditionalFormatting>
  <conditionalFormatting sqref="A252 K252">
    <cfRule type="containsText" dxfId="99" priority="46" operator="containsText" text="NOT OK">
      <formula>NOT(ISERROR(SEARCH("NOT OK",A252)))</formula>
    </cfRule>
  </conditionalFormatting>
  <conditionalFormatting sqref="K251 A251">
    <cfRule type="containsText" dxfId="98" priority="45" operator="containsText" text="NOT OK">
      <formula>NOT(ISERROR(SEARCH("NOT OK",A251)))</formula>
    </cfRule>
  </conditionalFormatting>
  <conditionalFormatting sqref="K15 A15">
    <cfRule type="containsText" dxfId="97" priority="33" operator="containsText" text="NOT OK">
      <formula>NOT(ISERROR(SEARCH("NOT OK",A15)))</formula>
    </cfRule>
  </conditionalFormatting>
  <conditionalFormatting sqref="A16 K16">
    <cfRule type="containsText" dxfId="96" priority="34" operator="containsText" text="NOT OK">
      <formula>NOT(ISERROR(SEARCH("NOT OK",A16)))</formula>
    </cfRule>
  </conditionalFormatting>
  <conditionalFormatting sqref="K43 A43">
    <cfRule type="containsText" dxfId="95" priority="30" operator="containsText" text="NOT OK">
      <formula>NOT(ISERROR(SEARCH("NOT OK",A43)))</formula>
    </cfRule>
  </conditionalFormatting>
  <conditionalFormatting sqref="A44 K44">
    <cfRule type="containsText" dxfId="94" priority="31" operator="containsText" text="NOT OK">
      <formula>NOT(ISERROR(SEARCH("NOT OK",A44)))</formula>
    </cfRule>
  </conditionalFormatting>
  <conditionalFormatting sqref="K71 A71">
    <cfRule type="containsText" dxfId="93" priority="27" operator="containsText" text="NOT OK">
      <formula>NOT(ISERROR(SEARCH("NOT OK",A71)))</formula>
    </cfRule>
  </conditionalFormatting>
  <conditionalFormatting sqref="A72 K72">
    <cfRule type="containsText" dxfId="92" priority="28" operator="containsText" text="NOT OK">
      <formula>NOT(ISERROR(SEARCH("NOT OK",A72)))</formula>
    </cfRule>
  </conditionalFormatting>
  <conditionalFormatting sqref="A99 K99">
    <cfRule type="containsText" dxfId="91" priority="17" operator="containsText" text="NOT OK">
      <formula>NOT(ISERROR(SEARCH("NOT OK",A99)))</formula>
    </cfRule>
  </conditionalFormatting>
  <conditionalFormatting sqref="K100 A100">
    <cfRule type="containsText" dxfId="90" priority="18" operator="containsText" text="NOT OK">
      <formula>NOT(ISERROR(SEARCH("NOT OK",A100)))</formula>
    </cfRule>
  </conditionalFormatting>
  <conditionalFormatting sqref="K128 A128">
    <cfRule type="containsText" dxfId="89" priority="16" operator="containsText" text="NOT OK">
      <formula>NOT(ISERROR(SEARCH("NOT OK",A128)))</formula>
    </cfRule>
  </conditionalFormatting>
  <conditionalFormatting sqref="A127 K127">
    <cfRule type="containsText" dxfId="88" priority="15" operator="containsText" text="NOT OK">
      <formula>NOT(ISERROR(SEARCH("NOT OK",A127)))</formula>
    </cfRule>
  </conditionalFormatting>
  <conditionalFormatting sqref="A155 K155">
    <cfRule type="containsText" dxfId="87" priority="12" operator="containsText" text="NOT OK">
      <formula>NOT(ISERROR(SEARCH("NOT OK",A155)))</formula>
    </cfRule>
  </conditionalFormatting>
  <conditionalFormatting sqref="K156 A156">
    <cfRule type="containsText" dxfId="86" priority="13" operator="containsText" text="NOT OK">
      <formula>NOT(ISERROR(SEARCH("NOT OK",A156)))</formula>
    </cfRule>
  </conditionalFormatting>
  <conditionalFormatting sqref="K183 A183">
    <cfRule type="containsText" dxfId="85" priority="9" operator="containsText" text="NOT OK">
      <formula>NOT(ISERROR(SEARCH("NOT OK",A183)))</formula>
    </cfRule>
  </conditionalFormatting>
  <conditionalFormatting sqref="A184 K184">
    <cfRule type="containsText" dxfId="84" priority="10" operator="containsText" text="NOT OK">
      <formula>NOT(ISERROR(SEARCH("NOT OK",A184)))</formula>
    </cfRule>
  </conditionalFormatting>
  <conditionalFormatting sqref="K211 A211">
    <cfRule type="containsText" dxfId="83" priority="3" operator="containsText" text="NOT OK">
      <formula>NOT(ISERROR(SEARCH("NOT OK",A211)))</formula>
    </cfRule>
  </conditionalFormatting>
  <conditionalFormatting sqref="A212 K212">
    <cfRule type="containsText" dxfId="82" priority="4" operator="containsText" text="NOT OK">
      <formula>NOT(ISERROR(SEARCH("NOT OK",A212)))</formula>
    </cfRule>
  </conditionalFormatting>
  <conditionalFormatting sqref="K239 A239">
    <cfRule type="containsText" dxfId="81" priority="1" operator="containsText" text="NOT OK">
      <formula>NOT(ISERROR(SEARCH("NOT OK",A239)))</formula>
    </cfRule>
  </conditionalFormatting>
  <conditionalFormatting sqref="A240 K240">
    <cfRule type="containsText" dxfId="80" priority="2" operator="containsText" text="NOT OK">
      <formula>NOT(ISERROR(SEARCH("NOT OK",A240)))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 : Mae Fah Luang Chiang Rai International Airport</oddHeader>
  </headerFooter>
  <rowBreaks count="2" manualBreakCount="2">
    <brk id="88" min="11" max="22" man="1"/>
    <brk id="175" min="11" max="2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W253"/>
  <sheetViews>
    <sheetView tabSelected="1" zoomScaleNormal="100" workbookViewId="0">
      <selection activeCell="O254" sqref="O254"/>
    </sheetView>
  </sheetViews>
  <sheetFormatPr defaultColWidth="7" defaultRowHeight="12.75" x14ac:dyDescent="0.2"/>
  <cols>
    <col min="1" max="1" width="7" style="3"/>
    <col min="2" max="3" width="13" style="1" customWidth="1"/>
    <col min="4" max="4" width="12.85546875" style="1" customWidth="1"/>
    <col min="5" max="5" width="12.7109375" style="1" customWidth="1"/>
    <col min="6" max="6" width="11.42578125" style="1" customWidth="1"/>
    <col min="7" max="7" width="11.140625" style="1" customWidth="1"/>
    <col min="8" max="8" width="11.85546875" style="1" customWidth="1"/>
    <col min="9" max="9" width="10.7109375" style="2" customWidth="1"/>
    <col min="10" max="10" width="7" style="1" customWidth="1"/>
    <col min="11" max="11" width="7" style="3"/>
    <col min="12" max="12" width="13.5703125" style="1" customWidth="1"/>
    <col min="13" max="13" width="13.140625" style="1" customWidth="1"/>
    <col min="14" max="14" width="13.42578125" style="1" customWidth="1"/>
    <col min="15" max="15" width="14.85546875" style="1" customWidth="1"/>
    <col min="16" max="16" width="11" style="1" customWidth="1"/>
    <col min="17" max="17" width="12.85546875" style="1" customWidth="1"/>
    <col min="18" max="18" width="13.140625" style="1" customWidth="1"/>
    <col min="19" max="19" width="13.42578125" style="1" customWidth="1"/>
    <col min="20" max="20" width="14.7109375" style="1" customWidth="1"/>
    <col min="21" max="21" width="13" style="1" customWidth="1"/>
    <col min="22" max="22" width="13.42578125" style="1" customWidth="1"/>
    <col min="23" max="23" width="12.28515625" style="2" bestFit="1" customWidth="1"/>
    <col min="24" max="16384" width="7" style="1"/>
  </cols>
  <sheetData>
    <row r="1" spans="1:23" ht="13.5" thickBot="1" x14ac:dyDescent="0.25"/>
    <row r="2" spans="1:23" ht="13.5" thickTop="1" x14ac:dyDescent="0.2">
      <c r="B2" s="537" t="s">
        <v>0</v>
      </c>
      <c r="C2" s="538"/>
      <c r="D2" s="538"/>
      <c r="E2" s="538"/>
      <c r="F2" s="538"/>
      <c r="G2" s="538"/>
      <c r="H2" s="538"/>
      <c r="I2" s="539"/>
      <c r="J2" s="3"/>
      <c r="L2" s="540" t="s">
        <v>1</v>
      </c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2"/>
    </row>
    <row r="3" spans="1:23" ht="13.5" thickBot="1" x14ac:dyDescent="0.25">
      <c r="B3" s="543" t="s">
        <v>46</v>
      </c>
      <c r="C3" s="544"/>
      <c r="D3" s="544"/>
      <c r="E3" s="544"/>
      <c r="F3" s="544"/>
      <c r="G3" s="544"/>
      <c r="H3" s="544"/>
      <c r="I3" s="545"/>
      <c r="J3" s="3"/>
      <c r="L3" s="546" t="s">
        <v>48</v>
      </c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8"/>
    </row>
    <row r="4" spans="1:23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4"/>
      <c r="C5" s="549" t="s">
        <v>64</v>
      </c>
      <c r="D5" s="550"/>
      <c r="E5" s="551"/>
      <c r="F5" s="549" t="s">
        <v>65</v>
      </c>
      <c r="G5" s="550"/>
      <c r="H5" s="551"/>
      <c r="I5" s="105" t="s">
        <v>2</v>
      </c>
      <c r="J5" s="3"/>
      <c r="L5" s="11"/>
      <c r="M5" s="552" t="s">
        <v>64</v>
      </c>
      <c r="N5" s="553"/>
      <c r="O5" s="553"/>
      <c r="P5" s="553"/>
      <c r="Q5" s="554"/>
      <c r="R5" s="552" t="s">
        <v>65</v>
      </c>
      <c r="S5" s="553"/>
      <c r="T5" s="553"/>
      <c r="U5" s="553"/>
      <c r="V5" s="554"/>
      <c r="W5" s="12" t="s">
        <v>2</v>
      </c>
    </row>
    <row r="6" spans="1:23" ht="13.5" thickTop="1" x14ac:dyDescent="0.2">
      <c r="B6" s="106" t="s">
        <v>3</v>
      </c>
      <c r="C6" s="107"/>
      <c r="D6" s="108"/>
      <c r="E6" s="109"/>
      <c r="F6" s="107"/>
      <c r="G6" s="108"/>
      <c r="H6" s="109"/>
      <c r="I6" s="110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 x14ac:dyDescent="0.25">
      <c r="B7" s="111"/>
      <c r="C7" s="112" t="s">
        <v>5</v>
      </c>
      <c r="D7" s="113" t="s">
        <v>6</v>
      </c>
      <c r="E7" s="114" t="s">
        <v>7</v>
      </c>
      <c r="F7" s="112" t="s">
        <v>5</v>
      </c>
      <c r="G7" s="113" t="s">
        <v>6</v>
      </c>
      <c r="H7" s="114" t="s">
        <v>7</v>
      </c>
      <c r="I7" s="115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 x14ac:dyDescent="0.2">
      <c r="B8" s="106"/>
      <c r="C8" s="116"/>
      <c r="D8" s="117"/>
      <c r="E8" s="147"/>
      <c r="F8" s="116"/>
      <c r="G8" s="117"/>
      <c r="H8" s="147"/>
      <c r="I8" s="119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6" t="s">
        <v>10</v>
      </c>
      <c r="C9" s="120">
        <f>+'Lcc_BKK+DMK'!C9+Lcc_CNX!C9+Lcc_HDY!C9+Lcc_HKT!C9+Lcc_CEI!C9</f>
        <v>6100</v>
      </c>
      <c r="D9" s="122">
        <f>+'Lcc_BKK+DMK'!D9+Lcc_CNX!D9+Lcc_HDY!D9+Lcc_HKT!D9+Lcc_CEI!D9</f>
        <v>6103</v>
      </c>
      <c r="E9" s="148">
        <f>SUM(C9:D9)</f>
        <v>12203</v>
      </c>
      <c r="F9" s="120">
        <f>+'Lcc_BKK+DMK'!F9+Lcc_CNX!F9+Lcc_HDY!F9+Lcc_HKT!F9+Lcc_CEI!F9</f>
        <v>6971</v>
      </c>
      <c r="G9" s="122">
        <f>+'Lcc_BKK+DMK'!G9+Lcc_CNX!G9+Lcc_HDY!G9+Lcc_HKT!G9+Lcc_CEI!G9</f>
        <v>6970</v>
      </c>
      <c r="H9" s="148">
        <f>SUM(F9:G9)</f>
        <v>13941</v>
      </c>
      <c r="I9" s="123">
        <f>IF(E9=0,0,((H9/E9)-1)*100)</f>
        <v>14.242399409981154</v>
      </c>
      <c r="J9" s="3"/>
      <c r="L9" s="13" t="s">
        <v>10</v>
      </c>
      <c r="M9" s="39">
        <f>'Lcc_BKK+DMK'!M9+Lcc_CNX!M9+Lcc_HDY!M9+Lcc_HKT!M9+Lcc_CEI!M9</f>
        <v>966391</v>
      </c>
      <c r="N9" s="37">
        <f>'Lcc_BKK+DMK'!N9+Lcc_CNX!N9+Lcc_HDY!N9+Lcc_HKT!N9+Lcc_CEI!N9</f>
        <v>997202</v>
      </c>
      <c r="O9" s="165">
        <f t="shared" ref="O9:O11" si="0">SUM(M9:N9)</f>
        <v>1963593</v>
      </c>
      <c r="P9" s="140">
        <f>+Lcc_BKK!P9+Lcc_DMK!P9+Lcc_CNX!P9+Lcc_HDY!P9+Lcc_HKT!P9+Lcc_CEI!P9</f>
        <v>1623</v>
      </c>
      <c r="Q9" s="165">
        <f>O9+P9</f>
        <v>1965216</v>
      </c>
      <c r="R9" s="39">
        <f>'Lcc_BKK+DMK'!R9+Lcc_CNX!R9+Lcc_HDY!R9+Lcc_HKT!R9+Lcc_CEI!R9</f>
        <v>1049389</v>
      </c>
      <c r="S9" s="37">
        <f>'Lcc_BKK+DMK'!S9+Lcc_CNX!S9+Lcc_HDY!S9+Lcc_HKT!S9+Lcc_CEI!S9</f>
        <v>1082111</v>
      </c>
      <c r="T9" s="165">
        <f t="shared" ref="T9" si="1">SUM(R9:S9)</f>
        <v>2131500</v>
      </c>
      <c r="U9" s="140">
        <f>+Lcc_BKK!U9+Lcc_DMK!U9+Lcc_CNX!U9+Lcc_HDY!U9+Lcc_HKT!U9+Lcc_CEI!U9</f>
        <v>3061</v>
      </c>
      <c r="V9" s="165">
        <f>T9+U9</f>
        <v>2134561</v>
      </c>
      <c r="W9" s="40">
        <f>IF(Q9=0,0,((V9/Q9)-1)*100)</f>
        <v>8.6171189324735877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6" t="s">
        <v>11</v>
      </c>
      <c r="C10" s="120">
        <f>+'Lcc_BKK+DMK'!C10+Lcc_CNX!C10+Lcc_HDY!C10+Lcc_HKT!C10+Lcc_CEI!C10</f>
        <v>5964</v>
      </c>
      <c r="D10" s="122">
        <f>+'Lcc_BKK+DMK'!D10+Lcc_CNX!D10+Lcc_HDY!D10+Lcc_HKT!D10+Lcc_CEI!D10</f>
        <v>5964</v>
      </c>
      <c r="E10" s="148">
        <f t="shared" ref="E10:E25" si="2">SUM(C10:D10)</f>
        <v>11928</v>
      </c>
      <c r="F10" s="120">
        <f>+'Lcc_BKK+DMK'!F10+Lcc_CNX!F10+Lcc_HDY!F10+Lcc_HKT!F10+Lcc_CEI!F10</f>
        <v>6947</v>
      </c>
      <c r="G10" s="122">
        <f>+'Lcc_BKK+DMK'!G10+Lcc_CNX!G10+Lcc_HDY!G10+Lcc_HKT!G10+Lcc_CEI!G10</f>
        <v>6952</v>
      </c>
      <c r="H10" s="148">
        <f t="shared" ref="H10:H13" si="3">SUM(F10:G10)</f>
        <v>13899</v>
      </c>
      <c r="I10" s="123">
        <f t="shared" ref="I10:I11" si="4">IF(E10=0,0,((H10/E10)-1)*100)</f>
        <v>16.524144869215295</v>
      </c>
      <c r="J10" s="3"/>
      <c r="K10" s="6"/>
      <c r="L10" s="13" t="s">
        <v>11</v>
      </c>
      <c r="M10" s="39">
        <f>'Lcc_BKK+DMK'!M10+Lcc_CNX!M10+Lcc_HDY!M10+Lcc_HKT!M10+Lcc_CEI!M10</f>
        <v>1003926</v>
      </c>
      <c r="N10" s="37">
        <f>'Lcc_BKK+DMK'!N10+Lcc_CNX!N10+Lcc_HDY!N10+Lcc_HKT!N10+Lcc_CEI!N10</f>
        <v>991878</v>
      </c>
      <c r="O10" s="165">
        <f t="shared" si="0"/>
        <v>1995804</v>
      </c>
      <c r="P10" s="140">
        <f>+Lcc_BKK!P10+Lcc_DMK!P10+Lcc_CNX!P10+Lcc_HDY!P10+Lcc_HKT!P10+Lcc_CEI!P10</f>
        <v>2412</v>
      </c>
      <c r="Q10" s="165">
        <f t="shared" ref="Q10:Q11" si="5">O10+P10</f>
        <v>1998216</v>
      </c>
      <c r="R10" s="39">
        <f>'Lcc_BKK+DMK'!R10+Lcc_CNX!R10+Lcc_HDY!R10+Lcc_HKT!R10+Lcc_CEI!R10</f>
        <v>1109783</v>
      </c>
      <c r="S10" s="37">
        <f>'Lcc_BKK+DMK'!S10+Lcc_CNX!S10+Lcc_HDY!S10+Lcc_HKT!S10+Lcc_CEI!S10</f>
        <v>1078349</v>
      </c>
      <c r="T10" s="165">
        <f t="shared" ref="T10:T11" si="6">SUM(R10:S10)</f>
        <v>2188132</v>
      </c>
      <c r="U10" s="140">
        <f>+Lcc_BKK!U10+Lcc_DMK!U10+Lcc_CNX!U10+Lcc_HDY!U10+Lcc_HKT!U10+Lcc_CEI!U10</f>
        <v>3042</v>
      </c>
      <c r="V10" s="165">
        <f t="shared" ref="V10:V11" si="7">T10+U10</f>
        <v>2191174</v>
      </c>
      <c r="W10" s="40">
        <f t="shared" ref="W10:W11" si="8">IF(Q10=0,0,((V10/Q10)-1)*100)</f>
        <v>9.6565136101402373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1" t="s">
        <v>12</v>
      </c>
      <c r="C11" s="124">
        <f>+'Lcc_BKK+DMK'!C11+Lcc_CNX!C11+Lcc_HDY!C11+Lcc_HKT!C11+Lcc_CEI!C11</f>
        <v>6451</v>
      </c>
      <c r="D11" s="125">
        <f>+'Lcc_BKK+DMK'!D11+Lcc_CNX!D11+Lcc_HDY!D11+Lcc_HKT!D11+Lcc_CEI!D11</f>
        <v>6449</v>
      </c>
      <c r="E11" s="148">
        <f t="shared" si="2"/>
        <v>12900</v>
      </c>
      <c r="F11" s="124">
        <f>+'Lcc_BKK+DMK'!F11+Lcc_CNX!F11+Lcc_HDY!F11+Lcc_HKT!F11+Lcc_CEI!F11</f>
        <v>7678</v>
      </c>
      <c r="G11" s="125">
        <f>+'Lcc_BKK+DMK'!G11+Lcc_CNX!G11+Lcc_HDY!G11+Lcc_HKT!G11+Lcc_CEI!G11</f>
        <v>7679</v>
      </c>
      <c r="H11" s="148">
        <f t="shared" si="3"/>
        <v>15357</v>
      </c>
      <c r="I11" s="123">
        <f t="shared" si="4"/>
        <v>19.04651162790698</v>
      </c>
      <c r="J11" s="3"/>
      <c r="K11" s="6"/>
      <c r="L11" s="22" t="s">
        <v>12</v>
      </c>
      <c r="M11" s="39">
        <f>'Lcc_BKK+DMK'!M11+Lcc_CNX!M11+Lcc_HDY!M11+Lcc_HKT!M11+Lcc_CEI!M11</f>
        <v>1109150</v>
      </c>
      <c r="N11" s="37">
        <f>'Lcc_BKK+DMK'!N11+Lcc_CNX!N11+Lcc_HDY!N11+Lcc_HKT!N11+Lcc_CEI!N11</f>
        <v>1097229</v>
      </c>
      <c r="O11" s="165">
        <f t="shared" si="0"/>
        <v>2206379</v>
      </c>
      <c r="P11" s="140">
        <f>+Lcc_BKK!P11+Lcc_DMK!P11+Lcc_CNX!P11+Lcc_HDY!P11+Lcc_HKT!P11+Lcc_CEI!P11</f>
        <v>5059</v>
      </c>
      <c r="Q11" s="165">
        <f t="shared" si="5"/>
        <v>2211438</v>
      </c>
      <c r="R11" s="39">
        <f>'Lcc_BKK+DMK'!R11+Lcc_CNX!R11+Lcc_HDY!R11+Lcc_HKT!R11+Lcc_CEI!R11</f>
        <v>1318146</v>
      </c>
      <c r="S11" s="37">
        <f>'Lcc_BKK+DMK'!S11+Lcc_CNX!S11+Lcc_HDY!S11+Lcc_HKT!S11+Lcc_CEI!S11</f>
        <v>1288755</v>
      </c>
      <c r="T11" s="165">
        <f t="shared" si="6"/>
        <v>2606901</v>
      </c>
      <c r="U11" s="140">
        <f>+Lcc_BKK!U11+Lcc_DMK!U11+Lcc_CNX!U11+Lcc_HDY!U11+Lcc_HKT!U11+Lcc_CEI!U11</f>
        <v>7846</v>
      </c>
      <c r="V11" s="165">
        <f t="shared" si="7"/>
        <v>2614747</v>
      </c>
      <c r="W11" s="40">
        <f t="shared" si="8"/>
        <v>18.237409323707009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57</v>
      </c>
      <c r="C12" s="127">
        <f t="shared" ref="C12:G12" si="9">+C9+C10+C11</f>
        <v>18515</v>
      </c>
      <c r="D12" s="129">
        <f t="shared" si="9"/>
        <v>18516</v>
      </c>
      <c r="E12" s="151">
        <f t="shared" si="2"/>
        <v>37031</v>
      </c>
      <c r="F12" s="127">
        <f t="shared" si="9"/>
        <v>21596</v>
      </c>
      <c r="G12" s="129">
        <f t="shared" si="9"/>
        <v>21601</v>
      </c>
      <c r="H12" s="151">
        <f t="shared" si="3"/>
        <v>43197</v>
      </c>
      <c r="I12" s="130">
        <f t="shared" ref="I12:I13" si="10">IF(E12=0,0,((H12/E12)-1)*100)</f>
        <v>16.650914098998125</v>
      </c>
      <c r="J12" s="3"/>
      <c r="L12" s="41" t="s">
        <v>57</v>
      </c>
      <c r="M12" s="45">
        <f t="shared" ref="M12:Q12" si="11">+M9+M10+M11</f>
        <v>3079467</v>
      </c>
      <c r="N12" s="43">
        <f t="shared" si="11"/>
        <v>3086309</v>
      </c>
      <c r="O12" s="166">
        <f t="shared" si="11"/>
        <v>6165776</v>
      </c>
      <c r="P12" s="43">
        <f t="shared" si="11"/>
        <v>9094</v>
      </c>
      <c r="Q12" s="166">
        <f t="shared" si="11"/>
        <v>6174870</v>
      </c>
      <c r="R12" s="45">
        <f t="shared" ref="R12:V12" si="12">+R9+R10+R11</f>
        <v>3477318</v>
      </c>
      <c r="S12" s="43">
        <f t="shared" si="12"/>
        <v>3449215</v>
      </c>
      <c r="T12" s="166">
        <f t="shared" si="12"/>
        <v>6926533</v>
      </c>
      <c r="U12" s="43">
        <f t="shared" si="12"/>
        <v>13949</v>
      </c>
      <c r="V12" s="166">
        <f t="shared" si="12"/>
        <v>6940482</v>
      </c>
      <c r="W12" s="46">
        <f t="shared" ref="W12:W13" si="13">IF(Q12=0,0,((V12/Q12)-1)*100)</f>
        <v>12.398835926910202</v>
      </c>
    </row>
    <row r="13" spans="1:23" ht="13.5" thickTop="1" x14ac:dyDescent="0.2">
      <c r="A13" s="3" t="str">
        <f t="shared" ref="A13:A69" si="14">IF(ISERROR(F13/G13)," ",IF(F13/G13&gt;0.5,IF(F13/G13&lt;1.5," ","NOT OK"),"NOT OK"))</f>
        <v xml:space="preserve"> </v>
      </c>
      <c r="B13" s="106" t="s">
        <v>13</v>
      </c>
      <c r="C13" s="120">
        <f>+'Lcc_BKK+DMK'!C13+Lcc_CNX!C13+Lcc_HDY!C13+Lcc_HKT!C13+Lcc_CEI!C13</f>
        <v>6658</v>
      </c>
      <c r="D13" s="122">
        <f>+'Lcc_BKK+DMK'!D13+Lcc_CNX!D13+Lcc_HDY!D13+Lcc_HKT!D13+Lcc_CEI!D13</f>
        <v>6659</v>
      </c>
      <c r="E13" s="148">
        <f t="shared" si="2"/>
        <v>13317</v>
      </c>
      <c r="F13" s="120">
        <f>+'Lcc_BKK+DMK'!F13+Lcc_CNX!F13+Lcc_HDY!F13+Lcc_HKT!F13+Lcc_CEI!F13</f>
        <v>8034</v>
      </c>
      <c r="G13" s="122">
        <f>+'Lcc_BKK+DMK'!G13+Lcc_CNX!G13+Lcc_HDY!G13+Lcc_HKT!G13+Lcc_CEI!G13</f>
        <v>8034</v>
      </c>
      <c r="H13" s="148">
        <f t="shared" si="3"/>
        <v>16068</v>
      </c>
      <c r="I13" s="123">
        <f t="shared" si="10"/>
        <v>20.657805812119847</v>
      </c>
      <c r="J13" s="3"/>
      <c r="L13" s="13" t="s">
        <v>13</v>
      </c>
      <c r="M13" s="39">
        <f>'Lcc_BKK+DMK'!M13+Lcc_CNX!M13+Lcc_HDY!M13+Lcc_HKT!M13+Lcc_CEI!M13</f>
        <v>1135951</v>
      </c>
      <c r="N13" s="37">
        <f>'Lcc_BKK+DMK'!N13+Lcc_CNX!N13+Lcc_HDY!N13+Lcc_HKT!N13+Lcc_CEI!N13</f>
        <v>1122596</v>
      </c>
      <c r="O13" s="165">
        <f t="shared" ref="O13" si="15">SUM(M13:N13)</f>
        <v>2258547</v>
      </c>
      <c r="P13" s="140">
        <f>+Lcc_BKK!P13+Lcc_DMK!P13+Lcc_CNX!P13+Lcc_HDY!P13+Lcc_HKT!P13+Lcc_CEI!P13</f>
        <v>2051</v>
      </c>
      <c r="Q13" s="165">
        <f t="shared" ref="Q13" si="16">O13+P13</f>
        <v>2260598</v>
      </c>
      <c r="R13" s="39">
        <f>'Lcc_BKK+DMK'!R13+Lcc_CNX!R13+Lcc_HDY!R13+Lcc_HKT!R13+Lcc_CEI!R13</f>
        <v>1366554</v>
      </c>
      <c r="S13" s="37">
        <f>'Lcc_BKK+DMK'!S13+Lcc_CNX!S13+Lcc_HDY!S13+Lcc_HKT!S13+Lcc_CEI!S13</f>
        <v>1367653</v>
      </c>
      <c r="T13" s="165">
        <f t="shared" ref="T13" si="17">SUM(R13:S13)</f>
        <v>2734207</v>
      </c>
      <c r="U13" s="140">
        <f>+Lcc_BKK!U13+Lcc_DMK!U13+Lcc_CNX!U13+Lcc_HDY!U13+Lcc_HKT!U13+Lcc_CEI!U13</f>
        <v>4095</v>
      </c>
      <c r="V13" s="165">
        <f t="shared" ref="V13" si="18">T13+U13</f>
        <v>2738302</v>
      </c>
      <c r="W13" s="40">
        <f t="shared" si="13"/>
        <v>21.131753633330639</v>
      </c>
    </row>
    <row r="14" spans="1:23" ht="13.5" thickBot="1" x14ac:dyDescent="0.25">
      <c r="A14" s="3" t="str">
        <f>IF(ISERROR(F14/G14)," ",IF(F14/G14&gt;0.5,IF(F14/G14&lt;1.5," ","NOT OK"),"NOT OK"))</f>
        <v xml:space="preserve"> </v>
      </c>
      <c r="B14" s="106" t="s">
        <v>14</v>
      </c>
      <c r="C14" s="120">
        <f>+'Lcc_BKK+DMK'!C14+Lcc_CNX!C14+Lcc_HDY!C14+Lcc_HKT!C14+Lcc_CEI!C14</f>
        <v>6385</v>
      </c>
      <c r="D14" s="122">
        <f>+'Lcc_BKK+DMK'!D14+Lcc_CNX!D14+Lcc_HDY!D14+Lcc_HKT!D14+Lcc_CEI!D14</f>
        <v>6387</v>
      </c>
      <c r="E14" s="148">
        <f>SUM(C14:D14)</f>
        <v>12772</v>
      </c>
      <c r="F14" s="120">
        <f>+'Lcc_BKK+DMK'!F14+Lcc_CNX!F14+Lcc_HDY!F14+Lcc_HKT!F14+Lcc_CEI!F14</f>
        <v>7445</v>
      </c>
      <c r="G14" s="122">
        <f>+'Lcc_BKK+DMK'!G14+Lcc_CNX!G14+Lcc_HDY!G14+Lcc_HKT!G14+Lcc_CEI!G14</f>
        <v>7450</v>
      </c>
      <c r="H14" s="148">
        <f>SUM(F14:G14)</f>
        <v>14895</v>
      </c>
      <c r="I14" s="123">
        <f>IF(E14=0,0,((H14/E14)-1)*100)</f>
        <v>16.622298778578148</v>
      </c>
      <c r="J14" s="3"/>
      <c r="L14" s="13" t="s">
        <v>14</v>
      </c>
      <c r="M14" s="39">
        <f>'Lcc_BKK+DMK'!M14+Lcc_CNX!M14+Lcc_HDY!M14+Lcc_HKT!M14+Lcc_CEI!M14</f>
        <v>1124600</v>
      </c>
      <c r="N14" s="37">
        <f>'Lcc_BKK+DMK'!N14+Lcc_CNX!N14+Lcc_HDY!N14+Lcc_HKT!N14+Lcc_CEI!N14</f>
        <v>1146148</v>
      </c>
      <c r="O14" s="210">
        <f>SUM(M14:N14)</f>
        <v>2270748</v>
      </c>
      <c r="P14" s="516">
        <f>+Lcc_BKK!P14+Lcc_DMK!P14+Lcc_CNX!P14+Lcc_HDY!P14+Lcc_HKT!P14+Lcc_CEI!P14</f>
        <v>3356</v>
      </c>
      <c r="Q14" s="210">
        <f>O14+P14</f>
        <v>2274104</v>
      </c>
      <c r="R14" s="515">
        <f>'Lcc_BKK+DMK'!R14+Lcc_CNX!R14+Lcc_HDY!R14+Lcc_HKT!R14+Lcc_CEI!R14</f>
        <v>1258415</v>
      </c>
      <c r="S14" s="512">
        <f>'Lcc_BKK+DMK'!S14+Lcc_CNX!S14+Lcc_HDY!S14+Lcc_HKT!S14+Lcc_CEI!S14</f>
        <v>1312272</v>
      </c>
      <c r="T14" s="168">
        <f>SUM(R14:S14)</f>
        <v>2570687</v>
      </c>
      <c r="U14" s="140">
        <f>+Lcc_BKK!U14+Lcc_DMK!U14+Lcc_CNX!U14+Lcc_HDY!U14+Lcc_HKT!U14+Lcc_CEI!U14</f>
        <v>4298</v>
      </c>
      <c r="V14" s="165">
        <f>T14+U14</f>
        <v>2574985</v>
      </c>
      <c r="W14" s="40">
        <f>IF(Q14=0,0,((V14/Q14)-1)*100)</f>
        <v>13.230749341279036</v>
      </c>
    </row>
    <row r="15" spans="1:23" ht="14.25" thickTop="1" thickBot="1" x14ac:dyDescent="0.25">
      <c r="A15" s="3" t="str">
        <f>IF(ISERROR(F15/G15)," ",IF(F15/G15&gt;0.5,IF(F15/G15&lt;1.5," ","NOT OK"),"NOT OK"))</f>
        <v xml:space="preserve"> </v>
      </c>
      <c r="B15" s="126" t="s">
        <v>66</v>
      </c>
      <c r="C15" s="127">
        <f>+C13+C14</f>
        <v>13043</v>
      </c>
      <c r="D15" s="129">
        <f t="shared" ref="D15:H15" si="19">+D13+D14</f>
        <v>13046</v>
      </c>
      <c r="E15" s="300">
        <f t="shared" si="19"/>
        <v>26089</v>
      </c>
      <c r="F15" s="127">
        <f t="shared" si="19"/>
        <v>15479</v>
      </c>
      <c r="G15" s="129">
        <f t="shared" si="19"/>
        <v>15484</v>
      </c>
      <c r="H15" s="300">
        <f t="shared" si="19"/>
        <v>30963</v>
      </c>
      <c r="I15" s="130">
        <f>IF(E15=0,0,((H15/E15)-1)*100)</f>
        <v>18.682203227413851</v>
      </c>
      <c r="J15" s="3"/>
      <c r="L15" s="41" t="s">
        <v>66</v>
      </c>
      <c r="M15" s="45">
        <f>+M13+M14</f>
        <v>2260551</v>
      </c>
      <c r="N15" s="43">
        <f t="shared" ref="N15:V15" si="20">+N13+N14</f>
        <v>2268744</v>
      </c>
      <c r="O15" s="302">
        <f t="shared" si="20"/>
        <v>4529295</v>
      </c>
      <c r="P15" s="43">
        <f t="shared" si="20"/>
        <v>5407</v>
      </c>
      <c r="Q15" s="302">
        <f t="shared" si="20"/>
        <v>4534702</v>
      </c>
      <c r="R15" s="45">
        <f t="shared" si="20"/>
        <v>2624969</v>
      </c>
      <c r="S15" s="43">
        <f t="shared" si="20"/>
        <v>2679925</v>
      </c>
      <c r="T15" s="302">
        <f t="shared" si="20"/>
        <v>5304894</v>
      </c>
      <c r="U15" s="43">
        <f t="shared" si="20"/>
        <v>8393</v>
      </c>
      <c r="V15" s="302">
        <f t="shared" si="20"/>
        <v>5313287</v>
      </c>
      <c r="W15" s="46">
        <f>IF(Q15=0,0,((V15/Q15)-1)*100)</f>
        <v>17.169485447996369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67</v>
      </c>
      <c r="C16" s="127">
        <f>+C12+C13+C14</f>
        <v>31558</v>
      </c>
      <c r="D16" s="129">
        <f t="shared" ref="D16:H16" si="21">+D12+D13+D14</f>
        <v>31562</v>
      </c>
      <c r="E16" s="300">
        <f t="shared" si="21"/>
        <v>63120</v>
      </c>
      <c r="F16" s="127">
        <f t="shared" si="21"/>
        <v>37075</v>
      </c>
      <c r="G16" s="129">
        <f t="shared" si="21"/>
        <v>37085</v>
      </c>
      <c r="H16" s="300">
        <f t="shared" si="21"/>
        <v>74160</v>
      </c>
      <c r="I16" s="130">
        <f>IF(E16=0,0,((H16/E16)-1)*100)</f>
        <v>17.490494296577943</v>
      </c>
      <c r="J16" s="3"/>
      <c r="L16" s="41" t="s">
        <v>67</v>
      </c>
      <c r="M16" s="45">
        <f>+M12+M13+M14</f>
        <v>5340018</v>
      </c>
      <c r="N16" s="43">
        <f t="shared" ref="N16:V16" si="22">+N12+N13+N14</f>
        <v>5355053</v>
      </c>
      <c r="O16" s="302">
        <f t="shared" si="22"/>
        <v>10695071</v>
      </c>
      <c r="P16" s="43">
        <f t="shared" si="22"/>
        <v>14501</v>
      </c>
      <c r="Q16" s="302">
        <f t="shared" si="22"/>
        <v>10709572</v>
      </c>
      <c r="R16" s="45">
        <f t="shared" si="22"/>
        <v>6102287</v>
      </c>
      <c r="S16" s="43">
        <f t="shared" si="22"/>
        <v>6129140</v>
      </c>
      <c r="T16" s="302">
        <f t="shared" si="22"/>
        <v>12231427</v>
      </c>
      <c r="U16" s="43">
        <f t="shared" si="22"/>
        <v>22342</v>
      </c>
      <c r="V16" s="302">
        <f t="shared" si="22"/>
        <v>12253769</v>
      </c>
      <c r="W16" s="46">
        <f>IF(Q16=0,0,((V16/Q16)-1)*100)</f>
        <v>14.418848857825495</v>
      </c>
    </row>
    <row r="17" spans="1:23" ht="14.25" thickTop="1" thickBot="1" x14ac:dyDescent="0.25">
      <c r="A17" s="7" t="str">
        <f t="shared" ref="A17:A19" si="23">IF(ISERROR(F17/G17)," ",IF(F17/G17&gt;0.5,IF(F17/G17&lt;1.5," ","NOT OK"),"NOT OK"))</f>
        <v xml:space="preserve"> </v>
      </c>
      <c r="B17" s="106" t="s">
        <v>15</v>
      </c>
      <c r="C17" s="120">
        <f>+'Lcc_BKK+DMK'!C17+Lcc_CNX!C17+Lcc_HDY!C17+Lcc_HKT!C17+Lcc_CEI!C17</f>
        <v>6884</v>
      </c>
      <c r="D17" s="122">
        <f>'Lcc_BKK+DMK'!D17+Lcc_CNX!D17+Lcc_HDY!D17+Lcc_HKT!D17+Lcc_CEI!D17</f>
        <v>6869</v>
      </c>
      <c r="E17" s="148">
        <f t="shared" si="2"/>
        <v>13753</v>
      </c>
      <c r="F17" s="120"/>
      <c r="G17" s="122"/>
      <c r="H17" s="148"/>
      <c r="I17" s="123"/>
      <c r="J17" s="7"/>
      <c r="L17" s="13" t="s">
        <v>15</v>
      </c>
      <c r="M17" s="39">
        <f>'Lcc_BKK+DMK'!M17+Lcc_CNX!M17+Lcc_HDY!M17+Lcc_HKT!M17+Lcc_CEI!M17</f>
        <v>1171860</v>
      </c>
      <c r="N17" s="37">
        <f>'Lcc_BKK+DMK'!N17+Lcc_CNX!N17+Lcc_HDY!N17+Lcc_HKT!N17+Lcc_CEI!N17</f>
        <v>1201493</v>
      </c>
      <c r="O17" s="165">
        <f t="shared" ref="O17" si="24">SUM(M17:N17)</f>
        <v>2373353</v>
      </c>
      <c r="P17" s="140">
        <f>+Lcc_BKK!P17+Lcc_DMK!P17+Lcc_CNX!P17+Lcc_HDY!P17+Lcc_HKT!P17+Lcc_CEI!P17</f>
        <v>3350</v>
      </c>
      <c r="Q17" s="165">
        <f>O17+P17</f>
        <v>2376703</v>
      </c>
      <c r="R17" s="37"/>
      <c r="S17" s="481"/>
      <c r="T17" s="488"/>
      <c r="U17" s="494"/>
      <c r="V17" s="165"/>
      <c r="W17" s="40"/>
    </row>
    <row r="18" spans="1:23" ht="14.25" thickTop="1" thickBot="1" x14ac:dyDescent="0.25">
      <c r="A18" s="3" t="str">
        <f t="shared" si="23"/>
        <v xml:space="preserve"> </v>
      </c>
      <c r="B18" s="126" t="s">
        <v>61</v>
      </c>
      <c r="C18" s="127">
        <f t="shared" ref="C18:E18" si="25">+C13+C14+C17</f>
        <v>19927</v>
      </c>
      <c r="D18" s="129">
        <f t="shared" si="25"/>
        <v>19915</v>
      </c>
      <c r="E18" s="151">
        <f t="shared" si="25"/>
        <v>39842</v>
      </c>
      <c r="F18" s="127"/>
      <c r="G18" s="129"/>
      <c r="H18" s="151"/>
      <c r="I18" s="130"/>
      <c r="J18" s="3"/>
      <c r="L18" s="41" t="s">
        <v>61</v>
      </c>
      <c r="M18" s="45">
        <f t="shared" ref="M18:Q18" si="26">+M13+M14+M17</f>
        <v>3432411</v>
      </c>
      <c r="N18" s="43">
        <f t="shared" si="26"/>
        <v>3470237</v>
      </c>
      <c r="O18" s="166">
        <f t="shared" si="26"/>
        <v>6902648</v>
      </c>
      <c r="P18" s="43">
        <f t="shared" si="26"/>
        <v>8757</v>
      </c>
      <c r="Q18" s="166">
        <f t="shared" si="26"/>
        <v>6911405</v>
      </c>
      <c r="R18" s="43"/>
      <c r="S18" s="482"/>
      <c r="T18" s="489"/>
      <c r="U18" s="495"/>
      <c r="V18" s="166"/>
      <c r="W18" s="46"/>
    </row>
    <row r="19" spans="1:23" ht="13.5" thickTop="1" x14ac:dyDescent="0.2">
      <c r="A19" s="3" t="str">
        <f t="shared" si="23"/>
        <v xml:space="preserve"> </v>
      </c>
      <c r="B19" s="106" t="s">
        <v>16</v>
      </c>
      <c r="C19" s="120">
        <f>+'Lcc_BKK+DMK'!C19+Lcc_CNX!C19+Lcc_HDY!C19+Lcc_HKT!C19+Lcc_CEI!C19</f>
        <v>6562</v>
      </c>
      <c r="D19" s="122">
        <f>'Lcc_BKK+DMK'!D19+Lcc_CNX!D19+Lcc_HDY!D19+Lcc_HKT!D19+Lcc_CEI!D19</f>
        <v>6570</v>
      </c>
      <c r="E19" s="148">
        <f t="shared" si="2"/>
        <v>13132</v>
      </c>
      <c r="F19" s="120"/>
      <c r="G19" s="122"/>
      <c r="H19" s="148"/>
      <c r="I19" s="123"/>
      <c r="J19" s="7"/>
      <c r="L19" s="13" t="s">
        <v>16</v>
      </c>
      <c r="M19" s="39">
        <f>'Lcc_BKK+DMK'!M19+Lcc_CNX!M19+Lcc_HDY!M19+Lcc_HKT!M19+Lcc_CEI!M19</f>
        <v>1108208</v>
      </c>
      <c r="N19" s="37">
        <f>'Lcc_BKK+DMK'!N19+Lcc_CNX!N19+Lcc_HDY!N19+Lcc_HKT!N19+Lcc_CEI!N19</f>
        <v>1126509</v>
      </c>
      <c r="O19" s="165">
        <f>SUM(M19:N19)</f>
        <v>2234717</v>
      </c>
      <c r="P19" s="140">
        <f>+Lcc_BKK!P19+Lcc_DMK!P19+Lcc_CNX!P19+Lcc_HDY!P19+Lcc_HKT!P19+Lcc_CEI!P19</f>
        <v>1910</v>
      </c>
      <c r="Q19" s="165">
        <f>O19+P19</f>
        <v>2236627</v>
      </c>
      <c r="R19" s="37"/>
      <c r="S19" s="481"/>
      <c r="T19" s="488"/>
      <c r="U19" s="494"/>
      <c r="V19" s="165"/>
      <c r="W19" s="40"/>
    </row>
    <row r="20" spans="1:23" x14ac:dyDescent="0.2">
      <c r="A20" s="3" t="str">
        <f t="shared" ref="A20" si="27">IF(ISERROR(F20/G20)," ",IF(F20/G20&gt;0.5,IF(F20/G20&lt;1.5," ","NOT OK"),"NOT OK"))</f>
        <v xml:space="preserve"> </v>
      </c>
      <c r="B20" s="106" t="s">
        <v>17</v>
      </c>
      <c r="C20" s="120">
        <f>+'Lcc_BKK+DMK'!C20+Lcc_CNX!C20+Lcc_HDY!C20+Lcc_HKT!C20+Lcc_CEI!C20</f>
        <v>6688</v>
      </c>
      <c r="D20" s="122">
        <f>'Lcc_BKK+DMK'!D20+Lcc_CNX!D20+Lcc_HDY!D20+Lcc_HKT!D20+Lcc_CEI!D20</f>
        <v>6687</v>
      </c>
      <c r="E20" s="148">
        <f t="shared" si="2"/>
        <v>13375</v>
      </c>
      <c r="F20" s="120"/>
      <c r="G20" s="122"/>
      <c r="H20" s="148"/>
      <c r="I20" s="123"/>
      <c r="L20" s="13" t="s">
        <v>17</v>
      </c>
      <c r="M20" s="39">
        <f>'Lcc_BKK+DMK'!M20+Lcc_CNX!M20+Lcc_HDY!M20+Lcc_HKT!M20+Lcc_CEI!M20</f>
        <v>1075698</v>
      </c>
      <c r="N20" s="37">
        <f>'Lcc_BKK+DMK'!N20+Lcc_CNX!N20+Lcc_HDY!N20+Lcc_HKT!N20+Lcc_CEI!N20</f>
        <v>1100375</v>
      </c>
      <c r="O20" s="165">
        <f t="shared" ref="O20" si="28">SUM(M20:N20)</f>
        <v>2176073</v>
      </c>
      <c r="P20" s="140">
        <f>+Lcc_BKK!P20+Lcc_DMK!P20+Lcc_CNX!P20+Lcc_HDY!P20+Lcc_HKT!P20+Lcc_CEI!P20</f>
        <v>2170</v>
      </c>
      <c r="Q20" s="165">
        <f t="shared" ref="Q20" si="29">O20+P20</f>
        <v>2178243</v>
      </c>
      <c r="R20" s="37"/>
      <c r="S20" s="481"/>
      <c r="T20" s="488"/>
      <c r="U20" s="494"/>
      <c r="V20" s="165"/>
      <c r="W20" s="40"/>
    </row>
    <row r="21" spans="1:23" ht="13.5" thickBot="1" x14ac:dyDescent="0.25">
      <c r="A21" s="8" t="str">
        <f>IF(ISERROR(F21/G21)," ",IF(F21/G21&gt;0.5,IF(F21/G21&lt;1.5," ","NOT OK"),"NOT OK"))</f>
        <v xml:space="preserve"> </v>
      </c>
      <c r="B21" s="106" t="s">
        <v>18</v>
      </c>
      <c r="C21" s="120">
        <f>+'Lcc_BKK+DMK'!C21+Lcc_CNX!C21+Lcc_HDY!C21+Lcc_HKT!C21+Lcc_CEI!C21</f>
        <v>6636</v>
      </c>
      <c r="D21" s="122">
        <f>'Lcc_BKK+DMK'!D21+Lcc_CNX!D21+Lcc_HDY!D21+Lcc_HKT!D21+Lcc_CEI!D21</f>
        <v>6633</v>
      </c>
      <c r="E21" s="148">
        <f t="shared" si="2"/>
        <v>13269</v>
      </c>
      <c r="F21" s="120"/>
      <c r="G21" s="122"/>
      <c r="H21" s="148"/>
      <c r="I21" s="123"/>
      <c r="J21" s="8"/>
      <c r="L21" s="13" t="s">
        <v>18</v>
      </c>
      <c r="M21" s="39">
        <f>'Lcc_BKK+DMK'!M21+Lcc_CNX!M21+Lcc_HDY!M21+Lcc_HKT!M21+Lcc_CEI!M21</f>
        <v>1111576</v>
      </c>
      <c r="N21" s="37">
        <f>'Lcc_BKK+DMK'!N21+Lcc_CNX!N21+Lcc_HDY!N21+Lcc_HKT!N21+Lcc_CEI!N21</f>
        <v>1098852</v>
      </c>
      <c r="O21" s="165">
        <f>SUM(M21:N21)</f>
        <v>2210428</v>
      </c>
      <c r="P21" s="140">
        <f>+Lcc_BKK!P21+Lcc_DMK!P21+Lcc_CNX!P21+Lcc_HDY!P21+Lcc_HKT!P21+Lcc_CEI!P21</f>
        <v>2564</v>
      </c>
      <c r="Q21" s="165">
        <f>O21+P21</f>
        <v>2212992</v>
      </c>
      <c r="R21" s="37"/>
      <c r="S21" s="481"/>
      <c r="T21" s="488"/>
      <c r="U21" s="494"/>
      <c r="V21" s="165"/>
      <c r="W21" s="40"/>
    </row>
    <row r="22" spans="1:23" ht="15.75" customHeight="1" thickTop="1" thickBot="1" x14ac:dyDescent="0.25">
      <c r="A22" s="9" t="str">
        <f>IF(ISERROR(F22/G22)," ",IF(F22/G22&gt;0.5,IF(F22/G22&lt;1.5," ","NOT OK"),"NOT OK"))</f>
        <v xml:space="preserve"> </v>
      </c>
      <c r="B22" s="133" t="s">
        <v>19</v>
      </c>
      <c r="C22" s="127">
        <f t="shared" ref="C22:E22" si="30">+C19+C20+C21</f>
        <v>19886</v>
      </c>
      <c r="D22" s="135">
        <f t="shared" si="30"/>
        <v>19890</v>
      </c>
      <c r="E22" s="149">
        <f t="shared" si="30"/>
        <v>39776</v>
      </c>
      <c r="F22" s="127"/>
      <c r="G22" s="135"/>
      <c r="H22" s="149"/>
      <c r="I22" s="130"/>
      <c r="J22" s="9"/>
      <c r="K22" s="10"/>
      <c r="L22" s="47" t="s">
        <v>19</v>
      </c>
      <c r="M22" s="48">
        <f t="shared" ref="M22:Q22" si="31">+M19+M20+M21</f>
        <v>3295482</v>
      </c>
      <c r="N22" s="49">
        <f t="shared" si="31"/>
        <v>3325736</v>
      </c>
      <c r="O22" s="167">
        <f t="shared" si="31"/>
        <v>6621218</v>
      </c>
      <c r="P22" s="49">
        <f t="shared" si="31"/>
        <v>6644</v>
      </c>
      <c r="Q22" s="167">
        <f t="shared" si="31"/>
        <v>6627862</v>
      </c>
      <c r="R22" s="49"/>
      <c r="S22" s="483"/>
      <c r="T22" s="490"/>
      <c r="U22" s="496"/>
      <c r="V22" s="167"/>
      <c r="W22" s="50"/>
    </row>
    <row r="23" spans="1:23" ht="13.5" thickTop="1" x14ac:dyDescent="0.2">
      <c r="A23" s="3" t="str">
        <f>IF(ISERROR(F23/G23)," ",IF(F23/G23&gt;0.5,IF(F23/G23&lt;1.5," ","NOT OK"),"NOT OK"))</f>
        <v xml:space="preserve"> </v>
      </c>
      <c r="B23" s="106" t="s">
        <v>20</v>
      </c>
      <c r="C23" s="120">
        <f>+'Lcc_BKK+DMK'!C23+Lcc_CNX!C23+Lcc_HDY!C23+Lcc_HKT!C23+Lcc_CEI!C23</f>
        <v>6913</v>
      </c>
      <c r="D23" s="122">
        <f>'Lcc_BKK+DMK'!D23+Lcc_CNX!D23+Lcc_HDY!D23+Lcc_HKT!D23+Lcc_CEI!D23</f>
        <v>6919</v>
      </c>
      <c r="E23" s="148">
        <f t="shared" si="2"/>
        <v>13832</v>
      </c>
      <c r="F23" s="120"/>
      <c r="G23" s="122"/>
      <c r="H23" s="148"/>
      <c r="I23" s="123"/>
      <c r="J23" s="3"/>
      <c r="L23" s="13" t="s">
        <v>21</v>
      </c>
      <c r="M23" s="39">
        <f>'Lcc_BKK+DMK'!M23+Lcc_CNX!M23+Lcc_HDY!M23+Lcc_HKT!M23+Lcc_CEI!M23</f>
        <v>1131121</v>
      </c>
      <c r="N23" s="37">
        <f>'Lcc_BKK+DMK'!N23+Lcc_CNX!N23+Lcc_HDY!N23+Lcc_HKT!N23+Lcc_CEI!N23</f>
        <v>1140997</v>
      </c>
      <c r="O23" s="165">
        <f>SUM(M23:N23)</f>
        <v>2272118</v>
      </c>
      <c r="P23" s="140">
        <f>+Lcc_BKK!P23+Lcc_DMK!P23+Lcc_CNX!P23+Lcc_HDY!P23+Lcc_HKT!P23+Lcc_CEI!P23</f>
        <v>3170</v>
      </c>
      <c r="Q23" s="165">
        <f>O23+P23</f>
        <v>2275288</v>
      </c>
      <c r="R23" s="37"/>
      <c r="S23" s="481"/>
      <c r="T23" s="488"/>
      <c r="U23" s="494"/>
      <c r="V23" s="165"/>
      <c r="W23" s="40"/>
    </row>
    <row r="24" spans="1:23" x14ac:dyDescent="0.2">
      <c r="A24" s="3" t="str">
        <f t="shared" ref="A24" si="32">IF(ISERROR(F24/G24)," ",IF(F24/G24&gt;0.5,IF(F24/G24&lt;1.5," ","NOT OK"),"NOT OK"))</f>
        <v xml:space="preserve"> </v>
      </c>
      <c r="B24" s="106" t="s">
        <v>22</v>
      </c>
      <c r="C24" s="120">
        <f>+'Lcc_BKK+DMK'!C24+Lcc_CNX!C24+Lcc_HDY!C24+Lcc_HKT!C24+Lcc_CEI!C24</f>
        <v>6971</v>
      </c>
      <c r="D24" s="122">
        <f>'Lcc_BKK+DMK'!D24+Lcc_CNX!D24+Lcc_HDY!D24+Lcc_HKT!D24+Lcc_CEI!D24</f>
        <v>6980</v>
      </c>
      <c r="E24" s="148">
        <f t="shared" si="2"/>
        <v>13951</v>
      </c>
      <c r="F24" s="120"/>
      <c r="G24" s="122"/>
      <c r="H24" s="148"/>
      <c r="I24" s="123"/>
      <c r="J24" s="3"/>
      <c r="L24" s="13" t="s">
        <v>22</v>
      </c>
      <c r="M24" s="39">
        <f>'Lcc_BKK+DMK'!M24+Lcc_CNX!M24+Lcc_HDY!M24+Lcc_HKT!M24+Lcc_CEI!M24</f>
        <v>1135075</v>
      </c>
      <c r="N24" s="37">
        <f>'Lcc_BKK+DMK'!N24+Lcc_CNX!N24+Lcc_HDY!N24+Lcc_HKT!N24+Lcc_CEI!N24</f>
        <v>1144643</v>
      </c>
      <c r="O24" s="165">
        <f t="shared" ref="O24:O25" si="33">SUM(M24:N24)</f>
        <v>2279718</v>
      </c>
      <c r="P24" s="140">
        <f>+Lcc_BKK!P24+Lcc_DMK!P24+Lcc_CNX!P24+Lcc_HDY!P24+Lcc_HKT!P24+Lcc_CEI!P24</f>
        <v>4462</v>
      </c>
      <c r="Q24" s="165">
        <f t="shared" ref="Q24:Q25" si="34">O24+P24</f>
        <v>2284180</v>
      </c>
      <c r="R24" s="37"/>
      <c r="S24" s="481"/>
      <c r="T24" s="488"/>
      <c r="U24" s="494"/>
      <c r="V24" s="165"/>
      <c r="W24" s="40"/>
    </row>
    <row r="25" spans="1:23" ht="13.5" thickBot="1" x14ac:dyDescent="0.25">
      <c r="A25" s="3" t="str">
        <f>IF(ISERROR(F25/G25)," ",IF(F25/G25&gt;0.5,IF(F25/G25&lt;1.5," ","NOT OK"),"NOT OK"))</f>
        <v xml:space="preserve"> </v>
      </c>
      <c r="B25" s="106" t="s">
        <v>23</v>
      </c>
      <c r="C25" s="120">
        <f>+'Lcc_BKK+DMK'!C25+Lcc_CNX!C25+Lcc_HDY!C25+Lcc_HKT!C25+Lcc_CEI!C25</f>
        <v>6572</v>
      </c>
      <c r="D25" s="122">
        <f>'Lcc_BKK+DMK'!D25+Lcc_CNX!D25+Lcc_HDY!D25+Lcc_HKT!D25+Lcc_CEI!D25</f>
        <v>6570</v>
      </c>
      <c r="E25" s="148">
        <f t="shared" si="2"/>
        <v>13142</v>
      </c>
      <c r="F25" s="120"/>
      <c r="G25" s="122"/>
      <c r="H25" s="148"/>
      <c r="I25" s="123"/>
      <c r="J25" s="3"/>
      <c r="L25" s="13" t="s">
        <v>23</v>
      </c>
      <c r="M25" s="39">
        <f>'Lcc_BKK+DMK'!M25+Lcc_CNX!M25+Lcc_HDY!M25+Lcc_HKT!M25+Lcc_CEI!M25</f>
        <v>983299</v>
      </c>
      <c r="N25" s="37">
        <f>'Lcc_BKK+DMK'!N25+Lcc_CNX!N25+Lcc_HDY!N25+Lcc_HKT!N25+Lcc_CEI!N25</f>
        <v>997919</v>
      </c>
      <c r="O25" s="165">
        <f t="shared" si="33"/>
        <v>1981218</v>
      </c>
      <c r="P25" s="140">
        <f>+Lcc_BKK!P25+Lcc_DMK!P25+Lcc_CNX!P25+Lcc_HDY!P25+Lcc_HKT!P25+Lcc_CEI!P25</f>
        <v>4576</v>
      </c>
      <c r="Q25" s="165">
        <f t="shared" si="34"/>
        <v>1985794</v>
      </c>
      <c r="R25" s="37"/>
      <c r="S25" s="481"/>
      <c r="T25" s="488"/>
      <c r="U25" s="494"/>
      <c r="V25" s="165"/>
      <c r="W25" s="40"/>
    </row>
    <row r="26" spans="1:23" ht="14.25" thickTop="1" thickBot="1" x14ac:dyDescent="0.25">
      <c r="A26" s="3" t="str">
        <f>IF(ISERROR(F26/G26)," ",IF(F26/G26&gt;0.5,IF(F26/G26&lt;1.5," ","NOT OK"),"NOT OK"))</f>
        <v xml:space="preserve"> </v>
      </c>
      <c r="B26" s="126" t="s">
        <v>40</v>
      </c>
      <c r="C26" s="127">
        <f t="shared" ref="C26" si="35">+C23+C24+C25</f>
        <v>20456</v>
      </c>
      <c r="D26" s="127">
        <f t="shared" ref="D26:E26" si="36">+D23+D24+D25</f>
        <v>20469</v>
      </c>
      <c r="E26" s="127">
        <f t="shared" si="36"/>
        <v>40925</v>
      </c>
      <c r="F26" s="127"/>
      <c r="G26" s="127"/>
      <c r="H26" s="127"/>
      <c r="I26" s="130"/>
      <c r="J26" s="3"/>
      <c r="L26" s="476" t="s">
        <v>40</v>
      </c>
      <c r="M26" s="45">
        <f t="shared" ref="M26" si="37">+M23+M24+M25</f>
        <v>3249495</v>
      </c>
      <c r="N26" s="43">
        <f t="shared" ref="N26:Q26" si="38">+N23+N24+N25</f>
        <v>3283559</v>
      </c>
      <c r="O26" s="166">
        <f t="shared" si="38"/>
        <v>6533054</v>
      </c>
      <c r="P26" s="43">
        <f t="shared" si="38"/>
        <v>12208</v>
      </c>
      <c r="Q26" s="166">
        <f t="shared" si="38"/>
        <v>6545262</v>
      </c>
      <c r="R26" s="43"/>
      <c r="S26" s="482"/>
      <c r="T26" s="489"/>
      <c r="U26" s="495"/>
      <c r="V26" s="166"/>
      <c r="W26" s="46"/>
    </row>
    <row r="27" spans="1:23" ht="14.25" thickTop="1" thickBot="1" x14ac:dyDescent="0.25">
      <c r="A27" s="3" t="str">
        <f>IF(ISERROR(F27/G27)," ",IF(F27/G27&gt;0.5,IF(F27/G27&lt;1.5," ","NOT OK"),"NOT OK"))</f>
        <v xml:space="preserve"> </v>
      </c>
      <c r="B27" s="126" t="s">
        <v>62</v>
      </c>
      <c r="C27" s="127">
        <f t="shared" ref="C27" si="39">+C18+C22+C23+C24+C25</f>
        <v>60269</v>
      </c>
      <c r="D27" s="129">
        <f t="shared" ref="D27:E27" si="40">+D18+D22+D23+D24+D25</f>
        <v>60274</v>
      </c>
      <c r="E27" s="300">
        <f t="shared" si="40"/>
        <v>120543</v>
      </c>
      <c r="F27" s="127"/>
      <c r="G27" s="129"/>
      <c r="H27" s="300"/>
      <c r="I27" s="130"/>
      <c r="J27" s="3"/>
      <c r="L27" s="476" t="s">
        <v>62</v>
      </c>
      <c r="M27" s="42">
        <f t="shared" ref="M27" si="41">+M18+M22+M23+M24+M25</f>
        <v>9977388</v>
      </c>
      <c r="N27" s="477">
        <f t="shared" ref="N27:Q27" si="42">+N18+N22+N23+N24+N25</f>
        <v>10079532</v>
      </c>
      <c r="O27" s="302">
        <f t="shared" si="42"/>
        <v>20056920</v>
      </c>
      <c r="P27" s="43">
        <f t="shared" si="42"/>
        <v>27609</v>
      </c>
      <c r="Q27" s="302">
        <f t="shared" si="42"/>
        <v>20084529</v>
      </c>
      <c r="R27" s="43"/>
      <c r="S27" s="482"/>
      <c r="T27" s="486"/>
      <c r="U27" s="495"/>
      <c r="V27" s="302"/>
      <c r="W27" s="46"/>
    </row>
    <row r="28" spans="1:23" ht="14.25" thickTop="1" thickBot="1" x14ac:dyDescent="0.25">
      <c r="A28" s="3" t="str">
        <f>IF(ISERROR(F28/G28)," ",IF(F28/G28&gt;0.5,IF(F28/G28&lt;1.5," ","NOT OK"),"NOT OK"))</f>
        <v xml:space="preserve"> </v>
      </c>
      <c r="B28" s="126" t="s">
        <v>63</v>
      </c>
      <c r="C28" s="127">
        <f t="shared" ref="C28:E28" si="43">+C12+C18+C22+C26</f>
        <v>78784</v>
      </c>
      <c r="D28" s="129">
        <f t="shared" si="43"/>
        <v>78790</v>
      </c>
      <c r="E28" s="300">
        <f t="shared" si="43"/>
        <v>157574</v>
      </c>
      <c r="F28" s="127"/>
      <c r="G28" s="129"/>
      <c r="H28" s="300"/>
      <c r="I28" s="130"/>
      <c r="J28" s="3"/>
      <c r="L28" s="476" t="s">
        <v>63</v>
      </c>
      <c r="M28" s="45">
        <f t="shared" ref="M28:Q28" si="44">+M12+M18+M22+M26</f>
        <v>13056855</v>
      </c>
      <c r="N28" s="43">
        <f t="shared" si="44"/>
        <v>13165841</v>
      </c>
      <c r="O28" s="302">
        <f t="shared" si="44"/>
        <v>26222696</v>
      </c>
      <c r="P28" s="43">
        <f t="shared" si="44"/>
        <v>36703</v>
      </c>
      <c r="Q28" s="302">
        <f t="shared" si="44"/>
        <v>26259399</v>
      </c>
      <c r="R28" s="43"/>
      <c r="S28" s="482"/>
      <c r="T28" s="486"/>
      <c r="U28" s="495"/>
      <c r="V28" s="302"/>
      <c r="W28" s="46"/>
    </row>
    <row r="29" spans="1:23" ht="14.25" thickTop="1" thickBot="1" x14ac:dyDescent="0.25">
      <c r="B29" s="138" t="s">
        <v>60</v>
      </c>
      <c r="C29" s="102"/>
      <c r="D29" s="102"/>
      <c r="E29" s="102"/>
      <c r="F29" s="102"/>
      <c r="G29" s="102"/>
      <c r="H29" s="102"/>
      <c r="I29" s="102"/>
      <c r="J29" s="102"/>
      <c r="L29" s="53" t="s">
        <v>60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3" ht="13.5" thickTop="1" x14ac:dyDescent="0.2">
      <c r="B30" s="537" t="s">
        <v>25</v>
      </c>
      <c r="C30" s="538"/>
      <c r="D30" s="538"/>
      <c r="E30" s="538"/>
      <c r="F30" s="538"/>
      <c r="G30" s="538"/>
      <c r="H30" s="538"/>
      <c r="I30" s="539"/>
      <c r="J30" s="3"/>
      <c r="L30" s="540" t="s">
        <v>26</v>
      </c>
      <c r="M30" s="541"/>
      <c r="N30" s="541"/>
      <c r="O30" s="541"/>
      <c r="P30" s="541"/>
      <c r="Q30" s="541"/>
      <c r="R30" s="541"/>
      <c r="S30" s="541"/>
      <c r="T30" s="541"/>
      <c r="U30" s="541"/>
      <c r="V30" s="541"/>
      <c r="W30" s="542"/>
    </row>
    <row r="31" spans="1:23" ht="13.5" thickBot="1" x14ac:dyDescent="0.25">
      <c r="B31" s="543" t="s">
        <v>47</v>
      </c>
      <c r="C31" s="544"/>
      <c r="D31" s="544"/>
      <c r="E31" s="544"/>
      <c r="F31" s="544"/>
      <c r="G31" s="544"/>
      <c r="H31" s="544"/>
      <c r="I31" s="545"/>
      <c r="J31" s="3"/>
      <c r="L31" s="546" t="s">
        <v>49</v>
      </c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8"/>
    </row>
    <row r="32" spans="1:23" ht="14.25" thickTop="1" thickBot="1" x14ac:dyDescent="0.25">
      <c r="B32" s="101"/>
      <c r="C32" s="102"/>
      <c r="D32" s="102"/>
      <c r="E32" s="102"/>
      <c r="F32" s="102"/>
      <c r="G32" s="102"/>
      <c r="H32" s="102"/>
      <c r="I32" s="103"/>
      <c r="J32" s="3"/>
      <c r="L32" s="15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2"/>
    </row>
    <row r="33" spans="1:23" ht="14.25" thickTop="1" thickBot="1" x14ac:dyDescent="0.25">
      <c r="B33" s="104"/>
      <c r="C33" s="549" t="s">
        <v>64</v>
      </c>
      <c r="D33" s="550"/>
      <c r="E33" s="551"/>
      <c r="F33" s="549" t="s">
        <v>65</v>
      </c>
      <c r="G33" s="550"/>
      <c r="H33" s="551"/>
      <c r="I33" s="105" t="s">
        <v>2</v>
      </c>
      <c r="J33" s="3"/>
      <c r="L33" s="11"/>
      <c r="M33" s="552" t="s">
        <v>64</v>
      </c>
      <c r="N33" s="553"/>
      <c r="O33" s="553"/>
      <c r="P33" s="553"/>
      <c r="Q33" s="554"/>
      <c r="R33" s="552" t="s">
        <v>65</v>
      </c>
      <c r="S33" s="553"/>
      <c r="T33" s="553"/>
      <c r="U33" s="553"/>
      <c r="V33" s="554"/>
      <c r="W33" s="12" t="s">
        <v>2</v>
      </c>
    </row>
    <row r="34" spans="1:23" ht="13.5" thickTop="1" x14ac:dyDescent="0.2">
      <c r="B34" s="106" t="s">
        <v>3</v>
      </c>
      <c r="C34" s="107"/>
      <c r="D34" s="108"/>
      <c r="E34" s="109"/>
      <c r="F34" s="107"/>
      <c r="G34" s="108"/>
      <c r="H34" s="109"/>
      <c r="I34" s="110" t="s">
        <v>4</v>
      </c>
      <c r="J34" s="3"/>
      <c r="L34" s="13" t="s">
        <v>3</v>
      </c>
      <c r="M34" s="19"/>
      <c r="N34" s="15"/>
      <c r="O34" s="16"/>
      <c r="P34" s="17"/>
      <c r="Q34" s="20"/>
      <c r="R34" s="19"/>
      <c r="S34" s="15"/>
      <c r="T34" s="16"/>
      <c r="U34" s="17"/>
      <c r="V34" s="20"/>
      <c r="W34" s="21" t="s">
        <v>4</v>
      </c>
    </row>
    <row r="35" spans="1:23" ht="13.5" thickBot="1" x14ac:dyDescent="0.25">
      <c r="B35" s="111"/>
      <c r="C35" s="112" t="s">
        <v>5</v>
      </c>
      <c r="D35" s="113" t="s">
        <v>6</v>
      </c>
      <c r="E35" s="114" t="s">
        <v>7</v>
      </c>
      <c r="F35" s="112" t="s">
        <v>5</v>
      </c>
      <c r="G35" s="113" t="s">
        <v>6</v>
      </c>
      <c r="H35" s="114" t="s">
        <v>7</v>
      </c>
      <c r="I35" s="115"/>
      <c r="J35" s="3"/>
      <c r="L35" s="22"/>
      <c r="M35" s="27" t="s">
        <v>8</v>
      </c>
      <c r="N35" s="24" t="s">
        <v>9</v>
      </c>
      <c r="O35" s="25" t="s">
        <v>31</v>
      </c>
      <c r="P35" s="26" t="s">
        <v>32</v>
      </c>
      <c r="Q35" s="25" t="s">
        <v>7</v>
      </c>
      <c r="R35" s="27" t="s">
        <v>8</v>
      </c>
      <c r="S35" s="24" t="s">
        <v>9</v>
      </c>
      <c r="T35" s="25" t="s">
        <v>31</v>
      </c>
      <c r="U35" s="26" t="s">
        <v>32</v>
      </c>
      <c r="V35" s="25" t="s">
        <v>7</v>
      </c>
      <c r="W35" s="28"/>
    </row>
    <row r="36" spans="1:23" ht="5.25" customHeight="1" thickTop="1" x14ac:dyDescent="0.2">
      <c r="B36" s="106"/>
      <c r="C36" s="116"/>
      <c r="D36" s="117"/>
      <c r="E36" s="118"/>
      <c r="F36" s="116"/>
      <c r="G36" s="117"/>
      <c r="H36" s="118"/>
      <c r="I36" s="119"/>
      <c r="J36" s="3"/>
      <c r="L36" s="13"/>
      <c r="M36" s="33"/>
      <c r="N36" s="30"/>
      <c r="O36" s="31"/>
      <c r="P36" s="32"/>
      <c r="Q36" s="34"/>
      <c r="R36" s="33"/>
      <c r="S36" s="30"/>
      <c r="T36" s="31"/>
      <c r="U36" s="32"/>
      <c r="V36" s="34"/>
      <c r="W36" s="35"/>
    </row>
    <row r="37" spans="1:23" x14ac:dyDescent="0.2">
      <c r="A37" s="3" t="str">
        <f>IF(ISERROR(F37/G37)," ",IF(F37/G37&gt;0.5,IF(F37/G37&lt;1.5," ","NOT OK"),"NOT OK"))</f>
        <v xml:space="preserve"> </v>
      </c>
      <c r="B37" s="106" t="s">
        <v>10</v>
      </c>
      <c r="C37" s="120">
        <f>'Lcc_BKK+DMK'!C37+Lcc_CNX!C37+Lcc_HDY!C37+Lcc_HKT!C37+Lcc_CEI!C37</f>
        <v>11065</v>
      </c>
      <c r="D37" s="136">
        <f>'Lcc_BKK+DMK'!D37+Lcc_CNX!D37+Lcc_HDY!D37+Lcc_HKT!D37+Lcc_CEI!D37</f>
        <v>11069</v>
      </c>
      <c r="E37" s="148">
        <f>SUM(C37:D37)</f>
        <v>22134</v>
      </c>
      <c r="F37" s="120">
        <f>'Lcc_BKK+DMK'!F37+Lcc_CNX!F37+Lcc_HDY!F37+Lcc_HKT!F37+Lcc_CEI!F37</f>
        <v>12255</v>
      </c>
      <c r="G37" s="136">
        <f>'Lcc_BKK+DMK'!G37+Lcc_CNX!G37+Lcc_HDY!G37+Lcc_HKT!G37+Lcc_CEI!G37</f>
        <v>12255</v>
      </c>
      <c r="H37" s="148">
        <f>SUM(F37:G37)</f>
        <v>24510</v>
      </c>
      <c r="I37" s="123">
        <f>IF(E37=0,0,((H37/E37)-1)*100)</f>
        <v>10.734616427216048</v>
      </c>
      <c r="J37" s="3"/>
      <c r="K37" s="6"/>
      <c r="L37" s="13" t="s">
        <v>10</v>
      </c>
      <c r="M37" s="39">
        <f>'Lcc_BKK+DMK'!M37+Lcc_CNX!M37+Lcc_HDY!M37+Lcc_HKT!M37+Lcc_CEI!M37</f>
        <v>1654158</v>
      </c>
      <c r="N37" s="37">
        <f>'Lcc_BKK+DMK'!N37+Lcc_CNX!N37+Lcc_HDY!N37+Lcc_HKT!N37+Lcc_CEI!N37</f>
        <v>1657102</v>
      </c>
      <c r="O37" s="165">
        <f t="shared" ref="O37:O39" si="45">SUM(M37:N37)</f>
        <v>3311260</v>
      </c>
      <c r="P37" s="140">
        <f>+Lcc_BKK!P37+Lcc_DMK!P37+Lcc_CNX!P37+Lcc_HDY!P37+Lcc_HKT!P37+Lcc_CEI!P37</f>
        <v>1113</v>
      </c>
      <c r="Q37" s="332">
        <f>O37+P37</f>
        <v>3312373</v>
      </c>
      <c r="R37" s="39">
        <f>'Lcc_BKK+DMK'!R37+Lcc_CNX!R37+Lcc_HDY!R37+Lcc_HKT!R37+Lcc_CEI!R37</f>
        <v>1814704</v>
      </c>
      <c r="S37" s="37">
        <f>'Lcc_BKK+DMK'!S37+Lcc_CNX!S37+Lcc_HDY!S37+Lcc_HKT!S37+Lcc_CEI!S37</f>
        <v>1814214</v>
      </c>
      <c r="T37" s="165">
        <f t="shared" ref="T37:T39" si="46">SUM(R37:S37)</f>
        <v>3628918</v>
      </c>
      <c r="U37" s="140">
        <f>+Lcc_BKK!U37+Lcc_DMK!U37+Lcc_CNX!U37+Lcc_HDY!U37+Lcc_HKT!U37+Lcc_CEI!U37</f>
        <v>1448</v>
      </c>
      <c r="V37" s="332">
        <f>T37+U37</f>
        <v>3630366</v>
      </c>
      <c r="W37" s="40">
        <f>IF(Q37=0,0,((V37/Q37)-1)*100)</f>
        <v>9.6001567456322157</v>
      </c>
    </row>
    <row r="38" spans="1:23" x14ac:dyDescent="0.2">
      <c r="A38" s="3" t="str">
        <f>IF(ISERROR(F38/G38)," ",IF(F38/G38&gt;0.5,IF(F38/G38&lt;1.5," ","NOT OK"),"NOT OK"))</f>
        <v xml:space="preserve"> </v>
      </c>
      <c r="B38" s="106" t="s">
        <v>11</v>
      </c>
      <c r="C38" s="120">
        <f>'Lcc_BKK+DMK'!C38+Lcc_CNX!C38+Lcc_HDY!C38+Lcc_HKT!C38+Lcc_CEI!C38</f>
        <v>11428</v>
      </c>
      <c r="D38" s="136">
        <f>'Lcc_BKK+DMK'!D38+Lcc_CNX!D38+Lcc_HDY!D38+Lcc_HKT!D38+Lcc_CEI!D38</f>
        <v>11422</v>
      </c>
      <c r="E38" s="148">
        <f t="shared" ref="E38:E39" si="47">SUM(C38:D38)</f>
        <v>22850</v>
      </c>
      <c r="F38" s="120">
        <f>'Lcc_BKK+DMK'!F38+Lcc_CNX!F38+Lcc_HDY!F38+Lcc_HKT!F38+Lcc_CEI!F38</f>
        <v>11967</v>
      </c>
      <c r="G38" s="136">
        <f>'Lcc_BKK+DMK'!G38+Lcc_CNX!G38+Lcc_HDY!G38+Lcc_HKT!G38+Lcc_CEI!G38</f>
        <v>11959</v>
      </c>
      <c r="H38" s="148">
        <f t="shared" ref="H38:H39" si="48">SUM(F38:G38)</f>
        <v>23926</v>
      </c>
      <c r="I38" s="123">
        <f t="shared" ref="I38:I41" si="49">IF(E38=0,0,((H38/E38)-1)*100)</f>
        <v>4.708971553610497</v>
      </c>
      <c r="J38" s="3"/>
      <c r="K38" s="6"/>
      <c r="L38" s="13" t="s">
        <v>11</v>
      </c>
      <c r="M38" s="39">
        <f>'Lcc_BKK+DMK'!M38+Lcc_CNX!M38+Lcc_HDY!M38+Lcc_HKT!M38+Lcc_CEI!M38</f>
        <v>1715208</v>
      </c>
      <c r="N38" s="37">
        <f>'Lcc_BKK+DMK'!N38+Lcc_CNX!N38+Lcc_HDY!N38+Lcc_HKT!N38+Lcc_CEI!N38</f>
        <v>1710232</v>
      </c>
      <c r="O38" s="165">
        <f t="shared" si="45"/>
        <v>3425440</v>
      </c>
      <c r="P38" s="140">
        <f>+Lcc_BKK!P38+Lcc_DMK!P38+Lcc_CNX!P38+Lcc_HDY!P38+Lcc_HKT!P38+Lcc_CEI!P38</f>
        <v>749</v>
      </c>
      <c r="Q38" s="332">
        <f t="shared" ref="Q38:Q39" si="50">O38+P38</f>
        <v>3426189</v>
      </c>
      <c r="R38" s="39">
        <f>'Lcc_BKK+DMK'!R38+Lcc_CNX!R38+Lcc_HDY!R38+Lcc_HKT!R38+Lcc_CEI!R38</f>
        <v>1772038</v>
      </c>
      <c r="S38" s="37">
        <f>'Lcc_BKK+DMK'!S38+Lcc_CNX!S38+Lcc_HDY!S38+Lcc_HKT!S38+Lcc_CEI!S38</f>
        <v>1766505</v>
      </c>
      <c r="T38" s="165">
        <f t="shared" si="46"/>
        <v>3538543</v>
      </c>
      <c r="U38" s="140">
        <f>+Lcc_BKK!U38+Lcc_DMK!U38+Lcc_CNX!U38+Lcc_HDY!U38+Lcc_HKT!U38+Lcc_CEI!U38</f>
        <v>948</v>
      </c>
      <c r="V38" s="332">
        <f t="shared" ref="V38:V39" si="51">T38+U38</f>
        <v>3539491</v>
      </c>
      <c r="W38" s="40">
        <f t="shared" ref="W38:W39" si="52">IF(Q38=0,0,((V38/Q38)-1)*100)</f>
        <v>3.306939576304746</v>
      </c>
    </row>
    <row r="39" spans="1:23" ht="13.5" thickBot="1" x14ac:dyDescent="0.25">
      <c r="A39" s="3" t="str">
        <f>IF(ISERROR(F39/G39)," ",IF(F39/G39&gt;0.5,IF(F39/G39&lt;1.5," ","NOT OK"),"NOT OK"))</f>
        <v xml:space="preserve"> </v>
      </c>
      <c r="B39" s="111" t="s">
        <v>12</v>
      </c>
      <c r="C39" s="120">
        <f>'Lcc_BKK+DMK'!C39+Lcc_CNX!C39+Lcc_HDY!C39+Lcc_HKT!C39+Lcc_CEI!C39</f>
        <v>11973</v>
      </c>
      <c r="D39" s="136">
        <f>'Lcc_BKK+DMK'!D39+Lcc_CNX!D39+Lcc_HDY!D39+Lcc_HKT!D39+Lcc_CEI!D39</f>
        <v>11977</v>
      </c>
      <c r="E39" s="148">
        <f t="shared" si="47"/>
        <v>23950</v>
      </c>
      <c r="F39" s="120">
        <f>'Lcc_BKK+DMK'!F39+Lcc_CNX!F39+Lcc_HDY!F39+Lcc_HKT!F39+Lcc_CEI!F39</f>
        <v>12602</v>
      </c>
      <c r="G39" s="136">
        <f>'Lcc_BKK+DMK'!G39+Lcc_CNX!G39+Lcc_HDY!G39+Lcc_HKT!G39+Lcc_CEI!G39</f>
        <v>12602</v>
      </c>
      <c r="H39" s="148">
        <f t="shared" si="48"/>
        <v>25204</v>
      </c>
      <c r="I39" s="123">
        <f t="shared" si="49"/>
        <v>5.2359081419624198</v>
      </c>
      <c r="J39" s="3"/>
      <c r="K39" s="6"/>
      <c r="L39" s="22" t="s">
        <v>12</v>
      </c>
      <c r="M39" s="39">
        <f>'Lcc_BKK+DMK'!M39+Lcc_CNX!M39+Lcc_HDY!M39+Lcc_HKT!M39+Lcc_CEI!M39</f>
        <v>1827801</v>
      </c>
      <c r="N39" s="37">
        <f>'Lcc_BKK+DMK'!N39+Lcc_CNX!N39+Lcc_HDY!N39+Lcc_HKT!N39+Lcc_CEI!N39</f>
        <v>1872575</v>
      </c>
      <c r="O39" s="165">
        <f t="shared" si="45"/>
        <v>3700376</v>
      </c>
      <c r="P39" s="140">
        <f>+Lcc_BKK!P39+Lcc_DMK!P39+Lcc_CNX!P39+Lcc_HDY!P39+Lcc_HKT!P39+Lcc_CEI!P39</f>
        <v>341</v>
      </c>
      <c r="Q39" s="332">
        <f t="shared" si="50"/>
        <v>3700717</v>
      </c>
      <c r="R39" s="39">
        <f>'Lcc_BKK+DMK'!R39+Lcc_CNX!R39+Lcc_HDY!R39+Lcc_HKT!R39+Lcc_CEI!R39</f>
        <v>1862156</v>
      </c>
      <c r="S39" s="37">
        <f>'Lcc_BKK+DMK'!S39+Lcc_CNX!S39+Lcc_HDY!S39+Lcc_HKT!S39+Lcc_CEI!S39</f>
        <v>1900779</v>
      </c>
      <c r="T39" s="165">
        <f t="shared" si="46"/>
        <v>3762935</v>
      </c>
      <c r="U39" s="140">
        <f>+Lcc_BKK!U39+Lcc_DMK!U39+Lcc_CNX!U39+Lcc_HDY!U39+Lcc_HKT!U39+Lcc_CEI!U39</f>
        <v>165</v>
      </c>
      <c r="V39" s="332">
        <f t="shared" si="51"/>
        <v>3763100</v>
      </c>
      <c r="W39" s="40">
        <f t="shared" si="52"/>
        <v>1.6857003656318481</v>
      </c>
    </row>
    <row r="40" spans="1:23" ht="14.25" thickTop="1" thickBot="1" x14ac:dyDescent="0.25">
      <c r="A40" s="3" t="str">
        <f>IF(ISERROR(F40/G40)," ",IF(F40/G40&gt;0.5,IF(F40/G40&lt;1.5," ","NOT OK"),"NOT OK"))</f>
        <v xml:space="preserve"> </v>
      </c>
      <c r="B40" s="126" t="s">
        <v>57</v>
      </c>
      <c r="C40" s="127">
        <f t="shared" ref="C40:D40" si="53">+C37+C38+C39</f>
        <v>34466</v>
      </c>
      <c r="D40" s="129">
        <f t="shared" si="53"/>
        <v>34468</v>
      </c>
      <c r="E40" s="151">
        <f t="shared" ref="E40:E41" si="54">SUM(C40:D40)</f>
        <v>68934</v>
      </c>
      <c r="F40" s="127">
        <f t="shared" ref="F40:G40" si="55">+F37+F38+F39</f>
        <v>36824</v>
      </c>
      <c r="G40" s="129">
        <f t="shared" si="55"/>
        <v>36816</v>
      </c>
      <c r="H40" s="151">
        <f t="shared" ref="H40:H41" si="56">SUM(F40:G40)</f>
        <v>73640</v>
      </c>
      <c r="I40" s="130">
        <f t="shared" si="49"/>
        <v>6.8268198566745042</v>
      </c>
      <c r="J40" s="3"/>
      <c r="L40" s="41" t="s">
        <v>57</v>
      </c>
      <c r="M40" s="45">
        <f t="shared" ref="M40:Q40" si="57">+M37+M38+M39</f>
        <v>5197167</v>
      </c>
      <c r="N40" s="43">
        <f t="shared" si="57"/>
        <v>5239909</v>
      </c>
      <c r="O40" s="166">
        <f t="shared" si="57"/>
        <v>10437076</v>
      </c>
      <c r="P40" s="43">
        <f t="shared" si="57"/>
        <v>2203</v>
      </c>
      <c r="Q40" s="333">
        <f t="shared" si="57"/>
        <v>10439279</v>
      </c>
      <c r="R40" s="45">
        <f t="shared" ref="R40:V40" si="58">+R37+R38+R39</f>
        <v>5448898</v>
      </c>
      <c r="S40" s="43">
        <f t="shared" si="58"/>
        <v>5481498</v>
      </c>
      <c r="T40" s="166">
        <f t="shared" si="58"/>
        <v>10930396</v>
      </c>
      <c r="U40" s="43">
        <f t="shared" si="58"/>
        <v>2561</v>
      </c>
      <c r="V40" s="333">
        <f t="shared" si="58"/>
        <v>10932957</v>
      </c>
      <c r="W40" s="46">
        <f>IF(Q40=0,0,((V40/Q40)-1)*100)</f>
        <v>4.7290430689705731</v>
      </c>
    </row>
    <row r="41" spans="1:23" ht="13.5" thickTop="1" x14ac:dyDescent="0.2">
      <c r="A41" s="3" t="str">
        <f t="shared" si="14"/>
        <v xml:space="preserve"> </v>
      </c>
      <c r="B41" s="106" t="s">
        <v>13</v>
      </c>
      <c r="C41" s="120">
        <f>+'Lcc_BKK+DMK'!C41+Lcc_CNX!C41+Lcc_HDY!C41+Lcc_HKT!C41+Lcc_CEI!C41</f>
        <v>12097</v>
      </c>
      <c r="D41" s="122">
        <f>+'Lcc_BKK+DMK'!D41+Lcc_CNX!D41+Lcc_HDY!D41+Lcc_HKT!D41+Lcc_CEI!D41</f>
        <v>12097</v>
      </c>
      <c r="E41" s="148">
        <f t="shared" si="54"/>
        <v>24194</v>
      </c>
      <c r="F41" s="120">
        <f>+'Lcc_BKK+DMK'!F41+Lcc_CNX!F41+Lcc_HDY!F41+Lcc_HKT!F41+Lcc_CEI!F41</f>
        <v>12576</v>
      </c>
      <c r="G41" s="122">
        <f>+'Lcc_BKK+DMK'!G41+Lcc_CNX!G41+Lcc_HDY!G41+Lcc_HKT!G41+Lcc_CEI!G41</f>
        <v>12579</v>
      </c>
      <c r="H41" s="148">
        <f t="shared" si="56"/>
        <v>25155</v>
      </c>
      <c r="I41" s="123">
        <f t="shared" si="49"/>
        <v>3.9720591882284939</v>
      </c>
      <c r="L41" s="13" t="s">
        <v>13</v>
      </c>
      <c r="M41" s="39">
        <f>'Lcc_BKK+DMK'!M41+Lcc_CNX!M41+Lcc_HDY!M41+Lcc_HKT!M41+Lcc_CEI!M41</f>
        <v>1922460</v>
      </c>
      <c r="N41" s="37">
        <f>'Lcc_BKK+DMK'!N41+Lcc_CNX!N41+Lcc_HDY!N41+Lcc_HKT!N41+Lcc_CEI!N41</f>
        <v>1887097</v>
      </c>
      <c r="O41" s="165">
        <f t="shared" ref="O41" si="59">SUM(M41:N41)</f>
        <v>3809557</v>
      </c>
      <c r="P41" s="140">
        <f>+Lcc_BKK!P41+Lcc_DMK!P41+Lcc_CNX!P41+Lcc_HDY!P41+Lcc_HKT!P41+Lcc_CEI!P41</f>
        <v>682</v>
      </c>
      <c r="Q41" s="332">
        <f t="shared" ref="Q41" si="60">O41+P41</f>
        <v>3810239</v>
      </c>
      <c r="R41" s="39">
        <f>'Lcc_BKK+DMK'!R41+Lcc_CNX!R41+Lcc_HDY!R41+Lcc_HKT!R41+Lcc_CEI!R41</f>
        <v>1925575</v>
      </c>
      <c r="S41" s="37">
        <f>'Lcc_BKK+DMK'!S41+Lcc_CNX!S41+Lcc_HDY!S41+Lcc_HKT!S41+Lcc_CEI!S41</f>
        <v>1884711</v>
      </c>
      <c r="T41" s="165">
        <f t="shared" ref="T41" si="61">SUM(R41:S41)</f>
        <v>3810286</v>
      </c>
      <c r="U41" s="140">
        <f>+Lcc_BKK!U41+Lcc_DMK!U41+Lcc_CNX!U41+Lcc_HDY!U41+Lcc_HKT!U41+Lcc_CEI!U41</f>
        <v>371</v>
      </c>
      <c r="V41" s="332">
        <f t="shared" ref="V41" si="62">T41+U41</f>
        <v>3810657</v>
      </c>
      <c r="W41" s="40">
        <f t="shared" ref="W41" si="63">IF(Q41=0,0,((V41/Q41)-1)*100)</f>
        <v>1.0970440436941509E-2</v>
      </c>
    </row>
    <row r="42" spans="1:23" ht="13.5" thickBot="1" x14ac:dyDescent="0.25">
      <c r="A42" s="3" t="str">
        <f>IF(ISERROR(F42/G42)," ",IF(F42/G42&gt;0.5,IF(F42/G42&lt;1.5," ","NOT OK"),"NOT OK"))</f>
        <v xml:space="preserve"> </v>
      </c>
      <c r="B42" s="106" t="s">
        <v>14</v>
      </c>
      <c r="C42" s="120">
        <f>+'Lcc_BKK+DMK'!C42+Lcc_CNX!C42+Lcc_HDY!C42+Lcc_HKT!C42+Lcc_CEI!C42</f>
        <v>10745</v>
      </c>
      <c r="D42" s="122">
        <f>+'Lcc_BKK+DMK'!D42+Lcc_CNX!D42+Lcc_HDY!D42+Lcc_HKT!D42+Lcc_CEI!D42</f>
        <v>10752</v>
      </c>
      <c r="E42" s="148">
        <f>SUM(C42:D42)</f>
        <v>21497</v>
      </c>
      <c r="F42" s="120">
        <f>+'Lcc_BKK+DMK'!F42+Lcc_CNX!F42+Lcc_HDY!F42+Lcc_HKT!F42+Lcc_CEI!F42</f>
        <v>11111</v>
      </c>
      <c r="G42" s="122">
        <f>+'Lcc_BKK+DMK'!G42+Lcc_CNX!G42+Lcc_HDY!G42+Lcc_HKT!G42+Lcc_CEI!G42</f>
        <v>11110</v>
      </c>
      <c r="H42" s="148">
        <f>SUM(F42:G42)</f>
        <v>22221</v>
      </c>
      <c r="I42" s="123">
        <f>IF(E42=0,0,((H42/E42)-1)*100)</f>
        <v>3.3679118016467502</v>
      </c>
      <c r="J42" s="3"/>
      <c r="L42" s="13" t="s">
        <v>14</v>
      </c>
      <c r="M42" s="37">
        <f>'Lcc_BKK+DMK'!M42+Lcc_CNX!M42+Lcc_HDY!M42+Lcc_HKT!M42+Lcc_CEI!M42</f>
        <v>1703431</v>
      </c>
      <c r="N42" s="481">
        <f>'Lcc_BKK+DMK'!N42+Lcc_CNX!N42+Lcc_HDY!N42+Lcc_HKT!N42+Lcc_CEI!N42</f>
        <v>1703985</v>
      </c>
      <c r="O42" s="165">
        <f>SUM(M42:N42)</f>
        <v>3407416</v>
      </c>
      <c r="P42" s="140">
        <f>+Lcc_BKK!P42+Lcc_DMK!P42+Lcc_CNX!P42+Lcc_HDY!P42+Lcc_HKT!P42+Lcc_CEI!P42</f>
        <v>780</v>
      </c>
      <c r="Q42" s="332">
        <f>O42+P42</f>
        <v>3408196</v>
      </c>
      <c r="R42" s="39">
        <f>'Lcc_BKK+DMK'!R42+Lcc_CNX!R42+Lcc_HDY!R42+Lcc_HKT!R42+Lcc_CEI!R42</f>
        <v>1740381</v>
      </c>
      <c r="S42" s="37">
        <f>'Lcc_BKK+DMK'!S42+Lcc_CNX!S42+Lcc_HDY!S42+Lcc_HKT!S42+Lcc_CEI!S42</f>
        <v>1729378</v>
      </c>
      <c r="T42" s="165">
        <f>SUM(R42:S42)</f>
        <v>3469759</v>
      </c>
      <c r="U42" s="140">
        <f>+Lcc_BKK!U42+Lcc_DMK!U42+Lcc_CNX!U42+Lcc_HDY!U42+Lcc_HKT!U42+Lcc_CEI!U42</f>
        <v>333</v>
      </c>
      <c r="V42" s="332">
        <f t="shared" ref="V42" si="64">T42+U42</f>
        <v>3470092</v>
      </c>
      <c r="W42" s="40">
        <f>IF(Q42=0,0,((V42/Q42)-1)*100)</f>
        <v>1.816092736450603</v>
      </c>
    </row>
    <row r="43" spans="1:23" ht="14.25" thickTop="1" thickBot="1" x14ac:dyDescent="0.25">
      <c r="A43" s="3" t="str">
        <f>IF(ISERROR(F43/G43)," ",IF(F43/G43&gt;0.5,IF(F43/G43&lt;1.5," ","NOT OK"),"NOT OK"))</f>
        <v xml:space="preserve"> </v>
      </c>
      <c r="B43" s="126" t="s">
        <v>66</v>
      </c>
      <c r="C43" s="127">
        <f>+C41+C42</f>
        <v>22842</v>
      </c>
      <c r="D43" s="129">
        <f t="shared" ref="D43:H43" si="65">+D41+D42</f>
        <v>22849</v>
      </c>
      <c r="E43" s="300">
        <f t="shared" si="65"/>
        <v>45691</v>
      </c>
      <c r="F43" s="127">
        <f t="shared" si="65"/>
        <v>23687</v>
      </c>
      <c r="G43" s="129">
        <f t="shared" si="65"/>
        <v>23689</v>
      </c>
      <c r="H43" s="300">
        <f t="shared" si="65"/>
        <v>47376</v>
      </c>
      <c r="I43" s="130">
        <f>IF(E43=0,0,((H43/E43)-1)*100)</f>
        <v>3.6878159812654632</v>
      </c>
      <c r="J43" s="3"/>
      <c r="L43" s="41" t="s">
        <v>66</v>
      </c>
      <c r="M43" s="45">
        <f>+M41+M42</f>
        <v>3625891</v>
      </c>
      <c r="N43" s="43">
        <f t="shared" ref="N43:V43" si="66">+N41+N42</f>
        <v>3591082</v>
      </c>
      <c r="O43" s="302">
        <f t="shared" si="66"/>
        <v>7216973</v>
      </c>
      <c r="P43" s="43">
        <f t="shared" si="66"/>
        <v>1462</v>
      </c>
      <c r="Q43" s="302">
        <f t="shared" si="66"/>
        <v>7218435</v>
      </c>
      <c r="R43" s="45">
        <f t="shared" si="66"/>
        <v>3665956</v>
      </c>
      <c r="S43" s="43">
        <f t="shared" si="66"/>
        <v>3614089</v>
      </c>
      <c r="T43" s="302">
        <f t="shared" si="66"/>
        <v>7280045</v>
      </c>
      <c r="U43" s="43">
        <f t="shared" si="66"/>
        <v>704</v>
      </c>
      <c r="V43" s="302">
        <f t="shared" si="66"/>
        <v>7280749</v>
      </c>
      <c r="W43" s="46">
        <f>IF(Q43=0,0,((V43/Q43)-1)*100)</f>
        <v>0.86326191203494052</v>
      </c>
    </row>
    <row r="44" spans="1:23" ht="14.25" thickTop="1" thickBot="1" x14ac:dyDescent="0.25">
      <c r="A44" s="3" t="str">
        <f>IF(ISERROR(F44/G44)," ",IF(F44/G44&gt;0.5,IF(F44/G44&lt;1.5," ","NOT OK"),"NOT OK"))</f>
        <v xml:space="preserve"> </v>
      </c>
      <c r="B44" s="126" t="s">
        <v>67</v>
      </c>
      <c r="C44" s="127">
        <f>+C40+C41+C42</f>
        <v>57308</v>
      </c>
      <c r="D44" s="129">
        <f t="shared" ref="D44:H44" si="67">+D40+D41+D42</f>
        <v>57317</v>
      </c>
      <c r="E44" s="300">
        <f t="shared" si="67"/>
        <v>114625</v>
      </c>
      <c r="F44" s="127">
        <f t="shared" si="67"/>
        <v>60511</v>
      </c>
      <c r="G44" s="129">
        <f t="shared" si="67"/>
        <v>60505</v>
      </c>
      <c r="H44" s="300">
        <f t="shared" si="67"/>
        <v>121016</v>
      </c>
      <c r="I44" s="130">
        <f>IF(E44=0,0,((H44/E44)-1)*100)</f>
        <v>5.57557251908396</v>
      </c>
      <c r="J44" s="3"/>
      <c r="L44" s="41" t="s">
        <v>67</v>
      </c>
      <c r="M44" s="45">
        <f>+M40+M41+M42</f>
        <v>8823058</v>
      </c>
      <c r="N44" s="43">
        <f t="shared" ref="N44:V44" si="68">+N40+N41+N42</f>
        <v>8830991</v>
      </c>
      <c r="O44" s="302">
        <f t="shared" si="68"/>
        <v>17654049</v>
      </c>
      <c r="P44" s="43">
        <f t="shared" si="68"/>
        <v>3665</v>
      </c>
      <c r="Q44" s="302">
        <f t="shared" si="68"/>
        <v>17657714</v>
      </c>
      <c r="R44" s="45">
        <f t="shared" si="68"/>
        <v>9114854</v>
      </c>
      <c r="S44" s="43">
        <f t="shared" si="68"/>
        <v>9095587</v>
      </c>
      <c r="T44" s="302">
        <f t="shared" si="68"/>
        <v>18210441</v>
      </c>
      <c r="U44" s="43">
        <f t="shared" si="68"/>
        <v>3265</v>
      </c>
      <c r="V44" s="302">
        <f t="shared" si="68"/>
        <v>18213706</v>
      </c>
      <c r="W44" s="46">
        <f>IF(Q44=0,0,((V44/Q44)-1)*100)</f>
        <v>3.1487201570939538</v>
      </c>
    </row>
    <row r="45" spans="1:23" ht="14.25" thickTop="1" thickBot="1" x14ac:dyDescent="0.25">
      <c r="A45" s="3" t="str">
        <f t="shared" ref="A45:A47" si="69">IF(ISERROR(F45/G45)," ",IF(F45/G45&gt;0.5,IF(F45/G45&lt;1.5," ","NOT OK"),"NOT OK"))</f>
        <v xml:space="preserve"> </v>
      </c>
      <c r="B45" s="106" t="s">
        <v>15</v>
      </c>
      <c r="C45" s="120">
        <f>+'Lcc_BKK+DMK'!C45+Lcc_CNX!C45+Lcc_HDY!C45+Lcc_HKT!C45+Lcc_CEI!C45</f>
        <v>12225</v>
      </c>
      <c r="D45" s="122">
        <f>'Lcc_BKK+DMK'!D45+Lcc_CNX!D45+Lcc_HDY!D45+Lcc_HKT!D45+Lcc_CEI!D45</f>
        <v>12221</v>
      </c>
      <c r="E45" s="148">
        <f t="shared" ref="E45" si="70">SUM(C45:D45)</f>
        <v>24446</v>
      </c>
      <c r="F45" s="120"/>
      <c r="G45" s="122"/>
      <c r="H45" s="148"/>
      <c r="I45" s="123"/>
      <c r="J45" s="3"/>
      <c r="L45" s="13" t="s">
        <v>15</v>
      </c>
      <c r="M45" s="37">
        <f>'Lcc_BKK+DMK'!M45+Lcc_CNX!M45+Lcc_HDY!M45+Lcc_HKT!M45+Lcc_CEI!M45</f>
        <v>1884042</v>
      </c>
      <c r="N45" s="508">
        <f>'Lcc_BKK+DMK'!N45+Lcc_CNX!N45+Lcc_HDY!N45+Lcc_HKT!N45+Lcc_CEI!N45</f>
        <v>1868600</v>
      </c>
      <c r="O45" s="165">
        <f t="shared" ref="O45" si="71">SUM(M45:N45)</f>
        <v>3752642</v>
      </c>
      <c r="P45" s="140">
        <f>+Lcc_BKK!P45+Lcc_DMK!P45+Lcc_CNX!P45+Lcc_HDY!P45+Lcc_HKT!P45+Lcc_CEI!P45</f>
        <v>526</v>
      </c>
      <c r="Q45" s="332">
        <f>O45+P45</f>
        <v>3753168</v>
      </c>
      <c r="R45" s="39"/>
      <c r="S45" s="37"/>
      <c r="T45" s="165"/>
      <c r="U45" s="140"/>
      <c r="V45" s="332"/>
      <c r="W45" s="40"/>
    </row>
    <row r="46" spans="1:23" ht="14.25" thickTop="1" thickBot="1" x14ac:dyDescent="0.25">
      <c r="A46" s="3" t="str">
        <f t="shared" si="69"/>
        <v xml:space="preserve"> </v>
      </c>
      <c r="B46" s="126" t="s">
        <v>61</v>
      </c>
      <c r="C46" s="127">
        <f t="shared" ref="C46:E46" si="72">+C41+C42+C45</f>
        <v>35067</v>
      </c>
      <c r="D46" s="129">
        <f t="shared" si="72"/>
        <v>35070</v>
      </c>
      <c r="E46" s="151">
        <f t="shared" si="72"/>
        <v>70137</v>
      </c>
      <c r="F46" s="127"/>
      <c r="G46" s="129"/>
      <c r="H46" s="151"/>
      <c r="I46" s="130"/>
      <c r="J46" s="3"/>
      <c r="L46" s="41" t="s">
        <v>61</v>
      </c>
      <c r="M46" s="43">
        <f t="shared" ref="M46:Q46" si="73">+M41+M42+M45</f>
        <v>5509933</v>
      </c>
      <c r="N46" s="509">
        <f t="shared" si="73"/>
        <v>5459682</v>
      </c>
      <c r="O46" s="166">
        <f t="shared" si="73"/>
        <v>10969615</v>
      </c>
      <c r="P46" s="43">
        <f t="shared" si="73"/>
        <v>1988</v>
      </c>
      <c r="Q46" s="166">
        <f t="shared" si="73"/>
        <v>10971603</v>
      </c>
      <c r="R46" s="45"/>
      <c r="S46" s="43"/>
      <c r="T46" s="166"/>
      <c r="U46" s="43"/>
      <c r="V46" s="166"/>
      <c r="W46" s="46"/>
    </row>
    <row r="47" spans="1:23" ht="13.5" thickTop="1" x14ac:dyDescent="0.2">
      <c r="A47" s="3" t="str">
        <f t="shared" si="69"/>
        <v xml:space="preserve"> </v>
      </c>
      <c r="B47" s="106" t="s">
        <v>16</v>
      </c>
      <c r="C47" s="120">
        <f>+'Lcc_BKK+DMK'!C47+Lcc_CNX!C47+Lcc_HDY!C47+Lcc_HKT!C47+Lcc_CEI!C47</f>
        <v>12265</v>
      </c>
      <c r="D47" s="122">
        <f>'Lcc_BKK+DMK'!D47+Lcc_CNX!D47+Lcc_HDY!D47+Lcc_HKT!D47+Lcc_CEI!D47</f>
        <v>12264</v>
      </c>
      <c r="E47" s="148">
        <f t="shared" ref="E47:E49" si="74">SUM(C47:D47)</f>
        <v>24529</v>
      </c>
      <c r="F47" s="120"/>
      <c r="G47" s="122"/>
      <c r="H47" s="148"/>
      <c r="I47" s="123"/>
      <c r="J47" s="7"/>
      <c r="L47" s="13" t="s">
        <v>16</v>
      </c>
      <c r="M47" s="37">
        <f>'Lcc_BKK+DMK'!M47+Lcc_CNX!M47+Lcc_HDY!M47+Lcc_HKT!M47+Lcc_CEI!M47</f>
        <v>1872731</v>
      </c>
      <c r="N47" s="508">
        <f>'Lcc_BKK+DMK'!N47+Lcc_CNX!N47+Lcc_HDY!N47+Lcc_HKT!N47+Lcc_CEI!N47</f>
        <v>1870126</v>
      </c>
      <c r="O47" s="165">
        <f>SUM(M47:N47)</f>
        <v>3742857</v>
      </c>
      <c r="P47" s="140">
        <f>+Lcc_BKK!P47+Lcc_DMK!P47+Lcc_CNX!P47+Lcc_HDY!P47+Lcc_HKT!P47+Lcc_CEI!P47</f>
        <v>1327</v>
      </c>
      <c r="Q47" s="332">
        <f>O47+P47</f>
        <v>3744184</v>
      </c>
      <c r="R47" s="39"/>
      <c r="S47" s="37"/>
      <c r="T47" s="165"/>
      <c r="U47" s="140"/>
      <c r="V47" s="332"/>
      <c r="W47" s="40"/>
    </row>
    <row r="48" spans="1:23" x14ac:dyDescent="0.2">
      <c r="A48" s="3" t="str">
        <f t="shared" ref="A48" si="75">IF(ISERROR(F48/G48)," ",IF(F48/G48&gt;0.5,IF(F48/G48&lt;1.5," ","NOT OK"),"NOT OK"))</f>
        <v xml:space="preserve"> </v>
      </c>
      <c r="B48" s="106" t="s">
        <v>17</v>
      </c>
      <c r="C48" s="120">
        <f>+'Lcc_BKK+DMK'!C48+Lcc_CNX!C48+Lcc_HDY!C48+Lcc_HKT!C48+Lcc_CEI!C48</f>
        <v>12407</v>
      </c>
      <c r="D48" s="122">
        <f>'Lcc_BKK+DMK'!D48+Lcc_CNX!D48+Lcc_HDY!D48+Lcc_HKT!D48+Lcc_CEI!D48</f>
        <v>12407</v>
      </c>
      <c r="E48" s="148">
        <f t="shared" si="74"/>
        <v>24814</v>
      </c>
      <c r="F48" s="120"/>
      <c r="G48" s="122"/>
      <c r="H48" s="148"/>
      <c r="I48" s="123"/>
      <c r="J48" s="3"/>
      <c r="L48" s="13" t="s">
        <v>17</v>
      </c>
      <c r="M48" s="37">
        <f>'Lcc_BKK+DMK'!M48+Lcc_CNX!M48+Lcc_HDY!M48+Lcc_HKT!M48+Lcc_CEI!M48</f>
        <v>1802985</v>
      </c>
      <c r="N48" s="508">
        <f>'Lcc_BKK+DMK'!N48+Lcc_CNX!N48+Lcc_HDY!N48+Lcc_HKT!N48+Lcc_CEI!N48</f>
        <v>1797979</v>
      </c>
      <c r="O48" s="165">
        <f t="shared" ref="O48" si="76">SUM(M48:N48)</f>
        <v>3600964</v>
      </c>
      <c r="P48" s="140">
        <f>+Lcc_BKK!P48+Lcc_DMK!P48+Lcc_CNX!P48+Lcc_HDY!P48+Lcc_HKT!P48+Lcc_CEI!P48</f>
        <v>1067</v>
      </c>
      <c r="Q48" s="332">
        <f t="shared" ref="Q48" si="77">O48+P48</f>
        <v>3602031</v>
      </c>
      <c r="R48" s="39"/>
      <c r="S48" s="37"/>
      <c r="T48" s="165"/>
      <c r="U48" s="140"/>
      <c r="V48" s="332"/>
      <c r="W48" s="40"/>
    </row>
    <row r="49" spans="1:23" ht="13.5" thickBot="1" x14ac:dyDescent="0.25">
      <c r="A49" s="3" t="str">
        <f>IF(ISERROR(F49/G49)," ",IF(F49/G49&gt;0.5,IF(F49/G49&lt;1.5," ","NOT OK"),"NOT OK"))</f>
        <v xml:space="preserve"> </v>
      </c>
      <c r="B49" s="106" t="s">
        <v>18</v>
      </c>
      <c r="C49" s="120">
        <f>+'Lcc_BKK+DMK'!C49+Lcc_CNX!C49+Lcc_HDY!C49+Lcc_HKT!C49+Lcc_CEI!C49</f>
        <v>11692</v>
      </c>
      <c r="D49" s="122">
        <f>'Lcc_BKK+DMK'!D49+Lcc_CNX!D49+Lcc_HDY!D49+Lcc_HKT!D49+Lcc_CEI!D49</f>
        <v>11693</v>
      </c>
      <c r="E49" s="148">
        <f t="shared" si="74"/>
        <v>23385</v>
      </c>
      <c r="F49" s="120"/>
      <c r="G49" s="122"/>
      <c r="H49" s="148"/>
      <c r="I49" s="123"/>
      <c r="J49" s="3"/>
      <c r="L49" s="13" t="s">
        <v>18</v>
      </c>
      <c r="M49" s="37">
        <f>'Lcc_BKK+DMK'!M49+Lcc_CNX!M49+Lcc_HDY!M49+Lcc_HKT!M49+Lcc_CEI!M49</f>
        <v>1643168</v>
      </c>
      <c r="N49" s="508">
        <f>'Lcc_BKK+DMK'!N49+Lcc_CNX!N49+Lcc_HDY!N49+Lcc_HKT!N49+Lcc_CEI!N49</f>
        <v>1636370</v>
      </c>
      <c r="O49" s="165">
        <f>SUM(M49:N49)</f>
        <v>3279538</v>
      </c>
      <c r="P49" s="140">
        <f>+Lcc_BKK!P49+Lcc_DMK!P49+Lcc_CNX!P49+Lcc_HDY!P49+Lcc_HKT!P49+Lcc_CEI!P49</f>
        <v>683</v>
      </c>
      <c r="Q49" s="332">
        <f>O49+P49</f>
        <v>3280221</v>
      </c>
      <c r="R49" s="37"/>
      <c r="S49" s="481"/>
      <c r="T49" s="168"/>
      <c r="U49" s="140"/>
      <c r="V49" s="332"/>
      <c r="W49" s="40"/>
    </row>
    <row r="50" spans="1:23" ht="15.75" customHeight="1" thickTop="1" thickBot="1" x14ac:dyDescent="0.25">
      <c r="A50" s="9" t="str">
        <f>IF(ISERROR(F50/G50)," ",IF(F50/G50&gt;0.5,IF(F50/G50&lt;1.5," ","NOT OK"),"NOT OK"))</f>
        <v xml:space="preserve"> </v>
      </c>
      <c r="B50" s="133" t="s">
        <v>19</v>
      </c>
      <c r="C50" s="127">
        <f t="shared" ref="C50:E50" si="78">+C47+C48+C49</f>
        <v>36364</v>
      </c>
      <c r="D50" s="135">
        <f t="shared" si="78"/>
        <v>36364</v>
      </c>
      <c r="E50" s="149">
        <f t="shared" si="78"/>
        <v>72728</v>
      </c>
      <c r="F50" s="127"/>
      <c r="G50" s="135"/>
      <c r="H50" s="149"/>
      <c r="I50" s="130"/>
      <c r="J50" s="9"/>
      <c r="K50" s="10"/>
      <c r="L50" s="47" t="s">
        <v>19</v>
      </c>
      <c r="M50" s="49">
        <f t="shared" ref="M50:Q50" si="79">+M47+M48+M49</f>
        <v>5318884</v>
      </c>
      <c r="N50" s="510">
        <f t="shared" si="79"/>
        <v>5304475</v>
      </c>
      <c r="O50" s="167">
        <f t="shared" si="79"/>
        <v>10623359</v>
      </c>
      <c r="P50" s="49">
        <f t="shared" si="79"/>
        <v>3077</v>
      </c>
      <c r="Q50" s="167">
        <f t="shared" si="79"/>
        <v>10626436</v>
      </c>
      <c r="R50" s="49"/>
      <c r="S50" s="483"/>
      <c r="T50" s="479"/>
      <c r="U50" s="49"/>
      <c r="V50" s="167"/>
      <c r="W50" s="50"/>
    </row>
    <row r="51" spans="1:23" ht="13.5" thickTop="1" x14ac:dyDescent="0.2">
      <c r="A51" s="3" t="str">
        <f>IF(ISERROR(F51/G51)," ",IF(F51/G51&gt;0.5,IF(F51/G51&lt;1.5," ","NOT OK"),"NOT OK"))</f>
        <v xml:space="preserve"> </v>
      </c>
      <c r="B51" s="106" t="s">
        <v>20</v>
      </c>
      <c r="C51" s="120">
        <f>+'Lcc_BKK+DMK'!C51+Lcc_CNX!C51+Lcc_HDY!C51+Lcc_HKT!C51+Lcc_CEI!C51</f>
        <v>11970</v>
      </c>
      <c r="D51" s="122">
        <f>'Lcc_BKK+DMK'!D51+Lcc_CNX!D51+Lcc_HDY!D51+Lcc_HKT!D51+Lcc_CEI!D51</f>
        <v>11969</v>
      </c>
      <c r="E51" s="148">
        <f t="shared" ref="E51:E53" si="80">SUM(C51:D51)</f>
        <v>23939</v>
      </c>
      <c r="F51" s="120"/>
      <c r="G51" s="122"/>
      <c r="H51" s="148"/>
      <c r="I51" s="123"/>
      <c r="J51" s="3"/>
      <c r="L51" s="13" t="s">
        <v>21</v>
      </c>
      <c r="M51" s="37">
        <f>'Lcc_BKK+DMK'!M51+Lcc_CNX!M51+Lcc_HDY!M51+Lcc_HKT!M51+Lcc_CEI!M51</f>
        <v>1723668</v>
      </c>
      <c r="N51" s="508">
        <f>'Lcc_BKK+DMK'!N51+Lcc_CNX!N51+Lcc_HDY!N51+Lcc_HKT!N51+Lcc_CEI!N51</f>
        <v>1728544</v>
      </c>
      <c r="O51" s="504">
        <f>SUM(M51:N51)</f>
        <v>3452212</v>
      </c>
      <c r="P51" s="499">
        <f>+Lcc_BKK!P51+Lcc_DMK!P51+Lcc_CNX!P51+Lcc_HDY!P51+Lcc_HKT!P51+Lcc_CEI!P51</f>
        <v>868</v>
      </c>
      <c r="Q51" s="504">
        <f>O51+P51</f>
        <v>3453080</v>
      </c>
      <c r="R51" s="37"/>
      <c r="S51" s="481"/>
      <c r="T51" s="168"/>
      <c r="U51" s="140"/>
      <c r="V51" s="332"/>
      <c r="W51" s="40"/>
    </row>
    <row r="52" spans="1:23" x14ac:dyDescent="0.2">
      <c r="A52" s="3" t="str">
        <f t="shared" ref="A52" si="81">IF(ISERROR(F52/G52)," ",IF(F52/G52&gt;0.5,IF(F52/G52&lt;1.5," ","NOT OK"),"NOT OK"))</f>
        <v xml:space="preserve"> </v>
      </c>
      <c r="B52" s="106" t="s">
        <v>22</v>
      </c>
      <c r="C52" s="120">
        <f>+'Lcc_BKK+DMK'!C52+Lcc_CNX!C52+Lcc_HDY!C52+Lcc_HKT!C52+Lcc_CEI!C52</f>
        <v>11839</v>
      </c>
      <c r="D52" s="122">
        <f>'Lcc_BKK+DMK'!D52+Lcc_CNX!D52+Lcc_HDY!D52+Lcc_HKT!D52+Lcc_CEI!D52</f>
        <v>11836</v>
      </c>
      <c r="E52" s="148">
        <f t="shared" si="80"/>
        <v>23675</v>
      </c>
      <c r="F52" s="120"/>
      <c r="G52" s="122"/>
      <c r="H52" s="148"/>
      <c r="I52" s="123"/>
      <c r="J52" s="3"/>
      <c r="L52" s="13" t="s">
        <v>22</v>
      </c>
      <c r="M52" s="37">
        <f>'Lcc_BKK+DMK'!M52+Lcc_CNX!M52+Lcc_HDY!M52+Lcc_HKT!M52+Lcc_CEI!M52</f>
        <v>1741715</v>
      </c>
      <c r="N52" s="508">
        <f>'Lcc_BKK+DMK'!N52+Lcc_CNX!N52+Lcc_HDY!N52+Lcc_HKT!N52+Lcc_CEI!N52</f>
        <v>1724021</v>
      </c>
      <c r="O52" s="505">
        <f>SUM(M52:N52)</f>
        <v>3465736</v>
      </c>
      <c r="P52" s="502">
        <f>+Lcc_BKK!P52+Lcc_DMK!P52+Lcc_CNX!P52+Lcc_HDY!P52+Lcc_HKT!P52+Lcc_CEI!P52</f>
        <v>601</v>
      </c>
      <c r="Q52" s="505">
        <f>O52+P52</f>
        <v>3466337</v>
      </c>
      <c r="R52" s="37"/>
      <c r="S52" s="481"/>
      <c r="T52" s="165"/>
      <c r="U52" s="494"/>
      <c r="V52" s="165"/>
      <c r="W52" s="40"/>
    </row>
    <row r="53" spans="1:23" ht="13.5" thickBot="1" x14ac:dyDescent="0.25">
      <c r="A53" s="3" t="str">
        <f>IF(ISERROR(F53/G53)," ",IF(F53/G53&gt;0.5,IF(F53/G53&lt;1.5," ","NOT OK"),"NOT OK"))</f>
        <v xml:space="preserve"> </v>
      </c>
      <c r="B53" s="106" t="s">
        <v>23</v>
      </c>
      <c r="C53" s="120">
        <f>+'Lcc_BKK+DMK'!C53+Lcc_CNX!C53+Lcc_HDY!C53+Lcc_HKT!C53+Lcc_CEI!C53</f>
        <v>10880</v>
      </c>
      <c r="D53" s="122">
        <f>'Lcc_BKK+DMK'!D53+Lcc_CNX!D53+Lcc_HDY!D53+Lcc_HKT!D53+Lcc_CEI!D53</f>
        <v>10882</v>
      </c>
      <c r="E53" s="148">
        <f t="shared" si="80"/>
        <v>21762</v>
      </c>
      <c r="F53" s="120"/>
      <c r="G53" s="122"/>
      <c r="H53" s="148"/>
      <c r="I53" s="123"/>
      <c r="J53" s="3"/>
      <c r="L53" s="13" t="s">
        <v>23</v>
      </c>
      <c r="M53" s="37">
        <f>'Lcc_BKK+DMK'!M53+Lcc_CNX!M53+Lcc_HDY!M53+Lcc_HKT!M53+Lcc_CEI!M53</f>
        <v>1535537</v>
      </c>
      <c r="N53" s="508">
        <f>'Lcc_BKK+DMK'!N53+Lcc_CNX!N53+Lcc_HDY!N53+Lcc_HKT!N53+Lcc_CEI!N53</f>
        <v>1532965</v>
      </c>
      <c r="O53" s="505">
        <f t="shared" ref="O53" si="82">SUM(M53:N53)</f>
        <v>3068502</v>
      </c>
      <c r="P53" s="502">
        <f>+Lcc_BKK!P53+Lcc_DMK!P53+Lcc_CNX!P53+Lcc_HDY!P53+Lcc_HKT!P53+Lcc_CEI!P53</f>
        <v>319</v>
      </c>
      <c r="Q53" s="505">
        <f t="shared" ref="Q53" si="83">O53+P53</f>
        <v>3068821</v>
      </c>
      <c r="R53" s="37"/>
      <c r="S53" s="481"/>
      <c r="T53" s="165"/>
      <c r="U53" s="494"/>
      <c r="V53" s="165"/>
      <c r="W53" s="40"/>
    </row>
    <row r="54" spans="1:23" ht="14.25" thickTop="1" thickBot="1" x14ac:dyDescent="0.25">
      <c r="A54" s="3" t="str">
        <f>IF(ISERROR(F54/G54)," ",IF(F54/G54&gt;0.5,IF(F54/G54&lt;1.5," ","NOT OK"),"NOT OK"))</f>
        <v xml:space="preserve"> </v>
      </c>
      <c r="B54" s="126" t="s">
        <v>40</v>
      </c>
      <c r="C54" s="127">
        <f t="shared" ref="C54:E54" si="84">+C51+C52+C53</f>
        <v>34689</v>
      </c>
      <c r="D54" s="127">
        <f t="shared" si="84"/>
        <v>34687</v>
      </c>
      <c r="E54" s="127">
        <f t="shared" si="84"/>
        <v>69376</v>
      </c>
      <c r="F54" s="127"/>
      <c r="G54" s="127"/>
      <c r="H54" s="127"/>
      <c r="I54" s="130"/>
      <c r="J54" s="3"/>
      <c r="L54" s="476" t="s">
        <v>40</v>
      </c>
      <c r="M54" s="45">
        <f t="shared" ref="M54:Q54" si="85">+M51+M52+M53</f>
        <v>5000920</v>
      </c>
      <c r="N54" s="43">
        <f t="shared" si="85"/>
        <v>4985530</v>
      </c>
      <c r="O54" s="166">
        <f t="shared" si="85"/>
        <v>9986450</v>
      </c>
      <c r="P54" s="43">
        <f t="shared" si="85"/>
        <v>1788</v>
      </c>
      <c r="Q54" s="166">
        <f t="shared" si="85"/>
        <v>9988238</v>
      </c>
      <c r="R54" s="43"/>
      <c r="S54" s="482"/>
      <c r="T54" s="489"/>
      <c r="U54" s="495"/>
      <c r="V54" s="166"/>
      <c r="W54" s="46"/>
    </row>
    <row r="55" spans="1:23" ht="14.25" thickTop="1" thickBot="1" x14ac:dyDescent="0.25">
      <c r="A55" s="3" t="str">
        <f>IF(ISERROR(F55/G55)," ",IF(F55/G55&gt;0.5,IF(F55/G55&lt;1.5," ","NOT OK"),"NOT OK"))</f>
        <v xml:space="preserve"> </v>
      </c>
      <c r="B55" s="126" t="s">
        <v>62</v>
      </c>
      <c r="C55" s="127">
        <f t="shared" ref="C55:E55" si="86">+C46+C50+C51+C52+C53</f>
        <v>106120</v>
      </c>
      <c r="D55" s="129">
        <f t="shared" si="86"/>
        <v>106121</v>
      </c>
      <c r="E55" s="300">
        <f t="shared" si="86"/>
        <v>212241</v>
      </c>
      <c r="F55" s="127"/>
      <c r="G55" s="129"/>
      <c r="H55" s="300"/>
      <c r="I55" s="130"/>
      <c r="J55" s="3"/>
      <c r="L55" s="476" t="s">
        <v>62</v>
      </c>
      <c r="M55" s="42">
        <f t="shared" ref="M55:Q55" si="87">+M46+M50+M51+M52+M53</f>
        <v>15829737</v>
      </c>
      <c r="N55" s="477">
        <f t="shared" si="87"/>
        <v>15749687</v>
      </c>
      <c r="O55" s="302">
        <f t="shared" si="87"/>
        <v>31579424</v>
      </c>
      <c r="P55" s="43">
        <f t="shared" si="87"/>
        <v>6853</v>
      </c>
      <c r="Q55" s="302">
        <f t="shared" si="87"/>
        <v>31586277</v>
      </c>
      <c r="R55" s="43"/>
      <c r="S55" s="482"/>
      <c r="T55" s="486"/>
      <c r="U55" s="495"/>
      <c r="V55" s="302"/>
      <c r="W55" s="46"/>
    </row>
    <row r="56" spans="1:23" ht="14.25" thickTop="1" thickBot="1" x14ac:dyDescent="0.25">
      <c r="A56" s="3" t="str">
        <f>IF(ISERROR(F56/G56)," ",IF(F56/G56&gt;0.5,IF(F56/G56&lt;1.5," ","NOT OK"),"NOT OK"))</f>
        <v xml:space="preserve"> </v>
      </c>
      <c r="B56" s="126" t="s">
        <v>63</v>
      </c>
      <c r="C56" s="127">
        <f t="shared" ref="C56:E56" si="88">+C40+C46+C50+C54</f>
        <v>140586</v>
      </c>
      <c r="D56" s="129">
        <f t="shared" si="88"/>
        <v>140589</v>
      </c>
      <c r="E56" s="300">
        <f t="shared" si="88"/>
        <v>281175</v>
      </c>
      <c r="F56" s="127"/>
      <c r="G56" s="129"/>
      <c r="H56" s="300"/>
      <c r="I56" s="130"/>
      <c r="J56" s="3"/>
      <c r="L56" s="476" t="s">
        <v>63</v>
      </c>
      <c r="M56" s="45">
        <f t="shared" ref="M56:Q56" si="89">+M40+M46+M50+M54</f>
        <v>21026904</v>
      </c>
      <c r="N56" s="43">
        <f t="shared" si="89"/>
        <v>20989596</v>
      </c>
      <c r="O56" s="302">
        <f t="shared" si="89"/>
        <v>42016500</v>
      </c>
      <c r="P56" s="43">
        <f t="shared" si="89"/>
        <v>9056</v>
      </c>
      <c r="Q56" s="302">
        <f t="shared" si="89"/>
        <v>42025556</v>
      </c>
      <c r="R56" s="43"/>
      <c r="S56" s="482"/>
      <c r="T56" s="486"/>
      <c r="U56" s="495"/>
      <c r="V56" s="302"/>
      <c r="W56" s="46"/>
    </row>
    <row r="57" spans="1:23" ht="14.25" thickTop="1" thickBot="1" x14ac:dyDescent="0.25">
      <c r="B57" s="138" t="s">
        <v>60</v>
      </c>
      <c r="C57" s="102"/>
      <c r="D57" s="102"/>
      <c r="E57" s="102"/>
      <c r="F57" s="102"/>
      <c r="G57" s="102"/>
      <c r="H57" s="102"/>
      <c r="I57" s="102"/>
      <c r="J57" s="3"/>
      <c r="L57" s="53" t="s">
        <v>60</v>
      </c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</row>
    <row r="58" spans="1:23" ht="13.5" thickTop="1" x14ac:dyDescent="0.2">
      <c r="B58" s="537" t="s">
        <v>27</v>
      </c>
      <c r="C58" s="538"/>
      <c r="D58" s="538"/>
      <c r="E58" s="538"/>
      <c r="F58" s="538"/>
      <c r="G58" s="538"/>
      <c r="H58" s="538"/>
      <c r="I58" s="539"/>
      <c r="J58" s="3"/>
      <c r="L58" s="540" t="s">
        <v>28</v>
      </c>
      <c r="M58" s="541"/>
      <c r="N58" s="541"/>
      <c r="O58" s="541"/>
      <c r="P58" s="541"/>
      <c r="Q58" s="541"/>
      <c r="R58" s="541"/>
      <c r="S58" s="541"/>
      <c r="T58" s="541"/>
      <c r="U58" s="541"/>
      <c r="V58" s="541"/>
      <c r="W58" s="542"/>
    </row>
    <row r="59" spans="1:23" ht="13.5" thickBot="1" x14ac:dyDescent="0.25">
      <c r="B59" s="543" t="s">
        <v>30</v>
      </c>
      <c r="C59" s="544"/>
      <c r="D59" s="544"/>
      <c r="E59" s="544"/>
      <c r="F59" s="544"/>
      <c r="G59" s="544"/>
      <c r="H59" s="544"/>
      <c r="I59" s="545"/>
      <c r="J59" s="3"/>
      <c r="L59" s="546" t="s">
        <v>50</v>
      </c>
      <c r="M59" s="547"/>
      <c r="N59" s="547"/>
      <c r="O59" s="547"/>
      <c r="P59" s="547"/>
      <c r="Q59" s="547"/>
      <c r="R59" s="547"/>
      <c r="S59" s="547"/>
      <c r="T59" s="547"/>
      <c r="U59" s="547"/>
      <c r="V59" s="547"/>
      <c r="W59" s="548"/>
    </row>
    <row r="60" spans="1:23" ht="14.25" thickTop="1" thickBot="1" x14ac:dyDescent="0.25">
      <c r="B60" s="101"/>
      <c r="C60" s="102"/>
      <c r="D60" s="102"/>
      <c r="E60" s="102"/>
      <c r="F60" s="102"/>
      <c r="G60" s="102"/>
      <c r="H60" s="102"/>
      <c r="I60" s="103"/>
      <c r="J60" s="3"/>
      <c r="L60" s="15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2"/>
    </row>
    <row r="61" spans="1:23" ht="14.25" thickTop="1" thickBot="1" x14ac:dyDescent="0.25">
      <c r="B61" s="104"/>
      <c r="C61" s="549" t="s">
        <v>64</v>
      </c>
      <c r="D61" s="550"/>
      <c r="E61" s="551"/>
      <c r="F61" s="549" t="s">
        <v>65</v>
      </c>
      <c r="G61" s="550"/>
      <c r="H61" s="551"/>
      <c r="I61" s="105" t="s">
        <v>2</v>
      </c>
      <c r="J61" s="3"/>
      <c r="L61" s="11"/>
      <c r="M61" s="552" t="s">
        <v>64</v>
      </c>
      <c r="N61" s="553"/>
      <c r="O61" s="553"/>
      <c r="P61" s="553"/>
      <c r="Q61" s="554"/>
      <c r="R61" s="552" t="s">
        <v>65</v>
      </c>
      <c r="S61" s="553"/>
      <c r="T61" s="553"/>
      <c r="U61" s="553"/>
      <c r="V61" s="554"/>
      <c r="W61" s="12" t="s">
        <v>2</v>
      </c>
    </row>
    <row r="62" spans="1:23" ht="13.5" thickTop="1" x14ac:dyDescent="0.2">
      <c r="B62" s="106" t="s">
        <v>3</v>
      </c>
      <c r="C62" s="107"/>
      <c r="D62" s="108"/>
      <c r="E62" s="109"/>
      <c r="F62" s="107"/>
      <c r="G62" s="108"/>
      <c r="H62" s="109"/>
      <c r="I62" s="110" t="s">
        <v>4</v>
      </c>
      <c r="J62" s="3"/>
      <c r="L62" s="13" t="s">
        <v>3</v>
      </c>
      <c r="M62" s="19"/>
      <c r="N62" s="15"/>
      <c r="O62" s="16"/>
      <c r="P62" s="17"/>
      <c r="Q62" s="20"/>
      <c r="R62" s="19"/>
      <c r="S62" s="15"/>
      <c r="T62" s="16"/>
      <c r="U62" s="17"/>
      <c r="V62" s="20"/>
      <c r="W62" s="21" t="s">
        <v>4</v>
      </c>
    </row>
    <row r="63" spans="1:23" ht="13.5" thickBot="1" x14ac:dyDescent="0.25">
      <c r="B63" s="111" t="s">
        <v>29</v>
      </c>
      <c r="C63" s="112" t="s">
        <v>5</v>
      </c>
      <c r="D63" s="113" t="s">
        <v>6</v>
      </c>
      <c r="E63" s="114" t="s">
        <v>7</v>
      </c>
      <c r="F63" s="112" t="s">
        <v>5</v>
      </c>
      <c r="G63" s="113" t="s">
        <v>6</v>
      </c>
      <c r="H63" s="114" t="s">
        <v>7</v>
      </c>
      <c r="I63" s="115"/>
      <c r="J63" s="3"/>
      <c r="L63" s="22"/>
      <c r="M63" s="27" t="s">
        <v>8</v>
      </c>
      <c r="N63" s="24" t="s">
        <v>9</v>
      </c>
      <c r="O63" s="25" t="s">
        <v>31</v>
      </c>
      <c r="P63" s="26" t="s">
        <v>32</v>
      </c>
      <c r="Q63" s="25" t="s">
        <v>7</v>
      </c>
      <c r="R63" s="27" t="s">
        <v>8</v>
      </c>
      <c r="S63" s="24" t="s">
        <v>9</v>
      </c>
      <c r="T63" s="25" t="s">
        <v>31</v>
      </c>
      <c r="U63" s="26" t="s">
        <v>32</v>
      </c>
      <c r="V63" s="25" t="s">
        <v>7</v>
      </c>
      <c r="W63" s="28"/>
    </row>
    <row r="64" spans="1:23" ht="5.25" customHeight="1" thickTop="1" x14ac:dyDescent="0.2">
      <c r="B64" s="106"/>
      <c r="C64" s="116"/>
      <c r="D64" s="117"/>
      <c r="E64" s="118"/>
      <c r="F64" s="116"/>
      <c r="G64" s="117"/>
      <c r="H64" s="118"/>
      <c r="I64" s="119"/>
      <c r="J64" s="3"/>
      <c r="L64" s="13"/>
      <c r="M64" s="33"/>
      <c r="N64" s="30"/>
      <c r="O64" s="31"/>
      <c r="P64" s="32"/>
      <c r="Q64" s="34"/>
      <c r="R64" s="33"/>
      <c r="S64" s="30"/>
      <c r="T64" s="31"/>
      <c r="U64" s="32"/>
      <c r="V64" s="34"/>
      <c r="W64" s="35"/>
    </row>
    <row r="65" spans="1:23" x14ac:dyDescent="0.2">
      <c r="A65" s="3" t="str">
        <f>IF(ISERROR(F65/G65)," ",IF(F65/G65&gt;0.5,IF(F65/G65&lt;1.5," ","NOT OK"),"NOT OK"))</f>
        <v xml:space="preserve"> </v>
      </c>
      <c r="B65" s="106" t="s">
        <v>10</v>
      </c>
      <c r="C65" s="120">
        <f t="shared" ref="C65:H70" si="90">+C9+C37</f>
        <v>17165</v>
      </c>
      <c r="D65" s="122">
        <f t="shared" si="90"/>
        <v>17172</v>
      </c>
      <c r="E65" s="148">
        <f t="shared" si="90"/>
        <v>34337</v>
      </c>
      <c r="F65" s="120">
        <f t="shared" si="90"/>
        <v>19226</v>
      </c>
      <c r="G65" s="122">
        <f t="shared" si="90"/>
        <v>19225</v>
      </c>
      <c r="H65" s="148">
        <f t="shared" si="90"/>
        <v>38451</v>
      </c>
      <c r="I65" s="123">
        <f>IF(E65=0,0,((H65/E65)-1)*100)</f>
        <v>11.981244721437513</v>
      </c>
      <c r="J65" s="3"/>
      <c r="K65" s="6"/>
      <c r="L65" s="13" t="s">
        <v>10</v>
      </c>
      <c r="M65" s="39">
        <f>'Lcc_BKK+DMK'!M65+Lcc_CNX!M65+Lcc_HDY!M65+Lcc_HKT!M65+Lcc_CEI!M65</f>
        <v>2620549</v>
      </c>
      <c r="N65" s="37">
        <f>'Lcc_BKK+DMK'!N65+Lcc_CNX!N65+Lcc_HDY!N65+Lcc_HKT!N65+Lcc_CEI!N65</f>
        <v>2654304</v>
      </c>
      <c r="O65" s="165">
        <f>SUM(M65:N65)</f>
        <v>5274853</v>
      </c>
      <c r="P65" s="38">
        <f>+Lcc_BKK!P65+Lcc_DMK!P65+Lcc_CNX!P65+Lcc_HDY!P65+Lcc_HKT!P65+Lcc_CEI!P65</f>
        <v>2736</v>
      </c>
      <c r="Q65" s="168">
        <f>O65+P65</f>
        <v>5277589</v>
      </c>
      <c r="R65" s="39">
        <f>'Lcc_BKK+DMK'!R65+Lcc_CNX!R65+Lcc_HDY!R65+Lcc_HKT!R65+Lcc_CEI!R65</f>
        <v>2864093</v>
      </c>
      <c r="S65" s="37">
        <f>'Lcc_BKK+DMK'!S65+Lcc_CNX!S65+Lcc_HDY!S65+Lcc_HKT!S65+Lcc_CEI!S65</f>
        <v>2896325</v>
      </c>
      <c r="T65" s="165">
        <f>SUM(R65:S65)</f>
        <v>5760418</v>
      </c>
      <c r="U65" s="38">
        <f>+Lcc_BKK!U65+Lcc_DMK!U65+Lcc_CNX!U65+Lcc_HDY!U65+Lcc_HKT!U65+Lcc_CEI!U65</f>
        <v>4509</v>
      </c>
      <c r="V65" s="168">
        <f>T65+U65</f>
        <v>5764927</v>
      </c>
      <c r="W65" s="40">
        <f>IF(Q65=0,0,((V65/Q65)-1)*100)</f>
        <v>9.2341029208602663</v>
      </c>
    </row>
    <row r="66" spans="1:23" x14ac:dyDescent="0.2">
      <c r="A66" s="3" t="str">
        <f>IF(ISERROR(F66/G66)," ",IF(F66/G66&gt;0.5,IF(F66/G66&lt;1.5," ","NOT OK"),"NOT OK"))</f>
        <v xml:space="preserve"> </v>
      </c>
      <c r="B66" s="106" t="s">
        <v>11</v>
      </c>
      <c r="C66" s="120">
        <f t="shared" si="90"/>
        <v>17392</v>
      </c>
      <c r="D66" s="122">
        <f t="shared" si="90"/>
        <v>17386</v>
      </c>
      <c r="E66" s="148">
        <f t="shared" si="90"/>
        <v>34778</v>
      </c>
      <c r="F66" s="120">
        <f t="shared" si="90"/>
        <v>18914</v>
      </c>
      <c r="G66" s="122">
        <f t="shared" si="90"/>
        <v>18911</v>
      </c>
      <c r="H66" s="148">
        <f t="shared" si="90"/>
        <v>37825</v>
      </c>
      <c r="I66" s="123">
        <f>IF(E66=0,0,((H66/E66)-1)*100)</f>
        <v>8.7612858703778329</v>
      </c>
      <c r="J66" s="3"/>
      <c r="K66" s="6"/>
      <c r="L66" s="13" t="s">
        <v>11</v>
      </c>
      <c r="M66" s="39">
        <f>'Lcc_BKK+DMK'!M66+Lcc_CNX!M66+Lcc_HDY!M66+Lcc_HKT!M66+Lcc_CEI!M66</f>
        <v>2719134</v>
      </c>
      <c r="N66" s="37">
        <f>'Lcc_BKK+DMK'!N66+Lcc_CNX!N66+Lcc_HDY!N66+Lcc_HKT!N66+Lcc_CEI!N66</f>
        <v>2702110</v>
      </c>
      <c r="O66" s="165">
        <f t="shared" ref="O66:O67" si="91">SUM(M66:N66)</f>
        <v>5421244</v>
      </c>
      <c r="P66" s="38">
        <f>+Lcc_BKK!P66+Lcc_DMK!P66+Lcc_CNX!P66+Lcc_HDY!P66+Lcc_HKT!P66+Lcc_CEI!P66</f>
        <v>3161</v>
      </c>
      <c r="Q66" s="168">
        <f t="shared" ref="Q66:Q67" si="92">O66+P66</f>
        <v>5424405</v>
      </c>
      <c r="R66" s="39">
        <f>'Lcc_BKK+DMK'!R66+Lcc_CNX!R66+Lcc_HDY!R66+Lcc_HKT!R66+Lcc_CEI!R66</f>
        <v>2881821</v>
      </c>
      <c r="S66" s="37">
        <f>'Lcc_BKK+DMK'!S66+Lcc_CNX!S66+Lcc_HDY!S66+Lcc_HKT!S66+Lcc_CEI!S66</f>
        <v>2844854</v>
      </c>
      <c r="T66" s="165">
        <f t="shared" ref="T66:T67" si="93">SUM(R66:S66)</f>
        <v>5726675</v>
      </c>
      <c r="U66" s="38">
        <f>+Lcc_BKK!U66+Lcc_DMK!U66+Lcc_CNX!U66+Lcc_HDY!U66+Lcc_HKT!U66+Lcc_CEI!U66</f>
        <v>3990</v>
      </c>
      <c r="V66" s="168">
        <f t="shared" ref="V66:V67" si="94">T66+U66</f>
        <v>5730665</v>
      </c>
      <c r="W66" s="40">
        <f t="shared" ref="W66:W67" si="95">IF(Q66=0,0,((V66/Q66)-1)*100)</f>
        <v>5.6459648569751053</v>
      </c>
    </row>
    <row r="67" spans="1:23" ht="13.5" thickBot="1" x14ac:dyDescent="0.25">
      <c r="A67" s="3" t="str">
        <f>IF(ISERROR(F67/G67)," ",IF(F67/G67&gt;0.5,IF(F67/G67&lt;1.5," ","NOT OK"),"NOT OK"))</f>
        <v xml:space="preserve"> </v>
      </c>
      <c r="B67" s="111" t="s">
        <v>12</v>
      </c>
      <c r="C67" s="124">
        <f t="shared" si="90"/>
        <v>18424</v>
      </c>
      <c r="D67" s="125">
        <f t="shared" si="90"/>
        <v>18426</v>
      </c>
      <c r="E67" s="148">
        <f t="shared" si="90"/>
        <v>36850</v>
      </c>
      <c r="F67" s="124">
        <f t="shared" si="90"/>
        <v>20280</v>
      </c>
      <c r="G67" s="125">
        <f t="shared" si="90"/>
        <v>20281</v>
      </c>
      <c r="H67" s="148">
        <f t="shared" si="90"/>
        <v>40561</v>
      </c>
      <c r="I67" s="123">
        <f>IF(E67=0,0,((H67/E67)-1)*100)</f>
        <v>10.070556309362289</v>
      </c>
      <c r="J67" s="3"/>
      <c r="K67" s="6"/>
      <c r="L67" s="22" t="s">
        <v>12</v>
      </c>
      <c r="M67" s="39">
        <f>'Lcc_BKK+DMK'!M67+Lcc_CNX!M67+Lcc_HDY!M67+Lcc_HKT!M67+Lcc_CEI!M67</f>
        <v>2936951</v>
      </c>
      <c r="N67" s="37">
        <f>'Lcc_BKK+DMK'!N67+Lcc_CNX!N67+Lcc_HDY!N67+Lcc_HKT!N67+Lcc_CEI!N67</f>
        <v>2969804</v>
      </c>
      <c r="O67" s="165">
        <f t="shared" si="91"/>
        <v>5906755</v>
      </c>
      <c r="P67" s="38">
        <f>+Lcc_BKK!P67+Lcc_DMK!P67+Lcc_CNX!P67+Lcc_HDY!P67+Lcc_HKT!P67+Lcc_CEI!P67</f>
        <v>5400</v>
      </c>
      <c r="Q67" s="168">
        <f t="shared" si="92"/>
        <v>5912155</v>
      </c>
      <c r="R67" s="39">
        <f>'Lcc_BKK+DMK'!R67+Lcc_CNX!R67+Lcc_HDY!R67+Lcc_HKT!R67+Lcc_CEI!R67</f>
        <v>3180302</v>
      </c>
      <c r="S67" s="37">
        <f>'Lcc_BKK+DMK'!S67+Lcc_CNX!S67+Lcc_HDY!S67+Lcc_HKT!S67+Lcc_CEI!S67</f>
        <v>3189534</v>
      </c>
      <c r="T67" s="165">
        <f t="shared" si="93"/>
        <v>6369836</v>
      </c>
      <c r="U67" s="38">
        <f>+Lcc_BKK!U67+Lcc_DMK!U67+Lcc_CNX!U67+Lcc_HDY!U67+Lcc_HKT!U67+Lcc_CEI!U67</f>
        <v>8011</v>
      </c>
      <c r="V67" s="168">
        <f t="shared" si="94"/>
        <v>6377847</v>
      </c>
      <c r="W67" s="40">
        <f t="shared" si="95"/>
        <v>7.8768570851068587</v>
      </c>
    </row>
    <row r="68" spans="1:23" ht="14.25" thickTop="1" thickBot="1" x14ac:dyDescent="0.25">
      <c r="A68" s="3" t="str">
        <f>IF(ISERROR(F68/G68)," ",IF(F68/G68&gt;0.5,IF(F68/G68&lt;1.5," ","NOT OK"),"NOT OK"))</f>
        <v xml:space="preserve"> </v>
      </c>
      <c r="B68" s="126" t="s">
        <v>57</v>
      </c>
      <c r="C68" s="127">
        <f t="shared" si="90"/>
        <v>52981</v>
      </c>
      <c r="D68" s="129">
        <f t="shared" si="90"/>
        <v>52984</v>
      </c>
      <c r="E68" s="151">
        <f t="shared" si="90"/>
        <v>105965</v>
      </c>
      <c r="F68" s="127">
        <f t="shared" si="90"/>
        <v>58420</v>
      </c>
      <c r="G68" s="129">
        <f t="shared" si="90"/>
        <v>58417</v>
      </c>
      <c r="H68" s="151">
        <f t="shared" si="90"/>
        <v>116837</v>
      </c>
      <c r="I68" s="130">
        <f t="shared" ref="I68:I69" si="96">IF(E68=0,0,((H68/E68)-1)*100)</f>
        <v>10.25999150662955</v>
      </c>
      <c r="J68" s="3"/>
      <c r="L68" s="41" t="s">
        <v>57</v>
      </c>
      <c r="M68" s="45">
        <f t="shared" ref="M68:Q68" si="97">+M65+M66+M67</f>
        <v>8276634</v>
      </c>
      <c r="N68" s="43">
        <f t="shared" si="97"/>
        <v>8326218</v>
      </c>
      <c r="O68" s="166">
        <f t="shared" si="97"/>
        <v>16602852</v>
      </c>
      <c r="P68" s="43">
        <f t="shared" si="97"/>
        <v>11297</v>
      </c>
      <c r="Q68" s="166">
        <f t="shared" si="97"/>
        <v>16614149</v>
      </c>
      <c r="R68" s="45">
        <f t="shared" ref="R68:V68" si="98">+R65+R66+R67</f>
        <v>8926216</v>
      </c>
      <c r="S68" s="43">
        <f t="shared" si="98"/>
        <v>8930713</v>
      </c>
      <c r="T68" s="166">
        <f t="shared" si="98"/>
        <v>17856929</v>
      </c>
      <c r="U68" s="43">
        <f t="shared" si="98"/>
        <v>16510</v>
      </c>
      <c r="V68" s="166">
        <f t="shared" si="98"/>
        <v>17873439</v>
      </c>
      <c r="W68" s="46">
        <f>IF(Q68=0,0,((V68/Q68)-1)*100)</f>
        <v>7.5796238495272839</v>
      </c>
    </row>
    <row r="69" spans="1:23" ht="13.5" thickTop="1" x14ac:dyDescent="0.2">
      <c r="A69" s="3" t="str">
        <f t="shared" si="14"/>
        <v xml:space="preserve"> </v>
      </c>
      <c r="B69" s="106" t="s">
        <v>13</v>
      </c>
      <c r="C69" s="120">
        <f t="shared" si="90"/>
        <v>18755</v>
      </c>
      <c r="D69" s="122">
        <f t="shared" si="90"/>
        <v>18756</v>
      </c>
      <c r="E69" s="148">
        <f t="shared" si="90"/>
        <v>37511</v>
      </c>
      <c r="F69" s="120">
        <f t="shared" si="90"/>
        <v>20610</v>
      </c>
      <c r="G69" s="122">
        <f t="shared" si="90"/>
        <v>20613</v>
      </c>
      <c r="H69" s="148">
        <f t="shared" si="90"/>
        <v>41223</v>
      </c>
      <c r="I69" s="123">
        <f t="shared" si="96"/>
        <v>9.8957639092532865</v>
      </c>
      <c r="J69" s="3"/>
      <c r="L69" s="13" t="s">
        <v>13</v>
      </c>
      <c r="M69" s="39">
        <f>'Lcc_BKK+DMK'!M69+Lcc_CNX!M69+Lcc_HDY!M69+Lcc_HKT!M69+Lcc_CEI!M69</f>
        <v>3058411</v>
      </c>
      <c r="N69" s="37">
        <f>'Lcc_BKK+DMK'!N69+Lcc_CNX!N69+Lcc_HDY!N69+Lcc_HKT!N69+Lcc_CEI!N69</f>
        <v>3009693</v>
      </c>
      <c r="O69" s="165">
        <f t="shared" ref="O69" si="99">SUM(M69:N69)</f>
        <v>6068104</v>
      </c>
      <c r="P69" s="38">
        <f>+Lcc_BKK!P69+Lcc_DMK!P69+Lcc_CNX!P69+Lcc_HDY!P69+Lcc_HKT!P69+Lcc_CEI!P69</f>
        <v>2733</v>
      </c>
      <c r="Q69" s="168">
        <f t="shared" ref="Q69" si="100">O69+P69</f>
        <v>6070837</v>
      </c>
      <c r="R69" s="39">
        <f>'Lcc_BKK+DMK'!R69+Lcc_CNX!R69+Lcc_HDY!R69+Lcc_HKT!R69+Lcc_CEI!R69</f>
        <v>3292129</v>
      </c>
      <c r="S69" s="37">
        <f>'Lcc_BKK+DMK'!S69+Lcc_CNX!S69+Lcc_HDY!S69+Lcc_HKT!S69+Lcc_CEI!S69</f>
        <v>3252364</v>
      </c>
      <c r="T69" s="165">
        <f t="shared" ref="T69" si="101">SUM(R69:S69)</f>
        <v>6544493</v>
      </c>
      <c r="U69" s="38">
        <f>+Lcc_BKK!U69+Lcc_DMK!U69+Lcc_CNX!U69+Lcc_HDY!U69+Lcc_HKT!U69+Lcc_CEI!U69</f>
        <v>4466</v>
      </c>
      <c r="V69" s="168">
        <f t="shared" ref="V69" si="102">T69+U69</f>
        <v>6548959</v>
      </c>
      <c r="W69" s="40">
        <f t="shared" ref="W69" si="103">IF(Q69=0,0,((V69/Q69)-1)*100)</f>
        <v>7.8757179611312234</v>
      </c>
    </row>
    <row r="70" spans="1:23" ht="13.5" thickBot="1" x14ac:dyDescent="0.25">
      <c r="A70" s="3" t="str">
        <f>IF(ISERROR(F70/G70)," ",IF(F70/G70&gt;0.5,IF(F70/G70&lt;1.5," ","NOT OK"),"NOT OK"))</f>
        <v xml:space="preserve"> </v>
      </c>
      <c r="B70" s="106" t="s">
        <v>14</v>
      </c>
      <c r="C70" s="120">
        <f t="shared" si="90"/>
        <v>17130</v>
      </c>
      <c r="D70" s="122">
        <f t="shared" si="90"/>
        <v>17139</v>
      </c>
      <c r="E70" s="148">
        <f t="shared" si="90"/>
        <v>34269</v>
      </c>
      <c r="F70" s="120">
        <f t="shared" si="90"/>
        <v>18556</v>
      </c>
      <c r="G70" s="122">
        <f t="shared" si="90"/>
        <v>18560</v>
      </c>
      <c r="H70" s="148">
        <f t="shared" si="90"/>
        <v>37116</v>
      </c>
      <c r="I70" s="123">
        <f>IF(E70=0,0,((H70/E70)-1)*100)</f>
        <v>8.3078000525256037</v>
      </c>
      <c r="J70" s="3"/>
      <c r="L70" s="13" t="s">
        <v>14</v>
      </c>
      <c r="M70" s="39">
        <f>'Lcc_BKK+DMK'!M70+Lcc_CNX!M70+Lcc_HDY!M70+Lcc_HKT!M70+Lcc_CEI!M70</f>
        <v>2828031</v>
      </c>
      <c r="N70" s="37">
        <f>'Lcc_BKK+DMK'!N70+Lcc_CNX!N70+Lcc_HDY!N70+Lcc_HKT!N70+Lcc_CEI!N70</f>
        <v>2850133</v>
      </c>
      <c r="O70" s="165">
        <f>SUM(M70:N70)</f>
        <v>5678164</v>
      </c>
      <c r="P70" s="38">
        <f>+Lcc_BKK!P70+Lcc_DMK!P70+Lcc_CNX!P70+Lcc_HDY!P70+Lcc_HKT!P70+Lcc_CEI!P70</f>
        <v>4136</v>
      </c>
      <c r="Q70" s="168">
        <f>O70+P70</f>
        <v>5682300</v>
      </c>
      <c r="R70" s="39">
        <f>'Lcc_BKK+DMK'!R70+Lcc_CNX!R70+Lcc_HDY!R70+Lcc_HKT!R70+Lcc_CEI!R70</f>
        <v>2998796</v>
      </c>
      <c r="S70" s="37">
        <f>'Lcc_BKK+DMK'!S70+Lcc_CNX!S70+Lcc_HDY!S70+Lcc_HKT!S70+Lcc_CEI!S70</f>
        <v>3041650</v>
      </c>
      <c r="T70" s="165">
        <f>SUM(R70:S70)</f>
        <v>6040446</v>
      </c>
      <c r="U70" s="38">
        <f>+Lcc_BKK!U70+Lcc_DMK!U70+Lcc_CNX!U70+Lcc_HDY!U70+Lcc_HKT!U70+Lcc_CEI!U70</f>
        <v>4631</v>
      </c>
      <c r="V70" s="168">
        <f>T70+U70</f>
        <v>6045077</v>
      </c>
      <c r="W70" s="40">
        <f>IF(Q70=0,0,((V70/Q70)-1)*100)</f>
        <v>6.3843338084930368</v>
      </c>
    </row>
    <row r="71" spans="1:23" ht="14.25" thickTop="1" thickBot="1" x14ac:dyDescent="0.25">
      <c r="A71" s="3" t="str">
        <f>IF(ISERROR(F71/G71)," ",IF(F71/G71&gt;0.5,IF(F71/G71&lt;1.5," ","NOT OK"),"NOT OK"))</f>
        <v xml:space="preserve"> </v>
      </c>
      <c r="B71" s="126" t="s">
        <v>66</v>
      </c>
      <c r="C71" s="127">
        <f>+C69+C70</f>
        <v>35885</v>
      </c>
      <c r="D71" s="129">
        <f t="shared" ref="D71:H71" si="104">+D69+D70</f>
        <v>35895</v>
      </c>
      <c r="E71" s="300">
        <f t="shared" si="104"/>
        <v>71780</v>
      </c>
      <c r="F71" s="127">
        <f t="shared" si="104"/>
        <v>39166</v>
      </c>
      <c r="G71" s="129">
        <f t="shared" si="104"/>
        <v>39173</v>
      </c>
      <c r="H71" s="300">
        <f t="shared" si="104"/>
        <v>78339</v>
      </c>
      <c r="I71" s="130">
        <f>IF(E71=0,0,((H71/E71)-1)*100)</f>
        <v>9.137642797436607</v>
      </c>
      <c r="J71" s="3"/>
      <c r="L71" s="41" t="s">
        <v>66</v>
      </c>
      <c r="M71" s="45">
        <f>+M69+M70</f>
        <v>5886442</v>
      </c>
      <c r="N71" s="43">
        <f t="shared" ref="N71:V71" si="105">+N69+N70</f>
        <v>5859826</v>
      </c>
      <c r="O71" s="302">
        <f t="shared" si="105"/>
        <v>11746268</v>
      </c>
      <c r="P71" s="43">
        <f t="shared" si="105"/>
        <v>6869</v>
      </c>
      <c r="Q71" s="302">
        <f t="shared" si="105"/>
        <v>11753137</v>
      </c>
      <c r="R71" s="45">
        <f t="shared" si="105"/>
        <v>6290925</v>
      </c>
      <c r="S71" s="43">
        <f t="shared" si="105"/>
        <v>6294014</v>
      </c>
      <c r="T71" s="302">
        <f t="shared" si="105"/>
        <v>12584939</v>
      </c>
      <c r="U71" s="43">
        <f t="shared" si="105"/>
        <v>9097</v>
      </c>
      <c r="V71" s="302">
        <f t="shared" si="105"/>
        <v>12594036</v>
      </c>
      <c r="W71" s="46">
        <f>IF(Q71=0,0,((V71/Q71)-1)*100)</f>
        <v>7.15467708748736</v>
      </c>
    </row>
    <row r="72" spans="1:23" ht="14.25" thickTop="1" thickBot="1" x14ac:dyDescent="0.25">
      <c r="A72" s="3" t="str">
        <f>IF(ISERROR(F72/G72)," ",IF(F72/G72&gt;0.5,IF(F72/G72&lt;1.5," ","NOT OK"),"NOT OK"))</f>
        <v xml:space="preserve"> </v>
      </c>
      <c r="B72" s="126" t="s">
        <v>67</v>
      </c>
      <c r="C72" s="127">
        <f>+C68+C69+C70</f>
        <v>88866</v>
      </c>
      <c r="D72" s="129">
        <f t="shared" ref="D72:H72" si="106">+D68+D69+D70</f>
        <v>88879</v>
      </c>
      <c r="E72" s="300">
        <f t="shared" si="106"/>
        <v>177745</v>
      </c>
      <c r="F72" s="127">
        <f t="shared" si="106"/>
        <v>97586</v>
      </c>
      <c r="G72" s="129">
        <f t="shared" si="106"/>
        <v>97590</v>
      </c>
      <c r="H72" s="300">
        <f t="shared" si="106"/>
        <v>195176</v>
      </c>
      <c r="I72" s="130">
        <f>IF(E72=0,0,((H72/E72)-1)*100)</f>
        <v>9.8067456187234558</v>
      </c>
      <c r="J72" s="3"/>
      <c r="L72" s="41" t="s">
        <v>67</v>
      </c>
      <c r="M72" s="45">
        <f>+M68+M69+M70</f>
        <v>14163076</v>
      </c>
      <c r="N72" s="43">
        <f t="shared" ref="N72:V72" si="107">+N68+N69+N70</f>
        <v>14186044</v>
      </c>
      <c r="O72" s="302">
        <f t="shared" si="107"/>
        <v>28349120</v>
      </c>
      <c r="P72" s="43">
        <f t="shared" si="107"/>
        <v>18166</v>
      </c>
      <c r="Q72" s="302">
        <f t="shared" si="107"/>
        <v>28367286</v>
      </c>
      <c r="R72" s="45">
        <f t="shared" si="107"/>
        <v>15217141</v>
      </c>
      <c r="S72" s="43">
        <f t="shared" si="107"/>
        <v>15224727</v>
      </c>
      <c r="T72" s="302">
        <f t="shared" si="107"/>
        <v>30441868</v>
      </c>
      <c r="U72" s="43">
        <f t="shared" si="107"/>
        <v>25607</v>
      </c>
      <c r="V72" s="302">
        <f t="shared" si="107"/>
        <v>30467475</v>
      </c>
      <c r="W72" s="46">
        <f>IF(Q72=0,0,((V72/Q72)-1)*100)</f>
        <v>7.4035598611724707</v>
      </c>
    </row>
    <row r="73" spans="1:23" ht="14.25" thickTop="1" thickBot="1" x14ac:dyDescent="0.25">
      <c r="A73" s="3" t="str">
        <f t="shared" ref="A73:A75" si="108">IF(ISERROR(F73/G73)," ",IF(F73/G73&gt;0.5,IF(F73/G73&lt;1.5," ","NOT OK"),"NOT OK"))</f>
        <v xml:space="preserve"> </v>
      </c>
      <c r="B73" s="106" t="s">
        <v>15</v>
      </c>
      <c r="C73" s="120">
        <f t="shared" ref="C73:E84" si="109">+C17+C45</f>
        <v>19109</v>
      </c>
      <c r="D73" s="122">
        <f t="shared" si="109"/>
        <v>19090</v>
      </c>
      <c r="E73" s="148">
        <f t="shared" si="109"/>
        <v>38199</v>
      </c>
      <c r="F73" s="120"/>
      <c r="G73" s="122"/>
      <c r="H73" s="148"/>
      <c r="I73" s="123"/>
      <c r="J73" s="3"/>
      <c r="L73" s="13" t="s">
        <v>15</v>
      </c>
      <c r="M73" s="39">
        <f>'Lcc_BKK+DMK'!M73+Lcc_CNX!M73+Lcc_HDY!M73+Lcc_HKT!M73+Lcc_CEI!M73</f>
        <v>3055902</v>
      </c>
      <c r="N73" s="37">
        <f>'Lcc_BKK+DMK'!N73+Lcc_CNX!N73+Lcc_HDY!N73+Lcc_HKT!N73+Lcc_CEI!N73</f>
        <v>3070093</v>
      </c>
      <c r="O73" s="165">
        <f>SUM(M73:N73)</f>
        <v>6125995</v>
      </c>
      <c r="P73" s="38">
        <f>+Lcc_BKK!P73+Lcc_DMK!P73+Lcc_CNX!P73+Lcc_HDY!P73+Lcc_HKT!P73+Lcc_CEI!P73</f>
        <v>3876</v>
      </c>
      <c r="Q73" s="168">
        <f>O73+P73</f>
        <v>6129871</v>
      </c>
      <c r="R73" s="39"/>
      <c r="S73" s="37"/>
      <c r="T73" s="165"/>
      <c r="U73" s="38"/>
      <c r="V73" s="168"/>
      <c r="W73" s="40"/>
    </row>
    <row r="74" spans="1:23" ht="14.25" thickTop="1" thickBot="1" x14ac:dyDescent="0.25">
      <c r="A74" s="3" t="str">
        <f t="shared" si="108"/>
        <v xml:space="preserve"> </v>
      </c>
      <c r="B74" s="126" t="s">
        <v>61</v>
      </c>
      <c r="C74" s="127">
        <f t="shared" si="109"/>
        <v>54994</v>
      </c>
      <c r="D74" s="129">
        <f t="shared" si="109"/>
        <v>54985</v>
      </c>
      <c r="E74" s="151">
        <f t="shared" si="109"/>
        <v>109979</v>
      </c>
      <c r="F74" s="127"/>
      <c r="G74" s="129"/>
      <c r="H74" s="151"/>
      <c r="I74" s="130"/>
      <c r="J74" s="3"/>
      <c r="L74" s="41" t="s">
        <v>61</v>
      </c>
      <c r="M74" s="45">
        <f t="shared" ref="M74:Q74" si="110">+M69+M70+M73</f>
        <v>8942344</v>
      </c>
      <c r="N74" s="43">
        <f t="shared" si="110"/>
        <v>8929919</v>
      </c>
      <c r="O74" s="166">
        <f t="shared" si="110"/>
        <v>17872263</v>
      </c>
      <c r="P74" s="43">
        <f t="shared" si="110"/>
        <v>10745</v>
      </c>
      <c r="Q74" s="166">
        <f t="shared" si="110"/>
        <v>17883008</v>
      </c>
      <c r="R74" s="45"/>
      <c r="S74" s="43"/>
      <c r="T74" s="166"/>
      <c r="U74" s="43"/>
      <c r="V74" s="166"/>
      <c r="W74" s="46"/>
    </row>
    <row r="75" spans="1:23" ht="13.5" thickTop="1" x14ac:dyDescent="0.2">
      <c r="A75" s="3" t="str">
        <f t="shared" si="108"/>
        <v xml:space="preserve"> </v>
      </c>
      <c r="B75" s="106" t="s">
        <v>16</v>
      </c>
      <c r="C75" s="120">
        <f t="shared" si="109"/>
        <v>18827</v>
      </c>
      <c r="D75" s="122">
        <f t="shared" si="109"/>
        <v>18834</v>
      </c>
      <c r="E75" s="148">
        <f t="shared" si="109"/>
        <v>37661</v>
      </c>
      <c r="F75" s="120"/>
      <c r="G75" s="122"/>
      <c r="H75" s="148"/>
      <c r="I75" s="123"/>
      <c r="J75" s="7"/>
      <c r="L75" s="13" t="s">
        <v>16</v>
      </c>
      <c r="M75" s="39">
        <f>'Lcc_BKK+DMK'!M75+Lcc_CNX!M75+Lcc_HDY!M75+Lcc_HKT!M75+Lcc_CEI!M75</f>
        <v>2980939</v>
      </c>
      <c r="N75" s="37">
        <f>'Lcc_BKK+DMK'!N75+Lcc_CNX!N75+Lcc_HDY!N75+Lcc_HKT!N75+Lcc_CEI!N75</f>
        <v>2996635</v>
      </c>
      <c r="O75" s="165">
        <f>SUM(M75:N75)</f>
        <v>5977574</v>
      </c>
      <c r="P75" s="38">
        <f>+Lcc_BKK!P75+Lcc_DMK!P75+Lcc_CNX!P75+Lcc_HDY!P75+Lcc_HKT!P75+Lcc_CEI!P75</f>
        <v>3237</v>
      </c>
      <c r="Q75" s="168">
        <f>O75+P75</f>
        <v>5980811</v>
      </c>
      <c r="R75" s="39"/>
      <c r="S75" s="37"/>
      <c r="T75" s="165"/>
      <c r="U75" s="38"/>
      <c r="V75" s="168"/>
      <c r="W75" s="40"/>
    </row>
    <row r="76" spans="1:23" x14ac:dyDescent="0.2">
      <c r="A76" s="3" t="str">
        <f t="shared" ref="A76" si="111">IF(ISERROR(F76/G76)," ",IF(F76/G76&gt;0.5,IF(F76/G76&lt;1.5," ","NOT OK"),"NOT OK"))</f>
        <v xml:space="preserve"> </v>
      </c>
      <c r="B76" s="106" t="s">
        <v>17</v>
      </c>
      <c r="C76" s="120">
        <f t="shared" si="109"/>
        <v>19095</v>
      </c>
      <c r="D76" s="122">
        <f t="shared" si="109"/>
        <v>19094</v>
      </c>
      <c r="E76" s="148">
        <f t="shared" si="109"/>
        <v>38189</v>
      </c>
      <c r="F76" s="120"/>
      <c r="G76" s="122"/>
      <c r="H76" s="148"/>
      <c r="I76" s="123"/>
      <c r="J76" s="3"/>
      <c r="L76" s="13" t="s">
        <v>17</v>
      </c>
      <c r="M76" s="39">
        <f>'Lcc_BKK+DMK'!M76+Lcc_CNX!M76+Lcc_HDY!M76+Lcc_HKT!M76+Lcc_CEI!M76</f>
        <v>2878683</v>
      </c>
      <c r="N76" s="37">
        <f>'Lcc_BKK+DMK'!N76+Lcc_CNX!N76+Lcc_HDY!N76+Lcc_HKT!N76+Lcc_CEI!N76</f>
        <v>2898354</v>
      </c>
      <c r="O76" s="165">
        <f t="shared" ref="O76:O77" si="112">SUM(M76:N76)</f>
        <v>5777037</v>
      </c>
      <c r="P76" s="38">
        <f>+Lcc_BKK!P76+Lcc_DMK!P76+Lcc_CNX!P76+Lcc_HDY!P76+Lcc_HKT!P76+Lcc_CEI!P76</f>
        <v>3237</v>
      </c>
      <c r="Q76" s="168">
        <f t="shared" ref="Q76:Q77" si="113">O76+P76</f>
        <v>5780274</v>
      </c>
      <c r="R76" s="39"/>
      <c r="S76" s="37"/>
      <c r="T76" s="165"/>
      <c r="U76" s="38"/>
      <c r="V76" s="168"/>
      <c r="W76" s="40"/>
    </row>
    <row r="77" spans="1:23" ht="13.5" thickBot="1" x14ac:dyDescent="0.25">
      <c r="A77" s="3" t="str">
        <f>IF(ISERROR(F77/G77)," ",IF(F77/G77&gt;0.5,IF(F77/G77&lt;1.5," ","NOT OK"),"NOT OK"))</f>
        <v xml:space="preserve"> </v>
      </c>
      <c r="B77" s="106" t="s">
        <v>18</v>
      </c>
      <c r="C77" s="120">
        <f t="shared" si="109"/>
        <v>18328</v>
      </c>
      <c r="D77" s="122">
        <f t="shared" si="109"/>
        <v>18326</v>
      </c>
      <c r="E77" s="148">
        <f t="shared" si="109"/>
        <v>36654</v>
      </c>
      <c r="F77" s="120"/>
      <c r="G77" s="122"/>
      <c r="H77" s="148"/>
      <c r="I77" s="123"/>
      <c r="J77" s="3"/>
      <c r="L77" s="13" t="s">
        <v>18</v>
      </c>
      <c r="M77" s="39">
        <f>'Lcc_BKK+DMK'!M77+Lcc_CNX!M77+Lcc_HDY!M77+Lcc_HKT!M77+Lcc_CEI!M77</f>
        <v>2754744</v>
      </c>
      <c r="N77" s="37">
        <f>'Lcc_BKK+DMK'!N77+Lcc_CNX!N77+Lcc_HDY!N77+Lcc_HKT!N77+Lcc_CEI!N77</f>
        <v>2735222</v>
      </c>
      <c r="O77" s="165">
        <f t="shared" si="112"/>
        <v>5489966</v>
      </c>
      <c r="P77" s="38">
        <f>+Lcc_BKK!P77+Lcc_DMK!P77+Lcc_CNX!P77+Lcc_HDY!P77+Lcc_HKT!P77+Lcc_CEI!P77</f>
        <v>3247</v>
      </c>
      <c r="Q77" s="168">
        <f t="shared" si="113"/>
        <v>5493213</v>
      </c>
      <c r="R77" s="39"/>
      <c r="S77" s="37"/>
      <c r="T77" s="165"/>
      <c r="U77" s="38"/>
      <c r="V77" s="168"/>
      <c r="W77" s="40"/>
    </row>
    <row r="78" spans="1:23" ht="15.75" customHeight="1" thickTop="1" thickBot="1" x14ac:dyDescent="0.25">
      <c r="A78" s="9" t="str">
        <f>IF(ISERROR(F78/G78)," ",IF(F78/G78&gt;0.5,IF(F78/G78&lt;1.5," ","NOT OK"),"NOT OK"))</f>
        <v xml:space="preserve"> </v>
      </c>
      <c r="B78" s="133" t="s">
        <v>19</v>
      </c>
      <c r="C78" s="127">
        <f t="shared" si="109"/>
        <v>56250</v>
      </c>
      <c r="D78" s="135">
        <f t="shared" si="109"/>
        <v>56254</v>
      </c>
      <c r="E78" s="149">
        <f t="shared" si="109"/>
        <v>112504</v>
      </c>
      <c r="F78" s="127"/>
      <c r="G78" s="135"/>
      <c r="H78" s="149"/>
      <c r="I78" s="130"/>
      <c r="J78" s="9"/>
      <c r="K78" s="10"/>
      <c r="L78" s="47" t="s">
        <v>19</v>
      </c>
      <c r="M78" s="48">
        <f t="shared" ref="M78:Q78" si="114">+M75+M76+M77</f>
        <v>8614366</v>
      </c>
      <c r="N78" s="49">
        <f t="shared" si="114"/>
        <v>8630211</v>
      </c>
      <c r="O78" s="167">
        <f t="shared" si="114"/>
        <v>17244577</v>
      </c>
      <c r="P78" s="49">
        <f t="shared" si="114"/>
        <v>9721</v>
      </c>
      <c r="Q78" s="167">
        <f t="shared" si="114"/>
        <v>17254298</v>
      </c>
      <c r="R78" s="48"/>
      <c r="S78" s="49"/>
      <c r="T78" s="167"/>
      <c r="U78" s="49"/>
      <c r="V78" s="167"/>
      <c r="W78" s="50"/>
    </row>
    <row r="79" spans="1:23" ht="13.5" thickTop="1" x14ac:dyDescent="0.2">
      <c r="A79" s="3" t="str">
        <f>IF(ISERROR(F79/G79)," ",IF(F79/G79&gt;0.5,IF(F79/G79&lt;1.5," ","NOT OK"),"NOT OK"))</f>
        <v xml:space="preserve"> </v>
      </c>
      <c r="B79" s="106" t="s">
        <v>20</v>
      </c>
      <c r="C79" s="120">
        <f t="shared" si="109"/>
        <v>18883</v>
      </c>
      <c r="D79" s="122">
        <f t="shared" si="109"/>
        <v>18888</v>
      </c>
      <c r="E79" s="148">
        <f t="shared" si="109"/>
        <v>37771</v>
      </c>
      <c r="F79" s="120"/>
      <c r="G79" s="122"/>
      <c r="H79" s="148"/>
      <c r="I79" s="123"/>
      <c r="J79" s="3"/>
      <c r="L79" s="13" t="s">
        <v>21</v>
      </c>
      <c r="M79" s="39">
        <f>'Lcc_BKK+DMK'!M79+Lcc_CNX!M79+Lcc_HDY!M79+Lcc_HKT!M79+Lcc_CEI!M79</f>
        <v>2854789</v>
      </c>
      <c r="N79" s="37">
        <f>'Lcc_BKK+DMK'!N79+Lcc_CNX!N79+Lcc_HDY!N79+Lcc_HKT!N79+Lcc_CEI!N79</f>
        <v>2869541</v>
      </c>
      <c r="O79" s="165">
        <f>SUM(M79:N79)</f>
        <v>5724330</v>
      </c>
      <c r="P79" s="38">
        <f>+Lcc_BKK!P79+Lcc_DMK!P79+Lcc_CNX!P79+Lcc_HDY!P79+Lcc_HKT!P79+Lcc_CEI!P79</f>
        <v>4038</v>
      </c>
      <c r="Q79" s="168">
        <f>O79+P79</f>
        <v>5728368</v>
      </c>
      <c r="R79" s="39"/>
      <c r="S79" s="37"/>
      <c r="T79" s="165"/>
      <c r="U79" s="38"/>
      <c r="V79" s="168"/>
      <c r="W79" s="40"/>
    </row>
    <row r="80" spans="1:23" x14ac:dyDescent="0.2">
      <c r="A80" s="3" t="str">
        <f t="shared" ref="A80" si="115">IF(ISERROR(F80/G80)," ",IF(F80/G80&gt;0.5,IF(F80/G80&lt;1.5," ","NOT OK"),"NOT OK"))</f>
        <v xml:space="preserve"> </v>
      </c>
      <c r="B80" s="106" t="s">
        <v>22</v>
      </c>
      <c r="C80" s="120">
        <f t="shared" si="109"/>
        <v>18810</v>
      </c>
      <c r="D80" s="122">
        <f t="shared" si="109"/>
        <v>18816</v>
      </c>
      <c r="E80" s="148">
        <f t="shared" si="109"/>
        <v>37626</v>
      </c>
      <c r="F80" s="120"/>
      <c r="G80" s="122"/>
      <c r="H80" s="148"/>
      <c r="I80" s="123"/>
      <c r="J80" s="3"/>
      <c r="L80" s="13" t="s">
        <v>22</v>
      </c>
      <c r="M80" s="39">
        <f>'Lcc_BKK+DMK'!M80+Lcc_CNX!M80+Lcc_HDY!M80+Lcc_HKT!M80+Lcc_CEI!M80</f>
        <v>2876790</v>
      </c>
      <c r="N80" s="37">
        <f>'Lcc_BKK+DMK'!N80+Lcc_CNX!N80+Lcc_HDY!N80+Lcc_HKT!N80+Lcc_CEI!N80</f>
        <v>2868664</v>
      </c>
      <c r="O80" s="165">
        <f t="shared" ref="O80:O81" si="116">SUM(M80:N80)</f>
        <v>5745454</v>
      </c>
      <c r="P80" s="38">
        <f>+Lcc_BKK!P80+Lcc_DMK!P80+Lcc_CNX!P80+Lcc_HDY!P80+Lcc_HKT!P80+Lcc_CEI!P80</f>
        <v>5063</v>
      </c>
      <c r="Q80" s="168">
        <f t="shared" ref="Q80:Q81" si="117">O80+P80</f>
        <v>5750517</v>
      </c>
      <c r="R80" s="39"/>
      <c r="S80" s="37"/>
      <c r="T80" s="165"/>
      <c r="U80" s="38"/>
      <c r="V80" s="168"/>
      <c r="W80" s="40"/>
    </row>
    <row r="81" spans="1:23" ht="13.5" thickBot="1" x14ac:dyDescent="0.25">
      <c r="A81" s="3" t="str">
        <f t="shared" ref="A81" si="118">IF(ISERROR(F81/G81)," ",IF(F81/G81&gt;0.5,IF(F81/G81&lt;1.5," ","NOT OK"),"NOT OK"))</f>
        <v xml:space="preserve"> </v>
      </c>
      <c r="B81" s="106" t="s">
        <v>23</v>
      </c>
      <c r="C81" s="120">
        <f t="shared" si="109"/>
        <v>17452</v>
      </c>
      <c r="D81" s="122">
        <f t="shared" si="109"/>
        <v>17452</v>
      </c>
      <c r="E81" s="148">
        <f t="shared" si="109"/>
        <v>34904</v>
      </c>
      <c r="F81" s="120"/>
      <c r="G81" s="122"/>
      <c r="H81" s="148"/>
      <c r="I81" s="123"/>
      <c r="J81" s="3"/>
      <c r="L81" s="13" t="s">
        <v>23</v>
      </c>
      <c r="M81" s="39">
        <f>'Lcc_BKK+DMK'!M81+Lcc_CNX!M81+Lcc_HDY!M81+Lcc_HKT!M81+Lcc_CEI!M81</f>
        <v>2518836</v>
      </c>
      <c r="N81" s="37">
        <f>'Lcc_BKK+DMK'!N81+Lcc_CNX!N81+Lcc_HDY!N81+Lcc_HKT!N81+Lcc_CEI!N81</f>
        <v>2530884</v>
      </c>
      <c r="O81" s="165">
        <f t="shared" si="116"/>
        <v>5049720</v>
      </c>
      <c r="P81" s="38">
        <f>+Lcc_BKK!P81+Lcc_DMK!P81+Lcc_CNX!P81+Lcc_HDY!P81+Lcc_HKT!P81+Lcc_CEI!P81</f>
        <v>4895</v>
      </c>
      <c r="Q81" s="168">
        <f t="shared" si="117"/>
        <v>5054615</v>
      </c>
      <c r="R81" s="39"/>
      <c r="S81" s="37"/>
      <c r="T81" s="165"/>
      <c r="U81" s="38"/>
      <c r="V81" s="168"/>
      <c r="W81" s="40"/>
    </row>
    <row r="82" spans="1:23" ht="14.25" thickTop="1" thickBot="1" x14ac:dyDescent="0.25">
      <c r="A82" s="3" t="str">
        <f>IF(ISERROR(F82/G82)," ",IF(F82/G82&gt;0.5,IF(F82/G82&lt;1.5," ","NOT OK"),"NOT OK"))</f>
        <v xml:space="preserve"> </v>
      </c>
      <c r="B82" s="126" t="s">
        <v>40</v>
      </c>
      <c r="C82" s="127">
        <f t="shared" si="109"/>
        <v>55145</v>
      </c>
      <c r="D82" s="127">
        <f t="shared" si="109"/>
        <v>55156</v>
      </c>
      <c r="E82" s="127">
        <f t="shared" si="109"/>
        <v>110301</v>
      </c>
      <c r="F82" s="127"/>
      <c r="G82" s="127"/>
      <c r="H82" s="127"/>
      <c r="I82" s="130"/>
      <c r="J82" s="3"/>
      <c r="L82" s="476" t="s">
        <v>40</v>
      </c>
      <c r="M82" s="45">
        <f t="shared" ref="M82:Q82" si="119">+M79+M80+M81</f>
        <v>8250415</v>
      </c>
      <c r="N82" s="43">
        <f t="shared" si="119"/>
        <v>8269089</v>
      </c>
      <c r="O82" s="166">
        <f t="shared" si="119"/>
        <v>16519504</v>
      </c>
      <c r="P82" s="43">
        <f t="shared" si="119"/>
        <v>13996</v>
      </c>
      <c r="Q82" s="166">
        <f t="shared" si="119"/>
        <v>16533500</v>
      </c>
      <c r="R82" s="43"/>
      <c r="S82" s="482"/>
      <c r="T82" s="489"/>
      <c r="U82" s="495"/>
      <c r="V82" s="166"/>
      <c r="W82" s="46"/>
    </row>
    <row r="83" spans="1:23" ht="14.25" thickTop="1" thickBot="1" x14ac:dyDescent="0.25">
      <c r="A83" s="3" t="str">
        <f>IF(ISERROR(F83/G83)," ",IF(F83/G83&gt;0.5,IF(F83/G83&lt;1.5," ","NOT OK"),"NOT OK"))</f>
        <v xml:space="preserve"> </v>
      </c>
      <c r="B83" s="126" t="s">
        <v>62</v>
      </c>
      <c r="C83" s="127">
        <f t="shared" si="109"/>
        <v>166389</v>
      </c>
      <c r="D83" s="129">
        <f t="shared" si="109"/>
        <v>166395</v>
      </c>
      <c r="E83" s="300">
        <f t="shared" si="109"/>
        <v>332784</v>
      </c>
      <c r="F83" s="127"/>
      <c r="G83" s="129"/>
      <c r="H83" s="300"/>
      <c r="I83" s="130"/>
      <c r="J83" s="3"/>
      <c r="L83" s="476" t="s">
        <v>62</v>
      </c>
      <c r="M83" s="42">
        <f t="shared" ref="M83:Q83" si="120">+M74+M78+M79+M80+M81</f>
        <v>25807125</v>
      </c>
      <c r="N83" s="477">
        <f t="shared" si="120"/>
        <v>25829219</v>
      </c>
      <c r="O83" s="302">
        <f t="shared" si="120"/>
        <v>51636344</v>
      </c>
      <c r="P83" s="43">
        <f t="shared" si="120"/>
        <v>34462</v>
      </c>
      <c r="Q83" s="302">
        <f t="shared" si="120"/>
        <v>51670806</v>
      </c>
      <c r="R83" s="43"/>
      <c r="S83" s="482"/>
      <c r="T83" s="486"/>
      <c r="U83" s="495"/>
      <c r="V83" s="302"/>
      <c r="W83" s="46"/>
    </row>
    <row r="84" spans="1:23" ht="14.25" thickTop="1" thickBot="1" x14ac:dyDescent="0.25">
      <c r="A84" s="3" t="str">
        <f>IF(ISERROR(F84/G84)," ",IF(F84/G84&gt;0.5,IF(F84/G84&lt;1.5," ","NOT OK"),"NOT OK"))</f>
        <v xml:space="preserve"> </v>
      </c>
      <c r="B84" s="126" t="s">
        <v>63</v>
      </c>
      <c r="C84" s="127">
        <f t="shared" si="109"/>
        <v>219370</v>
      </c>
      <c r="D84" s="129">
        <f t="shared" si="109"/>
        <v>219379</v>
      </c>
      <c r="E84" s="300">
        <f t="shared" si="109"/>
        <v>438749</v>
      </c>
      <c r="F84" s="127"/>
      <c r="G84" s="129"/>
      <c r="H84" s="300"/>
      <c r="I84" s="130"/>
      <c r="J84" s="3"/>
      <c r="L84" s="476" t="s">
        <v>63</v>
      </c>
      <c r="M84" s="45">
        <f t="shared" ref="M84:Q84" si="121">+M68+M74+M78+M82</f>
        <v>34083759</v>
      </c>
      <c r="N84" s="43">
        <f t="shared" si="121"/>
        <v>34155437</v>
      </c>
      <c r="O84" s="302">
        <f t="shared" si="121"/>
        <v>68239196</v>
      </c>
      <c r="P84" s="43">
        <f t="shared" si="121"/>
        <v>45759</v>
      </c>
      <c r="Q84" s="302">
        <f t="shared" si="121"/>
        <v>68284955</v>
      </c>
      <c r="R84" s="43"/>
      <c r="S84" s="482"/>
      <c r="T84" s="486"/>
      <c r="U84" s="495"/>
      <c r="V84" s="302"/>
      <c r="W84" s="46"/>
    </row>
    <row r="85" spans="1:23" ht="14.25" thickTop="1" thickBot="1" x14ac:dyDescent="0.25">
      <c r="B85" s="138" t="s">
        <v>60</v>
      </c>
      <c r="C85" s="102"/>
      <c r="D85" s="102"/>
      <c r="E85" s="102"/>
      <c r="F85" s="102"/>
      <c r="G85" s="102"/>
      <c r="H85" s="102"/>
      <c r="I85" s="102"/>
      <c r="J85" s="102"/>
      <c r="L85" s="53" t="s">
        <v>60</v>
      </c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1:23" ht="13.5" thickTop="1" x14ac:dyDescent="0.2">
      <c r="L86" s="534" t="s">
        <v>33</v>
      </c>
      <c r="M86" s="535"/>
      <c r="N86" s="535"/>
      <c r="O86" s="535"/>
      <c r="P86" s="535"/>
      <c r="Q86" s="535"/>
      <c r="R86" s="535"/>
      <c r="S86" s="535"/>
      <c r="T86" s="535"/>
      <c r="U86" s="535"/>
      <c r="V86" s="535"/>
      <c r="W86" s="536"/>
    </row>
    <row r="87" spans="1:23" ht="13.5" thickBot="1" x14ac:dyDescent="0.25">
      <c r="L87" s="528" t="s">
        <v>43</v>
      </c>
      <c r="M87" s="529"/>
      <c r="N87" s="529"/>
      <c r="O87" s="529"/>
      <c r="P87" s="529"/>
      <c r="Q87" s="529"/>
      <c r="R87" s="529"/>
      <c r="S87" s="529"/>
      <c r="T87" s="529"/>
      <c r="U87" s="529"/>
      <c r="V87" s="529"/>
      <c r="W87" s="530"/>
    </row>
    <row r="88" spans="1:23" ht="14.25" thickTop="1" thickBot="1" x14ac:dyDescent="0.25">
      <c r="L88" s="54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6" t="s">
        <v>34</v>
      </c>
    </row>
    <row r="89" spans="1:23" ht="24.75" customHeight="1" thickTop="1" thickBot="1" x14ac:dyDescent="0.25">
      <c r="L89" s="57"/>
      <c r="M89" s="531" t="s">
        <v>64</v>
      </c>
      <c r="N89" s="532"/>
      <c r="O89" s="532"/>
      <c r="P89" s="532"/>
      <c r="Q89" s="533"/>
      <c r="R89" s="531" t="s">
        <v>65</v>
      </c>
      <c r="S89" s="532"/>
      <c r="T89" s="532"/>
      <c r="U89" s="532"/>
      <c r="V89" s="533"/>
      <c r="W89" s="312" t="s">
        <v>2</v>
      </c>
    </row>
    <row r="90" spans="1:23" ht="13.5" thickTop="1" x14ac:dyDescent="0.2">
      <c r="L90" s="59" t="s">
        <v>3</v>
      </c>
      <c r="M90" s="60"/>
      <c r="N90" s="54"/>
      <c r="O90" s="61"/>
      <c r="P90" s="62"/>
      <c r="Q90" s="61"/>
      <c r="R90" s="60"/>
      <c r="S90" s="54"/>
      <c r="T90" s="61"/>
      <c r="U90" s="62"/>
      <c r="V90" s="61"/>
      <c r="W90" s="313" t="s">
        <v>4</v>
      </c>
    </row>
    <row r="91" spans="1:23" ht="13.5" thickBot="1" x14ac:dyDescent="0.25">
      <c r="L91" s="64"/>
      <c r="M91" s="65" t="s">
        <v>35</v>
      </c>
      <c r="N91" s="66" t="s">
        <v>36</v>
      </c>
      <c r="O91" s="67" t="s">
        <v>37</v>
      </c>
      <c r="P91" s="68" t="s">
        <v>32</v>
      </c>
      <c r="Q91" s="67" t="s">
        <v>7</v>
      </c>
      <c r="R91" s="65" t="s">
        <v>35</v>
      </c>
      <c r="S91" s="66" t="s">
        <v>36</v>
      </c>
      <c r="T91" s="67" t="s">
        <v>37</v>
      </c>
      <c r="U91" s="68" t="s">
        <v>32</v>
      </c>
      <c r="V91" s="67" t="s">
        <v>7</v>
      </c>
      <c r="W91" s="311"/>
    </row>
    <row r="92" spans="1:23" ht="5.25" customHeight="1" thickTop="1" x14ac:dyDescent="0.2">
      <c r="L92" s="59"/>
      <c r="M92" s="70"/>
      <c r="N92" s="71"/>
      <c r="O92" s="72"/>
      <c r="P92" s="73"/>
      <c r="Q92" s="72"/>
      <c r="R92" s="70"/>
      <c r="S92" s="71"/>
      <c r="T92" s="72"/>
      <c r="U92" s="73"/>
      <c r="V92" s="72"/>
      <c r="W92" s="74"/>
    </row>
    <row r="93" spans="1:23" x14ac:dyDescent="0.2">
      <c r="L93" s="59" t="s">
        <v>10</v>
      </c>
      <c r="M93" s="75">
        <f>'Lcc_BKK+DMK'!M93+Lcc_CNX!M93+Lcc_HDY!M93+Lcc_HKT!M93+Lcc_CEI!M93</f>
        <v>2041</v>
      </c>
      <c r="N93" s="76">
        <f>'Lcc_BKK+DMK'!N93+Lcc_CNX!N93+Lcc_HDY!N93+Lcc_HKT!N93+Lcc_CEI!N93</f>
        <v>4454</v>
      </c>
      <c r="O93" s="180">
        <f>SUM(M93:N93)</f>
        <v>6495</v>
      </c>
      <c r="P93" s="77">
        <f>'Lcc_BKK+DMK'!P93+Lcc_CNX!P93+Lcc_HDY!P93+Lcc_HKT!P93+Lcc_CEI!P93</f>
        <v>0</v>
      </c>
      <c r="Q93" s="178">
        <f>O93+P93</f>
        <v>6495</v>
      </c>
      <c r="R93" s="75">
        <f>'Lcc_BKK+DMK'!R93+Lcc_CNX!R93+Lcc_HDY!R93+Lcc_HKT!R93+Lcc_CEI!R93</f>
        <v>2026</v>
      </c>
      <c r="S93" s="76">
        <f>'Lcc_BKK+DMK'!S93+Lcc_CNX!S93+Lcc_HDY!S93+Lcc_HKT!S93+Lcc_CEI!S93</f>
        <v>4704</v>
      </c>
      <c r="T93" s="180">
        <f>SUM(R93:S93)</f>
        <v>6730</v>
      </c>
      <c r="U93" s="77">
        <f>'Lcc_BKK+DMK'!U93+Lcc_CNX!U93+Lcc_HDY!U93+Lcc_HKT!U93+Lcc_CEI!U93</f>
        <v>0</v>
      </c>
      <c r="V93" s="178">
        <f>T93+U93</f>
        <v>6730</v>
      </c>
      <c r="W93" s="78">
        <f>IF(Q93=0,0,((V93/Q93)-1)*100)</f>
        <v>3.6181678214010748</v>
      </c>
    </row>
    <row r="94" spans="1:23" x14ac:dyDescent="0.2">
      <c r="L94" s="59" t="s">
        <v>11</v>
      </c>
      <c r="M94" s="75">
        <f>'Lcc_BKK+DMK'!M94+Lcc_CNX!M94+Lcc_HDY!M94+Lcc_HKT!M94+Lcc_CEI!M94</f>
        <v>2380</v>
      </c>
      <c r="N94" s="76">
        <f>'Lcc_BKK+DMK'!N94+Lcc_CNX!N94+Lcc_HDY!N94+Lcc_HKT!N94+Lcc_CEI!N94</f>
        <v>4973</v>
      </c>
      <c r="O94" s="180">
        <f t="shared" ref="O94:O95" si="122">SUM(M94:N94)</f>
        <v>7353</v>
      </c>
      <c r="P94" s="77">
        <f>'Lcc_BKK+DMK'!P94+Lcc_CNX!P94+Lcc_HDY!P94+Lcc_HKT!P94+Lcc_CEI!P94</f>
        <v>0</v>
      </c>
      <c r="Q94" s="178">
        <f t="shared" ref="Q94:Q95" si="123">O94+P94</f>
        <v>7353</v>
      </c>
      <c r="R94" s="75">
        <f>'Lcc_BKK+DMK'!R94+Lcc_CNX!R94+Lcc_HDY!R94+Lcc_HKT!R94+Lcc_CEI!R94</f>
        <v>2354</v>
      </c>
      <c r="S94" s="76">
        <f>'Lcc_BKK+DMK'!S94+Lcc_CNX!S94+Lcc_HDY!S94+Lcc_HKT!S94+Lcc_CEI!S94</f>
        <v>4415</v>
      </c>
      <c r="T94" s="180">
        <f t="shared" ref="T94:T95" si="124">SUM(R94:S94)</f>
        <v>6769</v>
      </c>
      <c r="U94" s="77">
        <f>'Lcc_BKK+DMK'!U94+Lcc_CNX!U94+Lcc_HDY!U94+Lcc_HKT!U94+Lcc_CEI!U94</f>
        <v>0</v>
      </c>
      <c r="V94" s="178">
        <f t="shared" ref="V94:V95" si="125">T94+U94</f>
        <v>6769</v>
      </c>
      <c r="W94" s="78">
        <f t="shared" ref="W94:W95" si="126">IF(Q94=0,0,((V94/Q94)-1)*100)</f>
        <v>-7.9423364613083081</v>
      </c>
    </row>
    <row r="95" spans="1:23" ht="13.5" thickBot="1" x14ac:dyDescent="0.25">
      <c r="L95" s="64" t="s">
        <v>12</v>
      </c>
      <c r="M95" s="75">
        <f>'Lcc_BKK+DMK'!M95+Lcc_CNX!M95+Lcc_HDY!M95+Lcc_HKT!M95+Lcc_CEI!M95</f>
        <v>2150</v>
      </c>
      <c r="N95" s="76">
        <f>'Lcc_BKK+DMK'!N95+Lcc_CNX!N95+Lcc_HDY!N95+Lcc_HKT!N95+Lcc_CEI!N95</f>
        <v>4834</v>
      </c>
      <c r="O95" s="180">
        <f t="shared" si="122"/>
        <v>6984</v>
      </c>
      <c r="P95" s="77">
        <f>'Lcc_BKK+DMK'!P95+Lcc_CNX!P95+Lcc_HDY!P95+Lcc_HKT!P95+Lcc_CEI!P95</f>
        <v>0</v>
      </c>
      <c r="Q95" s="178">
        <f t="shared" si="123"/>
        <v>6984</v>
      </c>
      <c r="R95" s="75">
        <f>'Lcc_BKK+DMK'!R95+Lcc_CNX!R95+Lcc_HDY!R95+Lcc_HKT!R95+Lcc_CEI!R95</f>
        <v>2214</v>
      </c>
      <c r="S95" s="76">
        <f>'Lcc_BKK+DMK'!S95+Lcc_CNX!S95+Lcc_HDY!S95+Lcc_HKT!S95+Lcc_CEI!S95</f>
        <v>4108</v>
      </c>
      <c r="T95" s="180">
        <f t="shared" si="124"/>
        <v>6322</v>
      </c>
      <c r="U95" s="77">
        <f>'Lcc_BKK+DMK'!U95+Lcc_CNX!U95+Lcc_HDY!U95+Lcc_HKT!U95+Lcc_CEI!U95</f>
        <v>6</v>
      </c>
      <c r="V95" s="178">
        <f t="shared" si="125"/>
        <v>6328</v>
      </c>
      <c r="W95" s="78">
        <f t="shared" si="126"/>
        <v>-9.3928980526918675</v>
      </c>
    </row>
    <row r="96" spans="1:23" ht="14.25" thickTop="1" thickBot="1" x14ac:dyDescent="0.25">
      <c r="L96" s="79" t="s">
        <v>57</v>
      </c>
      <c r="M96" s="80">
        <f t="shared" ref="M96:V96" si="127">+M93+M94+M95</f>
        <v>6571</v>
      </c>
      <c r="N96" s="81">
        <f t="shared" si="127"/>
        <v>14261</v>
      </c>
      <c r="O96" s="179">
        <f t="shared" si="127"/>
        <v>20832</v>
      </c>
      <c r="P96" s="80">
        <f t="shared" si="127"/>
        <v>0</v>
      </c>
      <c r="Q96" s="179">
        <f t="shared" si="127"/>
        <v>20832</v>
      </c>
      <c r="R96" s="80">
        <f t="shared" si="127"/>
        <v>6594</v>
      </c>
      <c r="S96" s="81">
        <f t="shared" si="127"/>
        <v>13227</v>
      </c>
      <c r="T96" s="179">
        <f t="shared" si="127"/>
        <v>19821</v>
      </c>
      <c r="U96" s="80">
        <f t="shared" si="127"/>
        <v>6</v>
      </c>
      <c r="V96" s="179">
        <f t="shared" si="127"/>
        <v>19827</v>
      </c>
      <c r="W96" s="82">
        <f t="shared" ref="W96:W97" si="128">IF(Q96=0,0,((V96/Q96)-1)*100)</f>
        <v>-4.8243087557603648</v>
      </c>
    </row>
    <row r="97" spans="1:23" ht="13.5" thickTop="1" x14ac:dyDescent="0.2">
      <c r="L97" s="59" t="s">
        <v>13</v>
      </c>
      <c r="M97" s="75">
        <f>'Lcc_BKK+DMK'!M97+Lcc_CNX!M97+Lcc_HDY!M97+Lcc_HKT!M97+Lcc_CEI!M97</f>
        <v>1896</v>
      </c>
      <c r="N97" s="76">
        <f>'Lcc_BKK+DMK'!N97+Lcc_CNX!N97+Lcc_HDY!N97+Lcc_HKT!N97+Lcc_CEI!N97</f>
        <v>4227</v>
      </c>
      <c r="O97" s="180">
        <f t="shared" ref="O97" si="129">SUM(M97:N97)</f>
        <v>6123</v>
      </c>
      <c r="P97" s="77">
        <f>'Lcc_BKK+DMK'!P97+Lcc_CNX!P97+Lcc_HDY!P97+Lcc_HKT!P97+Lcc_CEI!P97</f>
        <v>0</v>
      </c>
      <c r="Q97" s="178">
        <f t="shared" ref="Q97" si="130">O97+P97</f>
        <v>6123</v>
      </c>
      <c r="R97" s="75">
        <f>'Lcc_BKK+DMK'!R97+Lcc_CNX!R97+Lcc_HDY!R97+Lcc_HKT!R97+Lcc_CEI!R97</f>
        <v>2071</v>
      </c>
      <c r="S97" s="76">
        <f>'Lcc_BKK+DMK'!S97+Lcc_CNX!S97+Lcc_HDY!S97+Lcc_HKT!S97+Lcc_CEI!S97</f>
        <v>3580</v>
      </c>
      <c r="T97" s="180">
        <f t="shared" ref="T97" si="131">SUM(R97:S97)</f>
        <v>5651</v>
      </c>
      <c r="U97" s="77">
        <f>'Lcc_BKK+DMK'!U97+Lcc_CNX!U97+Lcc_HDY!U97+Lcc_HKT!U97+Lcc_CEI!U97</f>
        <v>21</v>
      </c>
      <c r="V97" s="178">
        <f t="shared" ref="V97" si="132">T97+U97</f>
        <v>5672</v>
      </c>
      <c r="W97" s="78">
        <f t="shared" si="128"/>
        <v>-7.3656704229952634</v>
      </c>
    </row>
    <row r="98" spans="1:23" ht="13.5" thickBot="1" x14ac:dyDescent="0.25">
      <c r="L98" s="59" t="s">
        <v>14</v>
      </c>
      <c r="M98" s="75">
        <f>'Lcc_BKK+DMK'!M98+Lcc_CNX!M98+Lcc_HDY!M98+Lcc_HKT!M98+Lcc_CEI!M98</f>
        <v>1750</v>
      </c>
      <c r="N98" s="76">
        <f>'Lcc_BKK+DMK'!N98+Lcc_CNX!N98+Lcc_HDY!N98+Lcc_HKT!N98+Lcc_CEI!N98</f>
        <v>4194</v>
      </c>
      <c r="O98" s="180">
        <f>SUM(M98:N98)</f>
        <v>5944</v>
      </c>
      <c r="P98" s="77">
        <f>'Lcc_BKK+DMK'!P98+Lcc_CNX!P98+Lcc_HDY!P98+Lcc_HKT!P98+Lcc_CEI!P98</f>
        <v>2</v>
      </c>
      <c r="Q98" s="178">
        <f>O98+P98</f>
        <v>5946</v>
      </c>
      <c r="R98" s="75">
        <f>'Lcc_BKK+DMK'!R98+Lcc_CNX!R98+Lcc_HDY!R98+Lcc_HKT!R98+Lcc_CEI!R98</f>
        <v>1643</v>
      </c>
      <c r="S98" s="76">
        <f>'Lcc_BKK+DMK'!S98+Lcc_CNX!S98+Lcc_HDY!S98+Lcc_HKT!S98+Lcc_CEI!S98</f>
        <v>3022</v>
      </c>
      <c r="T98" s="180">
        <f>SUM(R98:S98)</f>
        <v>4665</v>
      </c>
      <c r="U98" s="77">
        <f>'Lcc_BKK+DMK'!U98+Lcc_CNX!U98+Lcc_HDY!U98+Lcc_HKT!U98+Lcc_CEI!U98</f>
        <v>0</v>
      </c>
      <c r="V98" s="178">
        <f>T98+U98</f>
        <v>4665</v>
      </c>
      <c r="W98" s="78">
        <f>IF(Q98=0,0,((V98/Q98)-1)*100)</f>
        <v>-21.543895055499497</v>
      </c>
    </row>
    <row r="99" spans="1:23" ht="14.25" thickTop="1" thickBot="1" x14ac:dyDescent="0.25">
      <c r="L99" s="79" t="s">
        <v>66</v>
      </c>
      <c r="M99" s="80">
        <f>+M97+M98</f>
        <v>3646</v>
      </c>
      <c r="N99" s="81">
        <f t="shared" ref="N99:V99" si="133">+N97+N98</f>
        <v>8421</v>
      </c>
      <c r="O99" s="175">
        <f t="shared" si="133"/>
        <v>12067</v>
      </c>
      <c r="P99" s="80">
        <f t="shared" si="133"/>
        <v>2</v>
      </c>
      <c r="Q99" s="175">
        <f t="shared" si="133"/>
        <v>12069</v>
      </c>
      <c r="R99" s="80">
        <f t="shared" si="133"/>
        <v>3714</v>
      </c>
      <c r="S99" s="81">
        <f t="shared" si="133"/>
        <v>6602</v>
      </c>
      <c r="T99" s="175">
        <f t="shared" si="133"/>
        <v>10316</v>
      </c>
      <c r="U99" s="80">
        <f t="shared" si="133"/>
        <v>21</v>
      </c>
      <c r="V99" s="175">
        <f t="shared" si="133"/>
        <v>10337</v>
      </c>
      <c r="W99" s="82">
        <f t="shared" ref="W99:W100" si="134">IF(Q99=0,0,((V99/Q99)-1)*100)</f>
        <v>-14.350816140525314</v>
      </c>
    </row>
    <row r="100" spans="1:23" ht="14.25" thickTop="1" thickBot="1" x14ac:dyDescent="0.25">
      <c r="L100" s="79" t="s">
        <v>67</v>
      </c>
      <c r="M100" s="80">
        <f>+M96+M97+M98</f>
        <v>10217</v>
      </c>
      <c r="N100" s="81">
        <f t="shared" ref="N100:V100" si="135">+N96+N97+N98</f>
        <v>22682</v>
      </c>
      <c r="O100" s="175">
        <f t="shared" si="135"/>
        <v>32899</v>
      </c>
      <c r="P100" s="80">
        <f t="shared" si="135"/>
        <v>2</v>
      </c>
      <c r="Q100" s="175">
        <f t="shared" si="135"/>
        <v>32901</v>
      </c>
      <c r="R100" s="80">
        <f t="shared" si="135"/>
        <v>10308</v>
      </c>
      <c r="S100" s="81">
        <f t="shared" si="135"/>
        <v>19829</v>
      </c>
      <c r="T100" s="175">
        <f t="shared" si="135"/>
        <v>30137</v>
      </c>
      <c r="U100" s="80">
        <f t="shared" si="135"/>
        <v>27</v>
      </c>
      <c r="V100" s="175">
        <f t="shared" si="135"/>
        <v>30164</v>
      </c>
      <c r="W100" s="82">
        <f t="shared" si="134"/>
        <v>-8.3188960821859563</v>
      </c>
    </row>
    <row r="101" spans="1:23" ht="14.25" thickTop="1" thickBot="1" x14ac:dyDescent="0.25">
      <c r="L101" s="59" t="s">
        <v>15</v>
      </c>
      <c r="M101" s="75">
        <f>'Lcc_BKK+DMK'!M101+Lcc_CNX!M101+Lcc_HDY!M101+Lcc_HKT!M101+Lcc_CEI!M101</f>
        <v>2099</v>
      </c>
      <c r="N101" s="76">
        <f>'Lcc_BKK+DMK'!N101+Lcc_CNX!N101+Lcc_HDY!N101+Lcc_HKT!N101+Lcc_CEI!N101</f>
        <v>5628</v>
      </c>
      <c r="O101" s="180">
        <f>SUM(M101:N101)</f>
        <v>7727</v>
      </c>
      <c r="P101" s="77">
        <f>'Lcc_BKK+DMK'!P101+Lcc_CNX!P101+Lcc_HDY!P101+Lcc_HKT!P101+Lcc_CEI!P101</f>
        <v>0</v>
      </c>
      <c r="Q101" s="178">
        <f>O101+P101</f>
        <v>7727</v>
      </c>
      <c r="R101" s="75"/>
      <c r="S101" s="76"/>
      <c r="T101" s="180"/>
      <c r="U101" s="77"/>
      <c r="V101" s="178"/>
      <c r="W101" s="78"/>
    </row>
    <row r="102" spans="1:23" ht="14.25" thickTop="1" thickBot="1" x14ac:dyDescent="0.25">
      <c r="L102" s="79" t="s">
        <v>61</v>
      </c>
      <c r="M102" s="80">
        <f t="shared" ref="M102:Q102" si="136">+M97+M98+M101</f>
        <v>5745</v>
      </c>
      <c r="N102" s="81">
        <f t="shared" si="136"/>
        <v>14049</v>
      </c>
      <c r="O102" s="179">
        <f t="shared" si="136"/>
        <v>19794</v>
      </c>
      <c r="P102" s="80">
        <f t="shared" si="136"/>
        <v>2</v>
      </c>
      <c r="Q102" s="179">
        <f t="shared" si="136"/>
        <v>19796</v>
      </c>
      <c r="R102" s="80"/>
      <c r="S102" s="81"/>
      <c r="T102" s="179"/>
      <c r="U102" s="80"/>
      <c r="V102" s="179"/>
      <c r="W102" s="82"/>
    </row>
    <row r="103" spans="1:23" ht="13.5" thickTop="1" x14ac:dyDescent="0.2">
      <c r="L103" s="59" t="s">
        <v>16</v>
      </c>
      <c r="M103" s="75">
        <f>'Lcc_BKK+DMK'!M103+Lcc_CNX!M103+Lcc_HDY!M103+Lcc_HKT!M103+Lcc_CEI!M103</f>
        <v>2047</v>
      </c>
      <c r="N103" s="76">
        <f>'Lcc_BKK+DMK'!N103+Lcc_CNX!N103+Lcc_HDY!N103+Lcc_HKT!N103+Lcc_CEI!N103</f>
        <v>5807</v>
      </c>
      <c r="O103" s="180">
        <f>SUM(M103:N103)</f>
        <v>7854</v>
      </c>
      <c r="P103" s="77">
        <f>'Lcc_BKK+DMK'!P103+Lcc_CNX!P103+Lcc_HDY!P103+Lcc_HKT!P103+Lcc_CEI!P103</f>
        <v>0</v>
      </c>
      <c r="Q103" s="178">
        <f>O103+P103</f>
        <v>7854</v>
      </c>
      <c r="R103" s="75"/>
      <c r="S103" s="76"/>
      <c r="T103" s="180"/>
      <c r="U103" s="77"/>
      <c r="V103" s="178"/>
      <c r="W103" s="78"/>
    </row>
    <row r="104" spans="1:23" x14ac:dyDescent="0.2">
      <c r="L104" s="59" t="s">
        <v>17</v>
      </c>
      <c r="M104" s="75">
        <f>'Lcc_BKK+DMK'!M104+Lcc_CNX!M104+Lcc_HDY!M104+Lcc_HKT!M104+Lcc_CEI!M104</f>
        <v>1916</v>
      </c>
      <c r="N104" s="76">
        <f>'Lcc_BKK+DMK'!N104+Lcc_CNX!N104+Lcc_HDY!N104+Lcc_HKT!N104+Lcc_CEI!N104</f>
        <v>5823</v>
      </c>
      <c r="O104" s="180">
        <f t="shared" ref="O104" si="137">SUM(M104:N104)</f>
        <v>7739</v>
      </c>
      <c r="P104" s="77">
        <f>'Lcc_BKK+DMK'!P104+Lcc_CNX!P104+Lcc_HDY!P104+Lcc_HKT!P104+Lcc_CEI!P104</f>
        <v>2</v>
      </c>
      <c r="Q104" s="178">
        <f t="shared" ref="Q104" si="138">O104+P104</f>
        <v>7741</v>
      </c>
      <c r="R104" s="75"/>
      <c r="S104" s="76"/>
      <c r="T104" s="180"/>
      <c r="U104" s="77"/>
      <c r="V104" s="178"/>
      <c r="W104" s="78"/>
    </row>
    <row r="105" spans="1:23" ht="13.5" thickBot="1" x14ac:dyDescent="0.25">
      <c r="L105" s="59" t="s">
        <v>18</v>
      </c>
      <c r="M105" s="75">
        <f>'Lcc_BKK+DMK'!M105+Lcc_CNX!M105+Lcc_HDY!M105+Lcc_HKT!M105+Lcc_CEI!M105</f>
        <v>1751</v>
      </c>
      <c r="N105" s="76">
        <f>'Lcc_BKK+DMK'!N105+Lcc_CNX!N105+Lcc_HDY!N105+Lcc_HKT!N105+Lcc_CEI!N105</f>
        <v>5306</v>
      </c>
      <c r="O105" s="180">
        <f>SUM(M105:N105)</f>
        <v>7057</v>
      </c>
      <c r="P105" s="77">
        <f>'Lcc_BKK+DMK'!P105+Lcc_CNX!P105+Lcc_HDY!P105+Lcc_HKT!P105+Lcc_CEI!P105</f>
        <v>0</v>
      </c>
      <c r="Q105" s="178">
        <f>O105+P105</f>
        <v>7057</v>
      </c>
      <c r="R105" s="75"/>
      <c r="S105" s="76"/>
      <c r="T105" s="180"/>
      <c r="U105" s="77"/>
      <c r="V105" s="178"/>
      <c r="W105" s="78"/>
    </row>
    <row r="106" spans="1:23" ht="14.25" thickTop="1" thickBot="1" x14ac:dyDescent="0.25">
      <c r="A106" s="3" t="str">
        <f>IF(ISERROR(F106/G106)," ",IF(F106/G106&gt;0.5,IF(F106/G106&lt;1.5," ","NOT OK"),"NOT OK"))</f>
        <v xml:space="preserve"> </v>
      </c>
      <c r="L106" s="84" t="s">
        <v>19</v>
      </c>
      <c r="M106" s="85">
        <f>+M103+M104+M105</f>
        <v>5714</v>
      </c>
      <c r="N106" s="85">
        <f t="shared" ref="N106:Q106" si="139">+N103+N104+N105</f>
        <v>16936</v>
      </c>
      <c r="O106" s="181">
        <f t="shared" si="139"/>
        <v>22650</v>
      </c>
      <c r="P106" s="86">
        <f t="shared" si="139"/>
        <v>2</v>
      </c>
      <c r="Q106" s="181">
        <f t="shared" si="139"/>
        <v>22652</v>
      </c>
      <c r="R106" s="85"/>
      <c r="S106" s="85"/>
      <c r="T106" s="181"/>
      <c r="U106" s="86"/>
      <c r="V106" s="181"/>
      <c r="W106" s="87"/>
    </row>
    <row r="107" spans="1:23" ht="13.5" thickTop="1" x14ac:dyDescent="0.2">
      <c r="L107" s="59" t="s">
        <v>21</v>
      </c>
      <c r="M107" s="75">
        <f>'Lcc_BKK+DMK'!M107+Lcc_CNX!M107+Lcc_HDY!M107+Lcc_HKT!M107+Lcc_CEI!M107</f>
        <v>1869</v>
      </c>
      <c r="N107" s="76">
        <f>'Lcc_BKK+DMK'!N107+Lcc_CNX!N107+Lcc_HDY!N107+Lcc_HKT!N107+Lcc_CEI!N107</f>
        <v>4897</v>
      </c>
      <c r="O107" s="180">
        <f t="shared" ref="O107:O109" si="140">SUM(M107:N107)</f>
        <v>6766</v>
      </c>
      <c r="P107" s="77">
        <f>'Lcc_BKK+DMK'!P107+Lcc_CNX!P107+Lcc_HDY!P107+Lcc_HKT!P107+Lcc_CEI!P107</f>
        <v>4</v>
      </c>
      <c r="Q107" s="178">
        <f t="shared" ref="Q107:Q109" si="141">O107+P107</f>
        <v>6770</v>
      </c>
      <c r="R107" s="75"/>
      <c r="S107" s="76"/>
      <c r="T107" s="180"/>
      <c r="U107" s="77"/>
      <c r="V107" s="178"/>
      <c r="W107" s="78"/>
    </row>
    <row r="108" spans="1:23" x14ac:dyDescent="0.2">
      <c r="L108" s="59" t="s">
        <v>22</v>
      </c>
      <c r="M108" s="75">
        <f>'Lcc_BKK+DMK'!M108+Lcc_CNX!M108+Lcc_HDY!M108+Lcc_HKT!M108+Lcc_CEI!M108</f>
        <v>1857</v>
      </c>
      <c r="N108" s="76">
        <f>'Lcc_BKK+DMK'!N108+Lcc_CNX!N108+Lcc_HDY!N108+Lcc_HKT!N108+Lcc_CEI!N108</f>
        <v>4584</v>
      </c>
      <c r="O108" s="180">
        <f t="shared" si="140"/>
        <v>6441</v>
      </c>
      <c r="P108" s="77">
        <f>'Lcc_BKK+DMK'!P108+Lcc_CNX!P108+Lcc_HDY!P108+Lcc_HKT!P108+Lcc_CEI!P108</f>
        <v>0</v>
      </c>
      <c r="Q108" s="178">
        <f t="shared" si="141"/>
        <v>6441</v>
      </c>
      <c r="R108" s="75"/>
      <c r="S108" s="76"/>
      <c r="T108" s="180"/>
      <c r="U108" s="77"/>
      <c r="V108" s="178"/>
      <c r="W108" s="78"/>
    </row>
    <row r="109" spans="1:23" ht="13.5" thickBot="1" x14ac:dyDescent="0.25">
      <c r="L109" s="59" t="s">
        <v>23</v>
      </c>
      <c r="M109" s="75">
        <f>'Lcc_BKK+DMK'!M109+Lcc_CNX!M109+Lcc_HDY!M109+Lcc_HKT!M109+Lcc_CEI!M109</f>
        <v>2021</v>
      </c>
      <c r="N109" s="76">
        <f>'Lcc_BKK+DMK'!N109+Lcc_CNX!N109+Lcc_HDY!N109+Lcc_HKT!N109+Lcc_CEI!N109</f>
        <v>4646</v>
      </c>
      <c r="O109" s="180">
        <f t="shared" si="140"/>
        <v>6667</v>
      </c>
      <c r="P109" s="77">
        <f>'Lcc_BKK+DMK'!P109+Lcc_CNX!P109+Lcc_HDY!P109+Lcc_HKT!P109+Lcc_CEI!P109</f>
        <v>0</v>
      </c>
      <c r="Q109" s="178">
        <f t="shared" si="141"/>
        <v>6667</v>
      </c>
      <c r="R109" s="75"/>
      <c r="S109" s="76"/>
      <c r="T109" s="180"/>
      <c r="U109" s="77"/>
      <c r="V109" s="178"/>
      <c r="W109" s="78"/>
    </row>
    <row r="110" spans="1:23" ht="14.25" thickTop="1" thickBot="1" x14ac:dyDescent="0.25">
      <c r="L110" s="79" t="s">
        <v>24</v>
      </c>
      <c r="M110" s="80">
        <f t="shared" ref="M110" si="142">+M107+M108+M109</f>
        <v>5747</v>
      </c>
      <c r="N110" s="81">
        <f t="shared" ref="N110:Q110" si="143">+N107+N108+N109</f>
        <v>14127</v>
      </c>
      <c r="O110" s="179">
        <f t="shared" si="143"/>
        <v>19874</v>
      </c>
      <c r="P110" s="80">
        <f t="shared" si="143"/>
        <v>4</v>
      </c>
      <c r="Q110" s="179">
        <f t="shared" si="143"/>
        <v>19878</v>
      </c>
      <c r="R110" s="80"/>
      <c r="S110" s="81"/>
      <c r="T110" s="179"/>
      <c r="U110" s="80"/>
      <c r="V110" s="179"/>
      <c r="W110" s="82"/>
    </row>
    <row r="111" spans="1:23" ht="14.25" thickTop="1" thickBot="1" x14ac:dyDescent="0.25">
      <c r="L111" s="79" t="s">
        <v>62</v>
      </c>
      <c r="M111" s="80">
        <f>+M102+M106+M107+M108+M109</f>
        <v>17206</v>
      </c>
      <c r="N111" s="81">
        <f t="shared" ref="N111:Q111" si="144">+N102+N106+N107+N108+N109</f>
        <v>45112</v>
      </c>
      <c r="O111" s="175">
        <f t="shared" si="144"/>
        <v>62318</v>
      </c>
      <c r="P111" s="80">
        <f t="shared" si="144"/>
        <v>8</v>
      </c>
      <c r="Q111" s="175">
        <f t="shared" si="144"/>
        <v>62326</v>
      </c>
      <c r="R111" s="80"/>
      <c r="S111" s="81"/>
      <c r="T111" s="175"/>
      <c r="U111" s="80"/>
      <c r="V111" s="175"/>
      <c r="W111" s="82"/>
    </row>
    <row r="112" spans="1:23" ht="14.25" thickTop="1" thickBot="1" x14ac:dyDescent="0.25">
      <c r="L112" s="79" t="s">
        <v>63</v>
      </c>
      <c r="M112" s="80">
        <f t="shared" ref="M112:Q112" si="145">+M96+M102+M106+M110</f>
        <v>23777</v>
      </c>
      <c r="N112" s="81">
        <f t="shared" si="145"/>
        <v>59373</v>
      </c>
      <c r="O112" s="175">
        <f t="shared" si="145"/>
        <v>83150</v>
      </c>
      <c r="P112" s="80">
        <f t="shared" si="145"/>
        <v>8</v>
      </c>
      <c r="Q112" s="175">
        <f t="shared" si="145"/>
        <v>83158</v>
      </c>
      <c r="R112" s="80"/>
      <c r="S112" s="81"/>
      <c r="T112" s="175"/>
      <c r="U112" s="80"/>
      <c r="V112" s="175"/>
      <c r="W112" s="82"/>
    </row>
    <row r="113" spans="12:23" ht="14.25" thickTop="1" thickBot="1" x14ac:dyDescent="0.25">
      <c r="L113" s="89" t="s">
        <v>60</v>
      </c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12:23" ht="13.5" thickTop="1" x14ac:dyDescent="0.2">
      <c r="L114" s="534" t="s">
        <v>41</v>
      </c>
      <c r="M114" s="535"/>
      <c r="N114" s="535"/>
      <c r="O114" s="535"/>
      <c r="P114" s="535"/>
      <c r="Q114" s="535"/>
      <c r="R114" s="535"/>
      <c r="S114" s="535"/>
      <c r="T114" s="535"/>
      <c r="U114" s="535"/>
      <c r="V114" s="535"/>
      <c r="W114" s="536"/>
    </row>
    <row r="115" spans="12:23" ht="13.5" thickBot="1" x14ac:dyDescent="0.25">
      <c r="L115" s="528" t="s">
        <v>44</v>
      </c>
      <c r="M115" s="529"/>
      <c r="N115" s="529"/>
      <c r="O115" s="529"/>
      <c r="P115" s="529"/>
      <c r="Q115" s="529"/>
      <c r="R115" s="529"/>
      <c r="S115" s="529"/>
      <c r="T115" s="529"/>
      <c r="U115" s="529"/>
      <c r="V115" s="529"/>
      <c r="W115" s="530"/>
    </row>
    <row r="116" spans="12:23" ht="14.25" thickTop="1" thickBot="1" x14ac:dyDescent="0.25">
      <c r="L116" s="54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6" t="s">
        <v>34</v>
      </c>
    </row>
    <row r="117" spans="12:23" ht="14.25" thickTop="1" thickBot="1" x14ac:dyDescent="0.25">
      <c r="L117" s="57"/>
      <c r="M117" s="531" t="s">
        <v>64</v>
      </c>
      <c r="N117" s="532"/>
      <c r="O117" s="532"/>
      <c r="P117" s="532"/>
      <c r="Q117" s="533"/>
      <c r="R117" s="531" t="s">
        <v>65</v>
      </c>
      <c r="S117" s="532"/>
      <c r="T117" s="532"/>
      <c r="U117" s="532"/>
      <c r="V117" s="533"/>
      <c r="W117" s="312" t="s">
        <v>2</v>
      </c>
    </row>
    <row r="118" spans="12:23" ht="13.5" thickTop="1" x14ac:dyDescent="0.2">
      <c r="L118" s="59" t="s">
        <v>3</v>
      </c>
      <c r="M118" s="60"/>
      <c r="N118" s="54"/>
      <c r="O118" s="61"/>
      <c r="P118" s="62"/>
      <c r="Q118" s="61"/>
      <c r="R118" s="60"/>
      <c r="S118" s="54"/>
      <c r="T118" s="61"/>
      <c r="U118" s="62"/>
      <c r="V118" s="61"/>
      <c r="W118" s="313" t="s">
        <v>4</v>
      </c>
    </row>
    <row r="119" spans="12:23" ht="13.5" thickBot="1" x14ac:dyDescent="0.25">
      <c r="L119" s="64"/>
      <c r="M119" s="65" t="s">
        <v>35</v>
      </c>
      <c r="N119" s="66" t="s">
        <v>36</v>
      </c>
      <c r="O119" s="67" t="s">
        <v>37</v>
      </c>
      <c r="P119" s="68" t="s">
        <v>32</v>
      </c>
      <c r="Q119" s="67" t="s">
        <v>7</v>
      </c>
      <c r="R119" s="65" t="s">
        <v>35</v>
      </c>
      <c r="S119" s="66" t="s">
        <v>36</v>
      </c>
      <c r="T119" s="67" t="s">
        <v>37</v>
      </c>
      <c r="U119" s="68" t="s">
        <v>32</v>
      </c>
      <c r="V119" s="67" t="s">
        <v>7</v>
      </c>
      <c r="W119" s="314"/>
    </row>
    <row r="120" spans="12:23" ht="6" customHeight="1" thickTop="1" x14ac:dyDescent="0.2">
      <c r="L120" s="59"/>
      <c r="M120" s="70"/>
      <c r="N120" s="71"/>
      <c r="O120" s="72"/>
      <c r="P120" s="73"/>
      <c r="Q120" s="72"/>
      <c r="R120" s="70"/>
      <c r="S120" s="71"/>
      <c r="T120" s="72"/>
      <c r="U120" s="73"/>
      <c r="V120" s="72"/>
      <c r="W120" s="74"/>
    </row>
    <row r="121" spans="12:23" x14ac:dyDescent="0.2">
      <c r="L121" s="59" t="s">
        <v>10</v>
      </c>
      <c r="M121" s="75">
        <f>+'Lcc_BKK+DMK'!M121+Lcc_CNX!M121+Lcc_HDY!M121+Lcc_HKT!M121+Lcc_CEI!M121</f>
        <v>891.36799999999994</v>
      </c>
      <c r="N121" s="76">
        <f>+'Lcc_BKK+DMK'!N121+Lcc_CNX!N121+Lcc_HDY!N121+Lcc_HKT!N121+Lcc_CEI!N121</f>
        <v>1027.194</v>
      </c>
      <c r="O121" s="180">
        <f>SUM(M121:N121)</f>
        <v>1918.5619999999999</v>
      </c>
      <c r="P121" s="77">
        <f>+'Lcc_BKK+DMK'!P121+Lcc_CNX!P121+Lcc_HDY!P121+Lcc_HKT!P121+Lcc_CEI!P121</f>
        <v>0</v>
      </c>
      <c r="Q121" s="178">
        <f>O121+P121</f>
        <v>1918.5619999999999</v>
      </c>
      <c r="R121" s="75">
        <f>+'Lcc_BKK+DMK'!R121+Lcc_CNX!R121+Lcc_HDY!R121+Lcc_HKT!R121+Lcc_CEI!R121</f>
        <v>866</v>
      </c>
      <c r="S121" s="76">
        <f>+'Lcc_BKK+DMK'!S121+Lcc_CNX!S121+Lcc_HDY!S121+Lcc_HKT!S121+Lcc_CEI!S121</f>
        <v>691</v>
      </c>
      <c r="T121" s="180">
        <f>SUM(R121:S121)</f>
        <v>1557</v>
      </c>
      <c r="U121" s="77">
        <f>+'Lcc_BKK+DMK'!U121+Lcc_CNX!U121+Lcc_HDY!U121+Lcc_HKT!U121+Lcc_CEI!U121</f>
        <v>0</v>
      </c>
      <c r="V121" s="178">
        <f>T121+U121</f>
        <v>1557</v>
      </c>
      <c r="W121" s="78">
        <f>IF(Q121=0,0,((V121/Q121)-1)*100)</f>
        <v>-18.845468637448249</v>
      </c>
    </row>
    <row r="122" spans="12:23" x14ac:dyDescent="0.2">
      <c r="L122" s="59" t="s">
        <v>11</v>
      </c>
      <c r="M122" s="75">
        <f>+'Lcc_BKK+DMK'!M122+Lcc_CNX!M122+Lcc_HDY!M122+Lcc_HKT!M122+Lcc_CEI!M122</f>
        <v>792</v>
      </c>
      <c r="N122" s="76">
        <f>+'Lcc_BKK+DMK'!N122+Lcc_CNX!N122+Lcc_HDY!N122+Lcc_HKT!N122+Lcc_CEI!N122</f>
        <v>939</v>
      </c>
      <c r="O122" s="180">
        <f t="shared" ref="O122:O123" si="146">SUM(M122:N122)</f>
        <v>1731</v>
      </c>
      <c r="P122" s="77">
        <f>+'Lcc_BKK+DMK'!P122+Lcc_CNX!P122+Lcc_HDY!P122+Lcc_HKT!P122+Lcc_CEI!P122</f>
        <v>0</v>
      </c>
      <c r="Q122" s="178">
        <f t="shared" ref="Q122:Q123" si="147">O122+P122</f>
        <v>1731</v>
      </c>
      <c r="R122" s="75">
        <f>+'Lcc_BKK+DMK'!R122+Lcc_CNX!R122+Lcc_HDY!R122+Lcc_HKT!R122+Lcc_CEI!R122</f>
        <v>653</v>
      </c>
      <c r="S122" s="76">
        <f>+'Lcc_BKK+DMK'!S122+Lcc_CNX!S122+Lcc_HDY!S122+Lcc_HKT!S122+Lcc_CEI!S122</f>
        <v>706</v>
      </c>
      <c r="T122" s="180">
        <f t="shared" ref="T122:T123" si="148">SUM(R122:S122)</f>
        <v>1359</v>
      </c>
      <c r="U122" s="77">
        <f>+'Lcc_BKK+DMK'!U122+Lcc_CNX!U122+Lcc_HDY!U122+Lcc_HKT!U122+Lcc_CEI!U122</f>
        <v>0</v>
      </c>
      <c r="V122" s="178">
        <f t="shared" ref="V122:V123" si="149">T122+U122</f>
        <v>1359</v>
      </c>
      <c r="W122" s="78">
        <f t="shared" ref="W122:W123" si="150">IF(Q122=0,0,((V122/Q122)-1)*100)</f>
        <v>-21.490467937608315</v>
      </c>
    </row>
    <row r="123" spans="12:23" ht="13.5" thickBot="1" x14ac:dyDescent="0.25">
      <c r="L123" s="64" t="s">
        <v>12</v>
      </c>
      <c r="M123" s="75">
        <f>+'Lcc_BKK+DMK'!M123+Lcc_CNX!M123+Lcc_HDY!M123+Lcc_HKT!M123+Lcc_CEI!M123</f>
        <v>907</v>
      </c>
      <c r="N123" s="76">
        <f>+'Lcc_BKK+DMK'!N123+Lcc_CNX!N123+Lcc_HDY!N123+Lcc_HKT!N123+Lcc_CEI!N123</f>
        <v>1147</v>
      </c>
      <c r="O123" s="180">
        <f t="shared" si="146"/>
        <v>2054</v>
      </c>
      <c r="P123" s="77">
        <f>+'Lcc_BKK+DMK'!P123+Lcc_CNX!P123+Lcc_HDY!P123+Lcc_HKT!P123+Lcc_CEI!P123</f>
        <v>0</v>
      </c>
      <c r="Q123" s="178">
        <f t="shared" si="147"/>
        <v>2054</v>
      </c>
      <c r="R123" s="75">
        <f>+'Lcc_BKK+DMK'!R123+Lcc_CNX!R123+Lcc_HDY!R123+Lcc_HKT!R123+Lcc_CEI!R123</f>
        <v>608</v>
      </c>
      <c r="S123" s="76">
        <f>+'Lcc_BKK+DMK'!S123+Lcc_CNX!S123+Lcc_HDY!S123+Lcc_HKT!S123+Lcc_CEI!S123</f>
        <v>768</v>
      </c>
      <c r="T123" s="180">
        <f t="shared" si="148"/>
        <v>1376</v>
      </c>
      <c r="U123" s="77">
        <f>+'Lcc_BKK+DMK'!U123+Lcc_CNX!U123+Lcc_HDY!U123+Lcc_HKT!U123+Lcc_CEI!U123</f>
        <v>0</v>
      </c>
      <c r="V123" s="178">
        <f t="shared" si="149"/>
        <v>1376</v>
      </c>
      <c r="W123" s="78">
        <f t="shared" si="150"/>
        <v>-33.008763388510218</v>
      </c>
    </row>
    <row r="124" spans="12:23" ht="14.25" thickTop="1" thickBot="1" x14ac:dyDescent="0.25">
      <c r="L124" s="79" t="s">
        <v>57</v>
      </c>
      <c r="M124" s="80">
        <f t="shared" ref="M124:V124" si="151">+M121+M122+M123</f>
        <v>2590.3679999999999</v>
      </c>
      <c r="N124" s="81">
        <f t="shared" si="151"/>
        <v>3113.194</v>
      </c>
      <c r="O124" s="179">
        <f t="shared" si="151"/>
        <v>5703.5619999999999</v>
      </c>
      <c r="P124" s="80">
        <f t="shared" si="151"/>
        <v>0</v>
      </c>
      <c r="Q124" s="179">
        <f t="shared" si="151"/>
        <v>5703.5619999999999</v>
      </c>
      <c r="R124" s="80">
        <f t="shared" si="151"/>
        <v>2127</v>
      </c>
      <c r="S124" s="81">
        <f t="shared" si="151"/>
        <v>2165</v>
      </c>
      <c r="T124" s="179">
        <f t="shared" si="151"/>
        <v>4292</v>
      </c>
      <c r="U124" s="80">
        <f t="shared" si="151"/>
        <v>0</v>
      </c>
      <c r="V124" s="179">
        <f t="shared" si="151"/>
        <v>4292</v>
      </c>
      <c r="W124" s="82">
        <f t="shared" ref="W124:W125" si="152">IF(Q124=0,0,((V124/Q124)-1)*100)</f>
        <v>-24.748779797607177</v>
      </c>
    </row>
    <row r="125" spans="12:23" ht="13.5" thickTop="1" x14ac:dyDescent="0.2">
      <c r="L125" s="59" t="s">
        <v>13</v>
      </c>
      <c r="M125" s="75">
        <f>+'Lcc_BKK+DMK'!M125+Lcc_CNX!M125+Lcc_HDY!M125+Lcc_HKT!M125+Lcc_CEI!M125</f>
        <v>800</v>
      </c>
      <c r="N125" s="76">
        <f>+'Lcc_BKK+DMK'!N125+Lcc_CNX!N125+Lcc_HDY!N125+Lcc_HKT!N125+Lcc_CEI!N125</f>
        <v>962</v>
      </c>
      <c r="O125" s="180">
        <f t="shared" ref="O125" si="153">SUM(M125:N125)</f>
        <v>1762</v>
      </c>
      <c r="P125" s="77">
        <f>+'Lcc_BKK+DMK'!P125+Lcc_CNX!P125+Lcc_HDY!P125+Lcc_HKT!P125+Lcc_CEI!P125</f>
        <v>0</v>
      </c>
      <c r="Q125" s="178">
        <f t="shared" ref="Q125" si="154">O125+P125</f>
        <v>1762</v>
      </c>
      <c r="R125" s="75">
        <f>+'Lcc_BKK+DMK'!R125+Lcc_CNX!R125+Lcc_HDY!R125+Lcc_HKT!R125+Lcc_CEI!R125</f>
        <v>693.21100000000001</v>
      </c>
      <c r="S125" s="76">
        <f>+'Lcc_BKK+DMK'!S125+Lcc_CNX!S125+Lcc_HDY!S125+Lcc_HKT!S125+Lcc_CEI!S125</f>
        <v>853.50099999999998</v>
      </c>
      <c r="T125" s="180">
        <f t="shared" ref="T125" si="155">SUM(R125:S125)</f>
        <v>1546.712</v>
      </c>
      <c r="U125" s="77">
        <f>+'Lcc_BKK+DMK'!U125+Lcc_CNX!U125+Lcc_HDY!U125+Lcc_HKT!U125+Lcc_CEI!U125</f>
        <v>0</v>
      </c>
      <c r="V125" s="178">
        <f t="shared" ref="V125" si="156">T125+U125</f>
        <v>1546.712</v>
      </c>
      <c r="W125" s="78">
        <f t="shared" si="152"/>
        <v>-12.218388195232688</v>
      </c>
    </row>
    <row r="126" spans="12:23" ht="13.5" thickBot="1" x14ac:dyDescent="0.25">
      <c r="L126" s="59" t="s">
        <v>14</v>
      </c>
      <c r="M126" s="75">
        <f>+'Lcc_BKK+DMK'!M126+Lcc_CNX!M126+Lcc_HDY!M126+Lcc_HKT!M126+Lcc_CEI!M126</f>
        <v>877</v>
      </c>
      <c r="N126" s="76">
        <f>+'Lcc_BKK+DMK'!N126+Lcc_CNX!N126+Lcc_HDY!N126+Lcc_HKT!N126+Lcc_CEI!N126</f>
        <v>1140</v>
      </c>
      <c r="O126" s="180">
        <f>SUM(M126:N126)</f>
        <v>2017</v>
      </c>
      <c r="P126" s="77">
        <f>+'Lcc_BKK+DMK'!P126+Lcc_CNX!P126+Lcc_HDY!P126+Lcc_HKT!P126+Lcc_CEI!P126</f>
        <v>1</v>
      </c>
      <c r="Q126" s="178">
        <f>O126+P126</f>
        <v>2018</v>
      </c>
      <c r="R126" s="75">
        <f>+'Lcc_BKK+DMK'!R126+Lcc_CNX!R126+Lcc_HDY!R126+Lcc_HKT!R126+Lcc_CEI!R126</f>
        <v>594.16499999999996</v>
      </c>
      <c r="S126" s="76">
        <f>+'Lcc_BKK+DMK'!S126+Lcc_CNX!S126+Lcc_HDY!S126+Lcc_HKT!S126+Lcc_CEI!S126</f>
        <v>764.37800000000004</v>
      </c>
      <c r="T126" s="180">
        <f>SUM(R126:S126)</f>
        <v>1358.5430000000001</v>
      </c>
      <c r="U126" s="77">
        <f>+'Lcc_BKK+DMK'!U126+Lcc_CNX!U126+Lcc_HDY!U126+Lcc_HKT!U126+Lcc_CEI!U126</f>
        <v>0</v>
      </c>
      <c r="V126" s="178">
        <f>T126+U126</f>
        <v>1358.5430000000001</v>
      </c>
      <c r="W126" s="78">
        <f>IF(Q126=0,0,((V126/Q126)-1)*100)</f>
        <v>-32.678741328047565</v>
      </c>
    </row>
    <row r="127" spans="12:23" ht="14.25" thickTop="1" thickBot="1" x14ac:dyDescent="0.25">
      <c r="L127" s="79" t="s">
        <v>66</v>
      </c>
      <c r="M127" s="80">
        <f>+M125+M126</f>
        <v>1677</v>
      </c>
      <c r="N127" s="81">
        <f t="shared" ref="N127:V127" si="157">+N125+N126</f>
        <v>2102</v>
      </c>
      <c r="O127" s="175">
        <f t="shared" si="157"/>
        <v>3779</v>
      </c>
      <c r="P127" s="80">
        <f t="shared" si="157"/>
        <v>1</v>
      </c>
      <c r="Q127" s="175">
        <f t="shared" si="157"/>
        <v>3780</v>
      </c>
      <c r="R127" s="80">
        <f t="shared" si="157"/>
        <v>1287.376</v>
      </c>
      <c r="S127" s="81">
        <f t="shared" si="157"/>
        <v>1617.8789999999999</v>
      </c>
      <c r="T127" s="175">
        <f t="shared" si="157"/>
        <v>2905.2550000000001</v>
      </c>
      <c r="U127" s="80">
        <f t="shared" si="157"/>
        <v>0</v>
      </c>
      <c r="V127" s="175">
        <f t="shared" si="157"/>
        <v>2905.2550000000001</v>
      </c>
      <c r="W127" s="82">
        <f t="shared" ref="W127:W128" si="158">IF(Q127=0,0,((V127/Q127)-1)*100)</f>
        <v>-23.141402116402109</v>
      </c>
    </row>
    <row r="128" spans="12:23" ht="14.25" thickTop="1" thickBot="1" x14ac:dyDescent="0.25">
      <c r="L128" s="79" t="s">
        <v>67</v>
      </c>
      <c r="M128" s="80">
        <f>+M124+M125+M126</f>
        <v>4267.3680000000004</v>
      </c>
      <c r="N128" s="81">
        <f t="shared" ref="N128:V128" si="159">+N124+N125+N126</f>
        <v>5215.1939999999995</v>
      </c>
      <c r="O128" s="175">
        <f t="shared" si="159"/>
        <v>9482.5619999999999</v>
      </c>
      <c r="P128" s="80">
        <f t="shared" si="159"/>
        <v>1</v>
      </c>
      <c r="Q128" s="175">
        <f t="shared" si="159"/>
        <v>9483.5619999999999</v>
      </c>
      <c r="R128" s="80">
        <f t="shared" si="159"/>
        <v>3414.3760000000002</v>
      </c>
      <c r="S128" s="81">
        <f t="shared" si="159"/>
        <v>3782.8790000000004</v>
      </c>
      <c r="T128" s="175">
        <f t="shared" si="159"/>
        <v>7197.2549999999992</v>
      </c>
      <c r="U128" s="80">
        <f t="shared" si="159"/>
        <v>0</v>
      </c>
      <c r="V128" s="175">
        <f t="shared" si="159"/>
        <v>7197.2549999999992</v>
      </c>
      <c r="W128" s="82">
        <f t="shared" si="158"/>
        <v>-24.108104106874617</v>
      </c>
    </row>
    <row r="129" spans="1:23" ht="14.25" thickTop="1" thickBot="1" x14ac:dyDescent="0.25">
      <c r="L129" s="59" t="s">
        <v>15</v>
      </c>
      <c r="M129" s="75">
        <f>+'Lcc_BKK+DMK'!M129+Lcc_CNX!M129+Lcc_HDY!M129+Lcc_HKT!M129+Lcc_CEI!M129</f>
        <v>771</v>
      </c>
      <c r="N129" s="76">
        <f>+'Lcc_BKK+DMK'!N129+Lcc_CNX!N129+Lcc_HDY!N129+Lcc_HKT!N129+Lcc_CEI!N129</f>
        <v>976</v>
      </c>
      <c r="O129" s="180">
        <f>SUM(M129:N129)</f>
        <v>1747</v>
      </c>
      <c r="P129" s="77">
        <f>+'Lcc_BKK+DMK'!P129+Lcc_CNX!P129+Lcc_HDY!P129+Lcc_HKT!P129+Lcc_CEI!P129</f>
        <v>0</v>
      </c>
      <c r="Q129" s="178">
        <f>O129+P129</f>
        <v>1747</v>
      </c>
      <c r="R129" s="75"/>
      <c r="S129" s="76"/>
      <c r="T129" s="180"/>
      <c r="U129" s="77"/>
      <c r="V129" s="178"/>
      <c r="W129" s="78"/>
    </row>
    <row r="130" spans="1:23" ht="14.25" thickTop="1" thickBot="1" x14ac:dyDescent="0.25">
      <c r="L130" s="79" t="s">
        <v>61</v>
      </c>
      <c r="M130" s="80">
        <f t="shared" ref="M130:Q130" si="160">+M125+M126+M129</f>
        <v>2448</v>
      </c>
      <c r="N130" s="81">
        <f t="shared" si="160"/>
        <v>3078</v>
      </c>
      <c r="O130" s="179">
        <f t="shared" si="160"/>
        <v>5526</v>
      </c>
      <c r="P130" s="80">
        <f t="shared" si="160"/>
        <v>1</v>
      </c>
      <c r="Q130" s="179">
        <f t="shared" si="160"/>
        <v>5527</v>
      </c>
      <c r="R130" s="80"/>
      <c r="S130" s="81"/>
      <c r="T130" s="179"/>
      <c r="U130" s="80"/>
      <c r="V130" s="179"/>
      <c r="W130" s="82"/>
    </row>
    <row r="131" spans="1:23" ht="13.5" thickTop="1" x14ac:dyDescent="0.2">
      <c r="L131" s="59" t="s">
        <v>16</v>
      </c>
      <c r="M131" s="75">
        <f>+'Lcc_BKK+DMK'!M131+Lcc_CNX!M131+Lcc_HDY!M131+Lcc_HKT!M131+Lcc_CEI!M131</f>
        <v>586</v>
      </c>
      <c r="N131" s="76">
        <f>+'Lcc_BKK+DMK'!N131+Lcc_CNX!N131+Lcc_HDY!N131+Lcc_HKT!N131+Lcc_CEI!N131</f>
        <v>691</v>
      </c>
      <c r="O131" s="180">
        <f>SUM(M131:N131)</f>
        <v>1277</v>
      </c>
      <c r="P131" s="77">
        <f>+'Lcc_BKK+DMK'!P131+Lcc_CNX!P131+Lcc_HDY!P131+Lcc_HKT!P131+Lcc_CEI!P131</f>
        <v>0</v>
      </c>
      <c r="Q131" s="178">
        <f>O131+P131</f>
        <v>1277</v>
      </c>
      <c r="R131" s="75"/>
      <c r="S131" s="76"/>
      <c r="T131" s="180"/>
      <c r="U131" s="77"/>
      <c r="V131" s="178"/>
      <c r="W131" s="78"/>
    </row>
    <row r="132" spans="1:23" x14ac:dyDescent="0.2">
      <c r="L132" s="59" t="s">
        <v>17</v>
      </c>
      <c r="M132" s="75">
        <f>+'Lcc_BKK+DMK'!M132+Lcc_CNX!M132+Lcc_HDY!M132+Lcc_HKT!M132+Lcc_CEI!M132</f>
        <v>536</v>
      </c>
      <c r="N132" s="76">
        <f>+'Lcc_BKK+DMK'!N132+Lcc_CNX!N132+Lcc_HDY!N132+Lcc_HKT!N132+Lcc_CEI!N132</f>
        <v>699</v>
      </c>
      <c r="O132" s="180">
        <f t="shared" ref="O132" si="161">SUM(M132:N132)</f>
        <v>1235</v>
      </c>
      <c r="P132" s="77">
        <f>+'Lcc_BKK+DMK'!P132+Lcc_CNX!P132+Lcc_HDY!P132+Lcc_HKT!P132+Lcc_CEI!P132</f>
        <v>0</v>
      </c>
      <c r="Q132" s="178">
        <f t="shared" ref="Q132" si="162">O132+P132</f>
        <v>1235</v>
      </c>
      <c r="R132" s="75"/>
      <c r="S132" s="76"/>
      <c r="T132" s="180"/>
      <c r="U132" s="77"/>
      <c r="V132" s="178"/>
      <c r="W132" s="78"/>
    </row>
    <row r="133" spans="1:23" ht="13.5" thickBot="1" x14ac:dyDescent="0.25">
      <c r="L133" s="59" t="s">
        <v>18</v>
      </c>
      <c r="M133" s="75">
        <f>+'Lcc_BKK+DMK'!M133+Lcc_CNX!M133+Lcc_HDY!M133+Lcc_HKT!M133+Lcc_CEI!M133</f>
        <v>492</v>
      </c>
      <c r="N133" s="76">
        <f>+'Lcc_BKK+DMK'!N133+Lcc_CNX!N133+Lcc_HDY!N133+Lcc_HKT!N133+Lcc_CEI!N133</f>
        <v>684</v>
      </c>
      <c r="O133" s="180">
        <f>SUM(M133:N133)</f>
        <v>1176</v>
      </c>
      <c r="P133" s="77">
        <f>+'Lcc_BKK+DMK'!P133+Lcc_CNX!P133+Lcc_HDY!P133+Lcc_HKT!P133+Lcc_CEI!P133</f>
        <v>0</v>
      </c>
      <c r="Q133" s="178">
        <f>O133+P133</f>
        <v>1176</v>
      </c>
      <c r="R133" s="75"/>
      <c r="S133" s="76"/>
      <c r="T133" s="180"/>
      <c r="U133" s="77"/>
      <c r="V133" s="178"/>
      <c r="W133" s="78"/>
    </row>
    <row r="134" spans="1:23" ht="14.25" thickTop="1" thickBot="1" x14ac:dyDescent="0.25">
      <c r="A134" s="3" t="str">
        <f>IF(ISERROR(F134/G134)," ",IF(F134/G134&gt;0.5,IF(F134/G134&lt;1.5," ","NOT OK"),"NOT OK"))</f>
        <v xml:space="preserve"> </v>
      </c>
      <c r="L134" s="84" t="s">
        <v>19</v>
      </c>
      <c r="M134" s="85">
        <f t="shared" ref="M134:Q134" si="163">+M131+M132+M133</f>
        <v>1614</v>
      </c>
      <c r="N134" s="85">
        <f t="shared" si="163"/>
        <v>2074</v>
      </c>
      <c r="O134" s="181">
        <f t="shared" si="163"/>
        <v>3688</v>
      </c>
      <c r="P134" s="86">
        <f t="shared" si="163"/>
        <v>0</v>
      </c>
      <c r="Q134" s="181">
        <f t="shared" si="163"/>
        <v>3688</v>
      </c>
      <c r="R134" s="85"/>
      <c r="S134" s="85"/>
      <c r="T134" s="181"/>
      <c r="U134" s="86"/>
      <c r="V134" s="181"/>
      <c r="W134" s="87"/>
    </row>
    <row r="135" spans="1:23" ht="13.5" thickTop="1" x14ac:dyDescent="0.2">
      <c r="A135" s="327"/>
      <c r="K135" s="327"/>
      <c r="L135" s="59" t="s">
        <v>21</v>
      </c>
      <c r="M135" s="75">
        <f>+'Lcc_BKK+DMK'!M135+Lcc_CNX!M135+Lcc_HDY!M135+Lcc_HKT!M135+Lcc_CEI!M135</f>
        <v>598</v>
      </c>
      <c r="N135" s="76">
        <f>+'Lcc_BKK+DMK'!N135+Lcc_CNX!N135+Lcc_HDY!N135+Lcc_HKT!N135+Lcc_CEI!N135</f>
        <v>764</v>
      </c>
      <c r="O135" s="180">
        <f>SUM(M135:N135)</f>
        <v>1362</v>
      </c>
      <c r="P135" s="77">
        <f>+'Lcc_BKK+DMK'!P135+Lcc_CNX!P135+Lcc_HDY!P135+Lcc_HKT!P135+Lcc_CEI!P135</f>
        <v>0</v>
      </c>
      <c r="Q135" s="178">
        <f>O135+P135</f>
        <v>1362</v>
      </c>
      <c r="R135" s="75"/>
      <c r="S135" s="76"/>
      <c r="T135" s="180"/>
      <c r="U135" s="77"/>
      <c r="V135" s="178"/>
      <c r="W135" s="78"/>
    </row>
    <row r="136" spans="1:23" x14ac:dyDescent="0.2">
      <c r="A136" s="327"/>
      <c r="K136" s="327"/>
      <c r="L136" s="59" t="s">
        <v>22</v>
      </c>
      <c r="M136" s="75">
        <f>+'Lcc_BKK+DMK'!M136+Lcc_CNX!M136+Lcc_HDY!M136+Lcc_HKT!M136+Lcc_CEI!M136</f>
        <v>653</v>
      </c>
      <c r="N136" s="76">
        <f>+'Lcc_BKK+DMK'!N136+Lcc_CNX!N136+Lcc_HDY!N136+Lcc_HKT!N136+Lcc_CEI!N136</f>
        <v>754</v>
      </c>
      <c r="O136" s="180">
        <f t="shared" ref="O136:O137" si="164">SUM(M136:N136)</f>
        <v>1407</v>
      </c>
      <c r="P136" s="77">
        <f>+'Lcc_BKK+DMK'!P136+Lcc_CNX!P136+Lcc_HDY!P136+Lcc_HKT!P136+Lcc_CEI!P136</f>
        <v>2</v>
      </c>
      <c r="Q136" s="178">
        <f t="shared" ref="Q136:Q137" si="165">O136+P136</f>
        <v>1409</v>
      </c>
      <c r="R136" s="75"/>
      <c r="S136" s="76"/>
      <c r="T136" s="180"/>
      <c r="U136" s="77"/>
      <c r="V136" s="178"/>
      <c r="W136" s="78"/>
    </row>
    <row r="137" spans="1:23" ht="13.5" thickBot="1" x14ac:dyDescent="0.25">
      <c r="A137" s="327"/>
      <c r="K137" s="327"/>
      <c r="L137" s="59" t="s">
        <v>23</v>
      </c>
      <c r="M137" s="75">
        <f>+'Lcc_BKK+DMK'!M137+Lcc_CNX!M137+Lcc_HDY!M137+Lcc_HKT!M137+Lcc_CEI!M137</f>
        <v>438</v>
      </c>
      <c r="N137" s="76">
        <f>+'Lcc_BKK+DMK'!N137+Lcc_CNX!N137+Lcc_HDY!N137+Lcc_HKT!N137+Lcc_CEI!N137</f>
        <v>657</v>
      </c>
      <c r="O137" s="180">
        <f t="shared" si="164"/>
        <v>1095</v>
      </c>
      <c r="P137" s="77">
        <f>+'Lcc_BKK+DMK'!P137+Lcc_CNX!P137+Lcc_HDY!P137+Lcc_HKT!P137+Lcc_CEI!P137</f>
        <v>0</v>
      </c>
      <c r="Q137" s="178">
        <f t="shared" si="165"/>
        <v>1095</v>
      </c>
      <c r="R137" s="75"/>
      <c r="S137" s="76"/>
      <c r="T137" s="180"/>
      <c r="U137" s="77"/>
      <c r="V137" s="178"/>
      <c r="W137" s="78"/>
    </row>
    <row r="138" spans="1:23" ht="14.25" thickTop="1" thickBot="1" x14ac:dyDescent="0.25">
      <c r="L138" s="79" t="s">
        <v>24</v>
      </c>
      <c r="M138" s="80">
        <f t="shared" ref="M138" si="166">+M135+M136+M137</f>
        <v>1689</v>
      </c>
      <c r="N138" s="81">
        <f t="shared" ref="N138:Q138" si="167">+N135+N136+N137</f>
        <v>2175</v>
      </c>
      <c r="O138" s="179">
        <f t="shared" si="167"/>
        <v>3864</v>
      </c>
      <c r="P138" s="80">
        <f t="shared" si="167"/>
        <v>2</v>
      </c>
      <c r="Q138" s="179">
        <f t="shared" si="167"/>
        <v>3866</v>
      </c>
      <c r="R138" s="80"/>
      <c r="S138" s="81"/>
      <c r="T138" s="179"/>
      <c r="U138" s="80"/>
      <c r="V138" s="179"/>
      <c r="W138" s="82"/>
    </row>
    <row r="139" spans="1:23" ht="14.25" thickTop="1" thickBot="1" x14ac:dyDescent="0.25">
      <c r="L139" s="79" t="s">
        <v>62</v>
      </c>
      <c r="M139" s="80">
        <f t="shared" ref="M139" si="168">+M130+M134+M135+M136+M137</f>
        <v>5751</v>
      </c>
      <c r="N139" s="81">
        <f t="shared" ref="N139:Q139" si="169">+N130+N134+N135+N136+N137</f>
        <v>7327</v>
      </c>
      <c r="O139" s="175">
        <f t="shared" si="169"/>
        <v>13078</v>
      </c>
      <c r="P139" s="80">
        <f t="shared" si="169"/>
        <v>3</v>
      </c>
      <c r="Q139" s="175">
        <f t="shared" si="169"/>
        <v>13081</v>
      </c>
      <c r="R139" s="80"/>
      <c r="S139" s="81"/>
      <c r="T139" s="175"/>
      <c r="U139" s="80"/>
      <c r="V139" s="175"/>
      <c r="W139" s="82"/>
    </row>
    <row r="140" spans="1:23" ht="14.25" thickTop="1" thickBot="1" x14ac:dyDescent="0.25">
      <c r="L140" s="79" t="s">
        <v>63</v>
      </c>
      <c r="M140" s="80">
        <f t="shared" ref="M140:Q140" si="170">+M124+M130+M134+M138</f>
        <v>8341.3680000000004</v>
      </c>
      <c r="N140" s="81">
        <f t="shared" si="170"/>
        <v>10440.194</v>
      </c>
      <c r="O140" s="175">
        <f t="shared" si="170"/>
        <v>18781.561999999998</v>
      </c>
      <c r="P140" s="80">
        <f t="shared" si="170"/>
        <v>3</v>
      </c>
      <c r="Q140" s="175">
        <f t="shared" si="170"/>
        <v>18784.561999999998</v>
      </c>
      <c r="R140" s="80"/>
      <c r="S140" s="81"/>
      <c r="T140" s="175"/>
      <c r="U140" s="80"/>
      <c r="V140" s="175"/>
      <c r="W140" s="82"/>
    </row>
    <row r="141" spans="1:23" ht="14.25" thickTop="1" thickBot="1" x14ac:dyDescent="0.25">
      <c r="L141" s="89" t="s">
        <v>60</v>
      </c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1:23" ht="13.5" thickTop="1" x14ac:dyDescent="0.2">
      <c r="L142" s="534" t="s">
        <v>42</v>
      </c>
      <c r="M142" s="535"/>
      <c r="N142" s="535"/>
      <c r="O142" s="535"/>
      <c r="P142" s="535"/>
      <c r="Q142" s="535"/>
      <c r="R142" s="535"/>
      <c r="S142" s="535"/>
      <c r="T142" s="535"/>
      <c r="U142" s="535"/>
      <c r="V142" s="535"/>
      <c r="W142" s="536"/>
    </row>
    <row r="143" spans="1:23" ht="13.5" thickBot="1" x14ac:dyDescent="0.25">
      <c r="L143" s="528" t="s">
        <v>45</v>
      </c>
      <c r="M143" s="529"/>
      <c r="N143" s="529"/>
      <c r="O143" s="529"/>
      <c r="P143" s="529"/>
      <c r="Q143" s="529"/>
      <c r="R143" s="529"/>
      <c r="S143" s="529"/>
      <c r="T143" s="529"/>
      <c r="U143" s="529"/>
      <c r="V143" s="529"/>
      <c r="W143" s="530"/>
    </row>
    <row r="144" spans="1:23" ht="14.25" thickTop="1" thickBot="1" x14ac:dyDescent="0.25">
      <c r="L144" s="54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6" t="s">
        <v>34</v>
      </c>
    </row>
    <row r="145" spans="12:23" ht="14.25" thickTop="1" thickBot="1" x14ac:dyDescent="0.25">
      <c r="L145" s="57"/>
      <c r="M145" s="531" t="s">
        <v>64</v>
      </c>
      <c r="N145" s="532"/>
      <c r="O145" s="532"/>
      <c r="P145" s="532"/>
      <c r="Q145" s="533"/>
      <c r="R145" s="531" t="s">
        <v>65</v>
      </c>
      <c r="S145" s="532"/>
      <c r="T145" s="532"/>
      <c r="U145" s="532"/>
      <c r="V145" s="533"/>
      <c r="W145" s="312" t="s">
        <v>2</v>
      </c>
    </row>
    <row r="146" spans="12:23" ht="13.5" thickTop="1" x14ac:dyDescent="0.2">
      <c r="L146" s="59" t="s">
        <v>3</v>
      </c>
      <c r="M146" s="60"/>
      <c r="N146" s="54"/>
      <c r="O146" s="61"/>
      <c r="P146" s="62"/>
      <c r="Q146" s="98"/>
      <c r="R146" s="60"/>
      <c r="S146" s="54"/>
      <c r="T146" s="61"/>
      <c r="U146" s="62"/>
      <c r="V146" s="98"/>
      <c r="W146" s="313" t="s">
        <v>4</v>
      </c>
    </row>
    <row r="147" spans="12:23" ht="13.5" thickBot="1" x14ac:dyDescent="0.25">
      <c r="L147" s="64"/>
      <c r="M147" s="65" t="s">
        <v>35</v>
      </c>
      <c r="N147" s="66" t="s">
        <v>36</v>
      </c>
      <c r="O147" s="67" t="s">
        <v>37</v>
      </c>
      <c r="P147" s="68" t="s">
        <v>32</v>
      </c>
      <c r="Q147" s="99" t="s">
        <v>7</v>
      </c>
      <c r="R147" s="65" t="s">
        <v>35</v>
      </c>
      <c r="S147" s="66" t="s">
        <v>36</v>
      </c>
      <c r="T147" s="67" t="s">
        <v>37</v>
      </c>
      <c r="U147" s="68" t="s">
        <v>32</v>
      </c>
      <c r="V147" s="99" t="s">
        <v>7</v>
      </c>
      <c r="W147" s="314"/>
    </row>
    <row r="148" spans="12:23" ht="5.25" customHeight="1" thickTop="1" x14ac:dyDescent="0.2">
      <c r="L148" s="59"/>
      <c r="M148" s="70"/>
      <c r="N148" s="71"/>
      <c r="O148" s="72"/>
      <c r="P148" s="73"/>
      <c r="Q148" s="142"/>
      <c r="R148" s="70"/>
      <c r="S148" s="71"/>
      <c r="T148" s="72"/>
      <c r="U148" s="73"/>
      <c r="V148" s="142"/>
      <c r="W148" s="74"/>
    </row>
    <row r="149" spans="12:23" x14ac:dyDescent="0.2">
      <c r="L149" s="59" t="s">
        <v>10</v>
      </c>
      <c r="M149" s="75">
        <f t="shared" ref="M149:N154" si="171">+M93+M121</f>
        <v>2932.3679999999999</v>
      </c>
      <c r="N149" s="76">
        <f t="shared" si="171"/>
        <v>5481.1939999999995</v>
      </c>
      <c r="O149" s="178">
        <f>M149+N149</f>
        <v>8413.5619999999999</v>
      </c>
      <c r="P149" s="77">
        <f t="shared" ref="P149:P154" si="172">+P93+P121</f>
        <v>0</v>
      </c>
      <c r="Q149" s="186">
        <f>O149+P149</f>
        <v>8413.5619999999999</v>
      </c>
      <c r="R149" s="75">
        <f t="shared" ref="R149:S154" si="173">+R93+R121</f>
        <v>2892</v>
      </c>
      <c r="S149" s="76">
        <f t="shared" si="173"/>
        <v>5395</v>
      </c>
      <c r="T149" s="178">
        <f>R149+S149</f>
        <v>8287</v>
      </c>
      <c r="U149" s="77">
        <f t="shared" ref="U149:U154" si="174">+U93+U121</f>
        <v>0</v>
      </c>
      <c r="V149" s="186">
        <f>T149+U149</f>
        <v>8287</v>
      </c>
      <c r="W149" s="78">
        <f>IF(Q149=0,0,((V149/Q149)-1)*100)</f>
        <v>-1.504261809682983</v>
      </c>
    </row>
    <row r="150" spans="12:23" x14ac:dyDescent="0.2">
      <c r="L150" s="59" t="s">
        <v>11</v>
      </c>
      <c r="M150" s="75">
        <f t="shared" si="171"/>
        <v>3172</v>
      </c>
      <c r="N150" s="76">
        <f t="shared" si="171"/>
        <v>5912</v>
      </c>
      <c r="O150" s="178">
        <f>M150+N150</f>
        <v>9084</v>
      </c>
      <c r="P150" s="77">
        <f t="shared" si="172"/>
        <v>0</v>
      </c>
      <c r="Q150" s="186">
        <f>O150+P150</f>
        <v>9084</v>
      </c>
      <c r="R150" s="75">
        <f t="shared" si="173"/>
        <v>3007</v>
      </c>
      <c r="S150" s="76">
        <f t="shared" si="173"/>
        <v>5121</v>
      </c>
      <c r="T150" s="178">
        <f>R150+S150</f>
        <v>8128</v>
      </c>
      <c r="U150" s="77">
        <f t="shared" si="174"/>
        <v>0</v>
      </c>
      <c r="V150" s="186">
        <f>T150+U150</f>
        <v>8128</v>
      </c>
      <c r="W150" s="78">
        <f>IF(Q150=0,0,((V150/Q150)-1)*100)</f>
        <v>-10.523998238661381</v>
      </c>
    </row>
    <row r="151" spans="12:23" ht="13.5" thickBot="1" x14ac:dyDescent="0.25">
      <c r="L151" s="64" t="s">
        <v>12</v>
      </c>
      <c r="M151" s="75">
        <f t="shared" si="171"/>
        <v>3057</v>
      </c>
      <c r="N151" s="76">
        <f t="shared" si="171"/>
        <v>5981</v>
      </c>
      <c r="O151" s="178">
        <f>M151+N151</f>
        <v>9038</v>
      </c>
      <c r="P151" s="77">
        <f t="shared" si="172"/>
        <v>0</v>
      </c>
      <c r="Q151" s="186">
        <f>O151+P151</f>
        <v>9038</v>
      </c>
      <c r="R151" s="75">
        <f t="shared" si="173"/>
        <v>2822</v>
      </c>
      <c r="S151" s="76">
        <f t="shared" si="173"/>
        <v>4876</v>
      </c>
      <c r="T151" s="178">
        <f>R151+S151</f>
        <v>7698</v>
      </c>
      <c r="U151" s="77">
        <f t="shared" si="174"/>
        <v>6</v>
      </c>
      <c r="V151" s="186">
        <f>T151+U151</f>
        <v>7704</v>
      </c>
      <c r="W151" s="78">
        <f>IF(Q151=0,0,((V151/Q151)-1)*100)</f>
        <v>-14.759902633325961</v>
      </c>
    </row>
    <row r="152" spans="12:23" ht="14.25" thickTop="1" thickBot="1" x14ac:dyDescent="0.25">
      <c r="L152" s="79" t="s">
        <v>57</v>
      </c>
      <c r="M152" s="80">
        <f t="shared" si="171"/>
        <v>9161.3680000000004</v>
      </c>
      <c r="N152" s="81">
        <f t="shared" si="171"/>
        <v>17374.194</v>
      </c>
      <c r="O152" s="179">
        <f>+O96+O124</f>
        <v>26535.561999999998</v>
      </c>
      <c r="P152" s="80">
        <f t="shared" si="172"/>
        <v>0</v>
      </c>
      <c r="Q152" s="179">
        <f>+Q96+Q124</f>
        <v>26535.561999999998</v>
      </c>
      <c r="R152" s="80">
        <f t="shared" si="173"/>
        <v>8721</v>
      </c>
      <c r="S152" s="81">
        <f t="shared" si="173"/>
        <v>15392</v>
      </c>
      <c r="T152" s="179">
        <f>+T96+T124</f>
        <v>24113</v>
      </c>
      <c r="U152" s="80">
        <f t="shared" si="174"/>
        <v>6</v>
      </c>
      <c r="V152" s="179">
        <f>+V96+V124</f>
        <v>24119</v>
      </c>
      <c r="W152" s="82">
        <f>IF(Q152=0,0,((V152/Q152)-1)*100)</f>
        <v>-9.1068807964195244</v>
      </c>
    </row>
    <row r="153" spans="12:23" ht="13.5" thickTop="1" x14ac:dyDescent="0.2">
      <c r="L153" s="59" t="s">
        <v>13</v>
      </c>
      <c r="M153" s="75">
        <f t="shared" si="171"/>
        <v>2696</v>
      </c>
      <c r="N153" s="76">
        <f t="shared" si="171"/>
        <v>5189</v>
      </c>
      <c r="O153" s="178">
        <f t="shared" ref="O153" si="175">M153+N153</f>
        <v>7885</v>
      </c>
      <c r="P153" s="77">
        <f t="shared" si="172"/>
        <v>0</v>
      </c>
      <c r="Q153" s="186">
        <f t="shared" ref="Q153" si="176">O153+P153</f>
        <v>7885</v>
      </c>
      <c r="R153" s="75">
        <f t="shared" si="173"/>
        <v>2764.2110000000002</v>
      </c>
      <c r="S153" s="76">
        <f t="shared" si="173"/>
        <v>4433.5010000000002</v>
      </c>
      <c r="T153" s="178">
        <f t="shared" ref="T153" si="177">R153+S153</f>
        <v>7197.7120000000004</v>
      </c>
      <c r="U153" s="77">
        <f t="shared" si="174"/>
        <v>21</v>
      </c>
      <c r="V153" s="186">
        <f t="shared" ref="V153" si="178">T153+U153</f>
        <v>7218.7120000000004</v>
      </c>
      <c r="W153" s="78">
        <f t="shared" ref="W153" si="179">IF(Q153=0,0,((V153/Q153)-1)*100)</f>
        <v>-8.4500697526949882</v>
      </c>
    </row>
    <row r="154" spans="12:23" ht="13.5" thickBot="1" x14ac:dyDescent="0.25">
      <c r="L154" s="59" t="s">
        <v>14</v>
      </c>
      <c r="M154" s="75">
        <f t="shared" si="171"/>
        <v>2627</v>
      </c>
      <c r="N154" s="76">
        <f t="shared" si="171"/>
        <v>5334</v>
      </c>
      <c r="O154" s="178">
        <f>M154+N154</f>
        <v>7961</v>
      </c>
      <c r="P154" s="77">
        <f t="shared" si="172"/>
        <v>3</v>
      </c>
      <c r="Q154" s="186">
        <f>O154+P154</f>
        <v>7964</v>
      </c>
      <c r="R154" s="75">
        <f t="shared" si="173"/>
        <v>2237.165</v>
      </c>
      <c r="S154" s="76">
        <f t="shared" si="173"/>
        <v>3786.3780000000002</v>
      </c>
      <c r="T154" s="178">
        <f>R154+S154</f>
        <v>6023.5429999999997</v>
      </c>
      <c r="U154" s="77">
        <f t="shared" si="174"/>
        <v>0</v>
      </c>
      <c r="V154" s="186">
        <f>T154+U154</f>
        <v>6023.5429999999997</v>
      </c>
      <c r="W154" s="78">
        <f>IF(Q154=0,0,((V154/Q154)-1)*100)</f>
        <v>-24.365356604721246</v>
      </c>
    </row>
    <row r="155" spans="12:23" ht="14.25" thickTop="1" thickBot="1" x14ac:dyDescent="0.25">
      <c r="L155" s="79" t="s">
        <v>66</v>
      </c>
      <c r="M155" s="80">
        <f>+M153+M154</f>
        <v>5323</v>
      </c>
      <c r="N155" s="81">
        <f t="shared" ref="N155:V155" si="180">+N153+N154</f>
        <v>10523</v>
      </c>
      <c r="O155" s="175">
        <f t="shared" si="180"/>
        <v>15846</v>
      </c>
      <c r="P155" s="80">
        <f t="shared" si="180"/>
        <v>3</v>
      </c>
      <c r="Q155" s="175">
        <f t="shared" si="180"/>
        <v>15849</v>
      </c>
      <c r="R155" s="80">
        <f t="shared" si="180"/>
        <v>5001.3760000000002</v>
      </c>
      <c r="S155" s="81">
        <f t="shared" si="180"/>
        <v>8219.8790000000008</v>
      </c>
      <c r="T155" s="175">
        <f t="shared" si="180"/>
        <v>13221.255000000001</v>
      </c>
      <c r="U155" s="80">
        <f t="shared" si="180"/>
        <v>21</v>
      </c>
      <c r="V155" s="175">
        <f t="shared" si="180"/>
        <v>13242.255000000001</v>
      </c>
      <c r="W155" s="82">
        <f t="shared" ref="W155:W156" si="181">IF(Q155=0,0,((V155/Q155)-1)*100)</f>
        <v>-16.447378383494215</v>
      </c>
    </row>
    <row r="156" spans="12:23" ht="14.25" thickTop="1" thickBot="1" x14ac:dyDescent="0.25">
      <c r="L156" s="79" t="s">
        <v>67</v>
      </c>
      <c r="M156" s="80">
        <f>+M152+M153+M154</f>
        <v>14484.368</v>
      </c>
      <c r="N156" s="81">
        <f t="shared" ref="N156:V156" si="182">+N152+N153+N154</f>
        <v>27897.194</v>
      </c>
      <c r="O156" s="175">
        <f t="shared" si="182"/>
        <v>42381.561999999998</v>
      </c>
      <c r="P156" s="80">
        <f t="shared" si="182"/>
        <v>3</v>
      </c>
      <c r="Q156" s="175">
        <f t="shared" si="182"/>
        <v>42384.561999999998</v>
      </c>
      <c r="R156" s="80">
        <f t="shared" si="182"/>
        <v>13722.376</v>
      </c>
      <c r="S156" s="81">
        <f t="shared" si="182"/>
        <v>23611.879000000001</v>
      </c>
      <c r="T156" s="175">
        <f t="shared" si="182"/>
        <v>37334.254999999997</v>
      </c>
      <c r="U156" s="80">
        <f t="shared" si="182"/>
        <v>27</v>
      </c>
      <c r="V156" s="175">
        <f t="shared" si="182"/>
        <v>37361.254999999997</v>
      </c>
      <c r="W156" s="82">
        <f t="shared" si="181"/>
        <v>-11.851737432133902</v>
      </c>
    </row>
    <row r="157" spans="12:23" ht="14.25" thickTop="1" thickBot="1" x14ac:dyDescent="0.25">
      <c r="L157" s="59" t="s">
        <v>15</v>
      </c>
      <c r="M157" s="75">
        <f>+M101+M129</f>
        <v>2870</v>
      </c>
      <c r="N157" s="76">
        <f>+N101+N129</f>
        <v>6604</v>
      </c>
      <c r="O157" s="178">
        <f>M157+N157</f>
        <v>9474</v>
      </c>
      <c r="P157" s="77">
        <f>+P101+P129</f>
        <v>0</v>
      </c>
      <c r="Q157" s="186">
        <f>O157+P157</f>
        <v>9474</v>
      </c>
      <c r="R157" s="75"/>
      <c r="S157" s="76"/>
      <c r="T157" s="178"/>
      <c r="U157" s="77"/>
      <c r="V157" s="186"/>
      <c r="W157" s="78"/>
    </row>
    <row r="158" spans="12:23" ht="14.25" thickTop="1" thickBot="1" x14ac:dyDescent="0.25">
      <c r="L158" s="79" t="s">
        <v>61</v>
      </c>
      <c r="M158" s="80">
        <f t="shared" ref="M158:Q158" si="183">+M153+M154+M157</f>
        <v>8193</v>
      </c>
      <c r="N158" s="81">
        <f t="shared" si="183"/>
        <v>17127</v>
      </c>
      <c r="O158" s="179">
        <f t="shared" si="183"/>
        <v>25320</v>
      </c>
      <c r="P158" s="80">
        <f t="shared" si="183"/>
        <v>3</v>
      </c>
      <c r="Q158" s="179">
        <f t="shared" si="183"/>
        <v>25323</v>
      </c>
      <c r="R158" s="80"/>
      <c r="S158" s="81"/>
      <c r="T158" s="179"/>
      <c r="U158" s="80"/>
      <c r="V158" s="179"/>
      <c r="W158" s="82"/>
    </row>
    <row r="159" spans="12:23" ht="13.5" thickTop="1" x14ac:dyDescent="0.2">
      <c r="L159" s="59" t="s">
        <v>16</v>
      </c>
      <c r="M159" s="75">
        <f t="shared" ref="M159:N161" si="184">+M103+M131</f>
        <v>2633</v>
      </c>
      <c r="N159" s="76">
        <f t="shared" si="184"/>
        <v>6498</v>
      </c>
      <c r="O159" s="178">
        <f>M159+N159</f>
        <v>9131</v>
      </c>
      <c r="P159" s="77">
        <f>+P103+P131</f>
        <v>0</v>
      </c>
      <c r="Q159" s="186">
        <f>O159+P159</f>
        <v>9131</v>
      </c>
      <c r="R159" s="75"/>
      <c r="S159" s="76"/>
      <c r="T159" s="178"/>
      <c r="U159" s="77"/>
      <c r="V159" s="186"/>
      <c r="W159" s="78"/>
    </row>
    <row r="160" spans="12:23" x14ac:dyDescent="0.2">
      <c r="L160" s="59" t="s">
        <v>17</v>
      </c>
      <c r="M160" s="75">
        <f t="shared" si="184"/>
        <v>2452</v>
      </c>
      <c r="N160" s="76">
        <f t="shared" si="184"/>
        <v>6522</v>
      </c>
      <c r="O160" s="178">
        <f>M160+N160</f>
        <v>8974</v>
      </c>
      <c r="P160" s="77">
        <f>+P104+P132</f>
        <v>2</v>
      </c>
      <c r="Q160" s="186">
        <f>O160+P160</f>
        <v>8976</v>
      </c>
      <c r="R160" s="75"/>
      <c r="S160" s="76"/>
      <c r="T160" s="178"/>
      <c r="U160" s="77"/>
      <c r="V160" s="186"/>
      <c r="W160" s="78"/>
    </row>
    <row r="161" spans="1:23" ht="13.5" thickBot="1" x14ac:dyDescent="0.25">
      <c r="L161" s="59" t="s">
        <v>18</v>
      </c>
      <c r="M161" s="75">
        <f t="shared" si="184"/>
        <v>2243</v>
      </c>
      <c r="N161" s="76">
        <f t="shared" si="184"/>
        <v>5990</v>
      </c>
      <c r="O161" s="180">
        <f>M161+N161</f>
        <v>8233</v>
      </c>
      <c r="P161" s="83">
        <f>+P105+P133</f>
        <v>0</v>
      </c>
      <c r="Q161" s="186">
        <f>O161+P161</f>
        <v>8233</v>
      </c>
      <c r="R161" s="75"/>
      <c r="S161" s="76"/>
      <c r="T161" s="180"/>
      <c r="U161" s="83"/>
      <c r="V161" s="186"/>
      <c r="W161" s="78"/>
    </row>
    <row r="162" spans="1:23" ht="14.25" thickTop="1" thickBot="1" x14ac:dyDescent="0.25">
      <c r="A162" s="3" t="str">
        <f>IF(ISERROR(F162/G162)," ",IF(F162/G162&gt;0.5,IF(F162/G162&lt;1.5," ","NOT OK"),"NOT OK"))</f>
        <v xml:space="preserve"> </v>
      </c>
      <c r="L162" s="84" t="s">
        <v>19</v>
      </c>
      <c r="M162" s="85">
        <f t="shared" ref="M162:Q162" si="185">+M159+M160+M161</f>
        <v>7328</v>
      </c>
      <c r="N162" s="85">
        <f t="shared" si="185"/>
        <v>19010</v>
      </c>
      <c r="O162" s="181">
        <f t="shared" si="185"/>
        <v>26338</v>
      </c>
      <c r="P162" s="86">
        <f t="shared" si="185"/>
        <v>2</v>
      </c>
      <c r="Q162" s="181">
        <f t="shared" si="185"/>
        <v>26340</v>
      </c>
      <c r="R162" s="85"/>
      <c r="S162" s="85"/>
      <c r="T162" s="181"/>
      <c r="U162" s="86"/>
      <c r="V162" s="181"/>
      <c r="W162" s="87"/>
    </row>
    <row r="163" spans="1:23" ht="13.5" thickTop="1" x14ac:dyDescent="0.2">
      <c r="L163" s="59" t="s">
        <v>21</v>
      </c>
      <c r="M163" s="75">
        <f t="shared" ref="M163:N165" si="186">+M107+M135</f>
        <v>2467</v>
      </c>
      <c r="N163" s="76">
        <f t="shared" si="186"/>
        <v>5661</v>
      </c>
      <c r="O163" s="180">
        <f>M163+N163</f>
        <v>8128</v>
      </c>
      <c r="P163" s="88">
        <f>+P107+P135</f>
        <v>4</v>
      </c>
      <c r="Q163" s="186">
        <f>O163+P163</f>
        <v>8132</v>
      </c>
      <c r="R163" s="75"/>
      <c r="S163" s="76"/>
      <c r="T163" s="180"/>
      <c r="U163" s="88"/>
      <c r="V163" s="186"/>
      <c r="W163" s="78"/>
    </row>
    <row r="164" spans="1:23" x14ac:dyDescent="0.2">
      <c r="L164" s="59" t="s">
        <v>22</v>
      </c>
      <c r="M164" s="75">
        <f t="shared" si="186"/>
        <v>2510</v>
      </c>
      <c r="N164" s="76">
        <f t="shared" si="186"/>
        <v>5338</v>
      </c>
      <c r="O164" s="180">
        <f t="shared" ref="O164" si="187">M164+N164</f>
        <v>7848</v>
      </c>
      <c r="P164" s="77">
        <f>+P108+P136</f>
        <v>2</v>
      </c>
      <c r="Q164" s="186">
        <f t="shared" ref="Q164" si="188">O164+P164</f>
        <v>7850</v>
      </c>
      <c r="R164" s="75"/>
      <c r="S164" s="76"/>
      <c r="T164" s="180"/>
      <c r="U164" s="77"/>
      <c r="V164" s="186"/>
      <c r="W164" s="78"/>
    </row>
    <row r="165" spans="1:23" ht="13.5" thickBot="1" x14ac:dyDescent="0.25">
      <c r="A165" s="327"/>
      <c r="K165" s="327"/>
      <c r="L165" s="59" t="s">
        <v>23</v>
      </c>
      <c r="M165" s="75">
        <f t="shared" si="186"/>
        <v>2459</v>
      </c>
      <c r="N165" s="76">
        <f t="shared" si="186"/>
        <v>5303</v>
      </c>
      <c r="O165" s="180">
        <f>M165+N165</f>
        <v>7762</v>
      </c>
      <c r="P165" s="77">
        <f>+P109+P137</f>
        <v>0</v>
      </c>
      <c r="Q165" s="186">
        <f>O165+P165</f>
        <v>7762</v>
      </c>
      <c r="R165" s="75"/>
      <c r="S165" s="76"/>
      <c r="T165" s="180"/>
      <c r="U165" s="77"/>
      <c r="V165" s="186"/>
      <c r="W165" s="78"/>
    </row>
    <row r="166" spans="1:23" ht="14.25" thickTop="1" thickBot="1" x14ac:dyDescent="0.25">
      <c r="L166" s="79" t="s">
        <v>24</v>
      </c>
      <c r="M166" s="80">
        <f t="shared" ref="M166" si="189">+M163+M164+M165</f>
        <v>7436</v>
      </c>
      <c r="N166" s="81">
        <f t="shared" ref="N166:Q166" si="190">+N163+N164+N165</f>
        <v>16302</v>
      </c>
      <c r="O166" s="179">
        <f t="shared" si="190"/>
        <v>23738</v>
      </c>
      <c r="P166" s="80">
        <f t="shared" si="190"/>
        <v>6</v>
      </c>
      <c r="Q166" s="179">
        <f t="shared" si="190"/>
        <v>23744</v>
      </c>
      <c r="R166" s="80"/>
      <c r="S166" s="81"/>
      <c r="T166" s="179"/>
      <c r="U166" s="80"/>
      <c r="V166" s="179"/>
      <c r="W166" s="82"/>
    </row>
    <row r="167" spans="1:23" ht="14.25" thickTop="1" thickBot="1" x14ac:dyDescent="0.25">
      <c r="L167" s="79" t="s">
        <v>62</v>
      </c>
      <c r="M167" s="80">
        <f t="shared" ref="M167" si="191">+M158+M162+M163+M164+M165</f>
        <v>22957</v>
      </c>
      <c r="N167" s="81">
        <f t="shared" ref="N167:Q167" si="192">+N158+N162+N163+N164+N165</f>
        <v>52439</v>
      </c>
      <c r="O167" s="175">
        <f t="shared" si="192"/>
        <v>75396</v>
      </c>
      <c r="P167" s="80">
        <f t="shared" si="192"/>
        <v>11</v>
      </c>
      <c r="Q167" s="175">
        <f t="shared" si="192"/>
        <v>75407</v>
      </c>
      <c r="R167" s="80"/>
      <c r="S167" s="81"/>
      <c r="T167" s="175"/>
      <c r="U167" s="80"/>
      <c r="V167" s="175"/>
      <c r="W167" s="82"/>
    </row>
    <row r="168" spans="1:23" ht="14.25" thickTop="1" thickBot="1" x14ac:dyDescent="0.25">
      <c r="L168" s="79" t="s">
        <v>63</v>
      </c>
      <c r="M168" s="80">
        <f t="shared" ref="M168:Q168" si="193">+M152+M158+M162+M166</f>
        <v>32118.368000000002</v>
      </c>
      <c r="N168" s="81">
        <f t="shared" si="193"/>
        <v>69813.194000000003</v>
      </c>
      <c r="O168" s="175">
        <f t="shared" si="193"/>
        <v>101931.56200000001</v>
      </c>
      <c r="P168" s="80">
        <f t="shared" si="193"/>
        <v>11</v>
      </c>
      <c r="Q168" s="175">
        <f t="shared" si="193"/>
        <v>101942.56200000001</v>
      </c>
      <c r="R168" s="80"/>
      <c r="S168" s="81"/>
      <c r="T168" s="175"/>
      <c r="U168" s="80"/>
      <c r="V168" s="175"/>
      <c r="W168" s="82"/>
    </row>
    <row r="169" spans="1:23" ht="14.25" thickTop="1" thickBot="1" x14ac:dyDescent="0.25">
      <c r="L169" s="89" t="s">
        <v>60</v>
      </c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1:23" ht="13.5" thickTop="1" x14ac:dyDescent="0.2">
      <c r="L170" s="555" t="s">
        <v>54</v>
      </c>
      <c r="M170" s="556"/>
      <c r="N170" s="556"/>
      <c r="O170" s="556"/>
      <c r="P170" s="556"/>
      <c r="Q170" s="556"/>
      <c r="R170" s="556"/>
      <c r="S170" s="556"/>
      <c r="T170" s="556"/>
      <c r="U170" s="556"/>
      <c r="V170" s="556"/>
      <c r="W170" s="557"/>
    </row>
    <row r="171" spans="1:23" ht="13.5" customHeight="1" thickBot="1" x14ac:dyDescent="0.25">
      <c r="L171" s="558" t="s">
        <v>51</v>
      </c>
      <c r="M171" s="559"/>
      <c r="N171" s="559"/>
      <c r="O171" s="559"/>
      <c r="P171" s="559"/>
      <c r="Q171" s="559"/>
      <c r="R171" s="559"/>
      <c r="S171" s="559"/>
      <c r="T171" s="559"/>
      <c r="U171" s="559"/>
      <c r="V171" s="559"/>
      <c r="W171" s="560"/>
    </row>
    <row r="172" spans="1:23" ht="14.25" thickTop="1" thickBot="1" x14ac:dyDescent="0.25">
      <c r="L172" s="211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3" t="s">
        <v>34</v>
      </c>
    </row>
    <row r="173" spans="1:23" ht="14.25" thickTop="1" thickBot="1" x14ac:dyDescent="0.25">
      <c r="L173" s="214"/>
      <c r="M173" s="215" t="s">
        <v>64</v>
      </c>
      <c r="N173" s="216"/>
      <c r="O173" s="253"/>
      <c r="P173" s="215"/>
      <c r="Q173" s="215"/>
      <c r="R173" s="215" t="s">
        <v>65</v>
      </c>
      <c r="S173" s="216"/>
      <c r="T173" s="253"/>
      <c r="U173" s="215"/>
      <c r="V173" s="215"/>
      <c r="W173" s="309" t="s">
        <v>2</v>
      </c>
    </row>
    <row r="174" spans="1:23" ht="13.5" thickTop="1" x14ac:dyDescent="0.2">
      <c r="L174" s="218" t="s">
        <v>3</v>
      </c>
      <c r="M174" s="219"/>
      <c r="N174" s="211"/>
      <c r="O174" s="220"/>
      <c r="P174" s="221"/>
      <c r="Q174" s="220"/>
      <c r="R174" s="219"/>
      <c r="S174" s="211"/>
      <c r="T174" s="220"/>
      <c r="U174" s="221"/>
      <c r="V174" s="220"/>
      <c r="W174" s="310" t="s">
        <v>4</v>
      </c>
    </row>
    <row r="175" spans="1:23" ht="13.5" thickBot="1" x14ac:dyDescent="0.25">
      <c r="L175" s="223"/>
      <c r="M175" s="224" t="s">
        <v>35</v>
      </c>
      <c r="N175" s="225" t="s">
        <v>36</v>
      </c>
      <c r="O175" s="226" t="s">
        <v>37</v>
      </c>
      <c r="P175" s="227" t="s">
        <v>32</v>
      </c>
      <c r="Q175" s="226" t="s">
        <v>7</v>
      </c>
      <c r="R175" s="224" t="s">
        <v>35</v>
      </c>
      <c r="S175" s="225" t="s">
        <v>36</v>
      </c>
      <c r="T175" s="226" t="s">
        <v>37</v>
      </c>
      <c r="U175" s="227" t="s">
        <v>32</v>
      </c>
      <c r="V175" s="226" t="s">
        <v>7</v>
      </c>
      <c r="W175" s="311"/>
    </row>
    <row r="176" spans="1:23" ht="5.25" customHeight="1" thickTop="1" x14ac:dyDescent="0.2">
      <c r="L176" s="218"/>
      <c r="M176" s="229"/>
      <c r="N176" s="230"/>
      <c r="O176" s="231"/>
      <c r="P176" s="232"/>
      <c r="Q176" s="231"/>
      <c r="R176" s="229"/>
      <c r="S176" s="230"/>
      <c r="T176" s="231"/>
      <c r="U176" s="232"/>
      <c r="V176" s="231"/>
      <c r="W176" s="233"/>
    </row>
    <row r="177" spans="1:23" x14ac:dyDescent="0.2">
      <c r="L177" s="218" t="s">
        <v>10</v>
      </c>
      <c r="M177" s="234">
        <f>'Lcc_BKK+DMK'!M177+Lcc_CNX!M177+Lcc_HDY!M177+Lcc_HKT!M177+Lcc_CEI!M177</f>
        <v>2</v>
      </c>
      <c r="N177" s="235">
        <f>'Lcc_BKK+DMK'!N177+Lcc_CNX!N177+Lcc_HDY!N177+Lcc_HKT!N177+Lcc_CEI!N177</f>
        <v>0</v>
      </c>
      <c r="O177" s="244">
        <f>SUM(M177:N177)</f>
        <v>2</v>
      </c>
      <c r="P177" s="237">
        <f>+'Lcc_BKK+DMK'!P177+Lcc_CNX!P177+Lcc_HDY!P177+Lcc_HKT!P177+Lcc_CEI!P177</f>
        <v>0</v>
      </c>
      <c r="Q177" s="236">
        <f>O177+P177</f>
        <v>2</v>
      </c>
      <c r="R177" s="234">
        <f>'Lcc_BKK+DMK'!R177+Lcc_CNX!R177+Lcc_HDY!R177+Lcc_HKT!R177+Lcc_CEI!R177</f>
        <v>42</v>
      </c>
      <c r="S177" s="235">
        <f>'Lcc_BKK+DMK'!S177+Lcc_CNX!S177+Lcc_HDY!S177+Lcc_HKT!S177+Lcc_CEI!S177</f>
        <v>1</v>
      </c>
      <c r="T177" s="244">
        <f>SUM(R177:S177)</f>
        <v>43</v>
      </c>
      <c r="U177" s="237">
        <f>+'Lcc_BKK+DMK'!U177+Lcc_CNX!U177+Lcc_HDY!U177+Lcc_HKT!U177+Lcc_CEI!U177</f>
        <v>0</v>
      </c>
      <c r="V177" s="236">
        <f>T177+U177</f>
        <v>43</v>
      </c>
      <c r="W177" s="345">
        <f>IF(Q177=0,0,((V177/Q177)-1)*100)</f>
        <v>2050</v>
      </c>
    </row>
    <row r="178" spans="1:23" x14ac:dyDescent="0.2">
      <c r="L178" s="218" t="s">
        <v>11</v>
      </c>
      <c r="M178" s="234">
        <f>'Lcc_BKK+DMK'!M178+Lcc_CNX!M178+Lcc_HDY!M178+Lcc_HKT!M178+Lcc_CEI!M178</f>
        <v>2</v>
      </c>
      <c r="N178" s="235">
        <f>'Lcc_BKK+DMK'!N178+Lcc_CNX!N178+Lcc_HDY!N178+Lcc_HKT!N178+Lcc_CEI!N178</f>
        <v>7</v>
      </c>
      <c r="O178" s="244">
        <f t="shared" ref="O178:O179" si="194">SUM(M178:N178)</f>
        <v>9</v>
      </c>
      <c r="P178" s="237">
        <f>+'Lcc_BKK+DMK'!P178+Lcc_CNX!P178+Lcc_HDY!P178+Lcc_HKT!P178+Lcc_CEI!P178</f>
        <v>0</v>
      </c>
      <c r="Q178" s="236">
        <f t="shared" ref="Q178:Q179" si="195">O178+P178</f>
        <v>9</v>
      </c>
      <c r="R178" s="234">
        <f>'Lcc_BKK+DMK'!R178+Lcc_CNX!R178+Lcc_HDY!R178+Lcc_HKT!R178+Lcc_CEI!R178</f>
        <v>56</v>
      </c>
      <c r="S178" s="235">
        <f>'Lcc_BKK+DMK'!S178+Lcc_CNX!S178+Lcc_HDY!S178+Lcc_HKT!S178+Lcc_CEI!S178</f>
        <v>0</v>
      </c>
      <c r="T178" s="244">
        <f t="shared" ref="T178:T179" si="196">SUM(R178:S178)</f>
        <v>56</v>
      </c>
      <c r="U178" s="237">
        <f>+'Lcc_BKK+DMK'!U178+Lcc_CNX!U178+Lcc_HDY!U178+Lcc_HKT!U178+Lcc_CEI!U178</f>
        <v>0</v>
      </c>
      <c r="V178" s="236">
        <f t="shared" ref="V178:V179" si="197">T178+U178</f>
        <v>56</v>
      </c>
      <c r="W178" s="345">
        <f t="shared" ref="W178:W179" si="198">IF(Q178=0,0,((V178/Q178)-1)*100)</f>
        <v>522.22222222222229</v>
      </c>
    </row>
    <row r="179" spans="1:23" ht="13.5" thickBot="1" x14ac:dyDescent="0.25">
      <c r="L179" s="223" t="s">
        <v>12</v>
      </c>
      <c r="M179" s="234">
        <f>'Lcc_BKK+DMK'!M179+Lcc_CNX!M179+Lcc_HDY!M179+Lcc_HKT!M179+Lcc_CEI!M179</f>
        <v>3</v>
      </c>
      <c r="N179" s="235">
        <f>'Lcc_BKK+DMK'!N179+Lcc_CNX!N179+Lcc_HDY!N179+Lcc_HKT!N179+Lcc_CEI!N179</f>
        <v>9</v>
      </c>
      <c r="O179" s="244">
        <f t="shared" si="194"/>
        <v>12</v>
      </c>
      <c r="P179" s="237">
        <f>+'Lcc_BKK+DMK'!P179+Lcc_CNX!P179+Lcc_HDY!P179+Lcc_HKT!P179+Lcc_CEI!P179</f>
        <v>0</v>
      </c>
      <c r="Q179" s="236">
        <f t="shared" si="195"/>
        <v>12</v>
      </c>
      <c r="R179" s="234">
        <f>'Lcc_BKK+DMK'!R179+Lcc_CNX!R179+Lcc_HDY!R179+Lcc_HKT!R179+Lcc_CEI!R179</f>
        <v>46</v>
      </c>
      <c r="S179" s="235">
        <f>'Lcc_BKK+DMK'!S179+Lcc_CNX!S179+Lcc_HDY!S179+Lcc_HKT!S179+Lcc_CEI!S179</f>
        <v>0</v>
      </c>
      <c r="T179" s="244">
        <f t="shared" si="196"/>
        <v>46</v>
      </c>
      <c r="U179" s="237">
        <f>+'Lcc_BKK+DMK'!U179+Lcc_CNX!U179+Lcc_HDY!U179+Lcc_HKT!U179+Lcc_CEI!U179</f>
        <v>0</v>
      </c>
      <c r="V179" s="236">
        <f t="shared" si="197"/>
        <v>46</v>
      </c>
      <c r="W179" s="345">
        <f t="shared" si="198"/>
        <v>283.33333333333337</v>
      </c>
    </row>
    <row r="180" spans="1:23" ht="14.25" thickTop="1" thickBot="1" x14ac:dyDescent="0.25">
      <c r="L180" s="239" t="s">
        <v>57</v>
      </c>
      <c r="M180" s="240">
        <f t="shared" ref="M180:N180" si="199">+M177+M178+M179</f>
        <v>7</v>
      </c>
      <c r="N180" s="241">
        <f t="shared" si="199"/>
        <v>16</v>
      </c>
      <c r="O180" s="242">
        <f>+O177+O178+O179</f>
        <v>23</v>
      </c>
      <c r="P180" s="240">
        <f t="shared" ref="P180:Q180" si="200">+P177+P178+P179</f>
        <v>0</v>
      </c>
      <c r="Q180" s="242">
        <f t="shared" si="200"/>
        <v>23</v>
      </c>
      <c r="R180" s="240">
        <f t="shared" ref="R180:V180" si="201">+R177+R178+R179</f>
        <v>144</v>
      </c>
      <c r="S180" s="241">
        <f t="shared" si="201"/>
        <v>1</v>
      </c>
      <c r="T180" s="242">
        <f>+T177+T178+T179</f>
        <v>145</v>
      </c>
      <c r="U180" s="240">
        <f t="shared" si="201"/>
        <v>0</v>
      </c>
      <c r="V180" s="242">
        <f t="shared" si="201"/>
        <v>145</v>
      </c>
      <c r="W180" s="344">
        <f t="shared" ref="W180:W181" si="202">IF(Q180=0,0,((V180/Q180)-1)*100)</f>
        <v>530.43478260869563</v>
      </c>
    </row>
    <row r="181" spans="1:23" ht="13.5" thickTop="1" x14ac:dyDescent="0.2">
      <c r="L181" s="218" t="s">
        <v>13</v>
      </c>
      <c r="M181" s="234">
        <f>'Lcc_BKK+DMK'!M181+Lcc_CNX!M181+Lcc_HDY!M181+Lcc_HKT!M181+Lcc_CEI!M181</f>
        <v>3</v>
      </c>
      <c r="N181" s="235">
        <f>'Lcc_BKK+DMK'!N181+Lcc_CNX!N181+Lcc_HDY!N181+Lcc_HKT!N181+Lcc_CEI!N181</f>
        <v>0</v>
      </c>
      <c r="O181" s="244">
        <f t="shared" ref="O181:O185" si="203">SUM(M181:N181)</f>
        <v>3</v>
      </c>
      <c r="P181" s="237">
        <f>+'Lcc_BKK+DMK'!P181+Lcc_CNX!P181+Lcc_HDY!P181+Lcc_HKT!P181+Lcc_CEI!P181</f>
        <v>0</v>
      </c>
      <c r="Q181" s="236">
        <f t="shared" ref="Q181:Q185" si="204">O181+P181</f>
        <v>3</v>
      </c>
      <c r="R181" s="234">
        <f>'Lcc_BKK+DMK'!R181+Lcc_CNX!R181+Lcc_HDY!R181+Lcc_HKT!R181+Lcc_CEI!R181</f>
        <v>51</v>
      </c>
      <c r="S181" s="235">
        <f>'Lcc_BKK+DMK'!S181+Lcc_CNX!S181+Lcc_HDY!S181+Lcc_HKT!S181+Lcc_CEI!S181</f>
        <v>0</v>
      </c>
      <c r="T181" s="244">
        <f t="shared" ref="T181" si="205">SUM(R181:S181)</f>
        <v>51</v>
      </c>
      <c r="U181" s="237">
        <f>+'Lcc_BKK+DMK'!U181+Lcc_CNX!U181+Lcc_HDY!U181+Lcc_HKT!U181+Lcc_CEI!U181</f>
        <v>0</v>
      </c>
      <c r="V181" s="236">
        <f t="shared" ref="V181" si="206">T181+U181</f>
        <v>51</v>
      </c>
      <c r="W181" s="345">
        <f t="shared" si="202"/>
        <v>1600</v>
      </c>
    </row>
    <row r="182" spans="1:23" ht="13.5" thickBot="1" x14ac:dyDescent="0.25">
      <c r="L182" s="218" t="s">
        <v>14</v>
      </c>
      <c r="M182" s="234">
        <f>'Lcc_BKK+DMK'!M182+Lcc_CNX!M182+Lcc_HDY!M182+Lcc_HKT!M182+Lcc_CEI!M182</f>
        <v>3</v>
      </c>
      <c r="N182" s="235">
        <f>'Lcc_BKK+DMK'!N182+Lcc_CNX!N182+Lcc_HDY!N182+Lcc_HKT!N182+Lcc_CEI!N182</f>
        <v>0</v>
      </c>
      <c r="O182" s="244">
        <f>SUM(M182:N182)</f>
        <v>3</v>
      </c>
      <c r="P182" s="237">
        <f>+'Lcc_BKK+DMK'!P182+Lcc_CNX!P182+Lcc_HDY!P182+Lcc_HKT!P182+Lcc_CEI!P182</f>
        <v>0</v>
      </c>
      <c r="Q182" s="236">
        <f>O182+P182</f>
        <v>3</v>
      </c>
      <c r="R182" s="234">
        <f>'Lcc_BKK+DMK'!R182+Lcc_CNX!R182+Lcc_HDY!R182+Lcc_HKT!R182+Lcc_CEI!R182</f>
        <v>33</v>
      </c>
      <c r="S182" s="235">
        <f>'Lcc_BKK+DMK'!S182+Lcc_CNX!S182+Lcc_HDY!S182+Lcc_HKT!S182+Lcc_CEI!S182</f>
        <v>0</v>
      </c>
      <c r="T182" s="244">
        <f>SUM(R182:S182)</f>
        <v>33</v>
      </c>
      <c r="U182" s="237">
        <f>+'Lcc_BKK+DMK'!U182+Lcc_CNX!U182+Lcc_HDY!U182+Lcc_HKT!U182+Lcc_CEI!U182</f>
        <v>0</v>
      </c>
      <c r="V182" s="236">
        <f>T182+U182</f>
        <v>33</v>
      </c>
      <c r="W182" s="345">
        <f>IF(Q182=0,0,((V182/Q182)-1)*100)</f>
        <v>1000</v>
      </c>
    </row>
    <row r="183" spans="1:23" ht="14.25" thickTop="1" thickBot="1" x14ac:dyDescent="0.25">
      <c r="L183" s="239" t="s">
        <v>66</v>
      </c>
      <c r="M183" s="240">
        <f>+M181+M182</f>
        <v>6</v>
      </c>
      <c r="N183" s="241">
        <f t="shared" ref="N183:V183" si="207">+N181+N182</f>
        <v>0</v>
      </c>
      <c r="O183" s="242">
        <f t="shared" si="207"/>
        <v>6</v>
      </c>
      <c r="P183" s="240">
        <f t="shared" si="207"/>
        <v>0</v>
      </c>
      <c r="Q183" s="242">
        <f t="shared" si="207"/>
        <v>6</v>
      </c>
      <c r="R183" s="240">
        <f t="shared" si="207"/>
        <v>84</v>
      </c>
      <c r="S183" s="241">
        <f t="shared" si="207"/>
        <v>0</v>
      </c>
      <c r="T183" s="242">
        <f t="shared" si="207"/>
        <v>84</v>
      </c>
      <c r="U183" s="240">
        <f t="shared" si="207"/>
        <v>0</v>
      </c>
      <c r="V183" s="242">
        <f t="shared" si="207"/>
        <v>84</v>
      </c>
      <c r="W183" s="344">
        <f t="shared" ref="W183:W184" si="208">IF(Q183=0,0,((V183/Q183)-1)*100)</f>
        <v>1300</v>
      </c>
    </row>
    <row r="184" spans="1:23" ht="14.25" thickTop="1" thickBot="1" x14ac:dyDescent="0.25">
      <c r="L184" s="239" t="s">
        <v>68</v>
      </c>
      <c r="M184" s="240">
        <f>+M180+M181+M182</f>
        <v>13</v>
      </c>
      <c r="N184" s="241">
        <f t="shared" ref="N184:V184" si="209">+N180+N181+N182</f>
        <v>16</v>
      </c>
      <c r="O184" s="242">
        <f t="shared" si="209"/>
        <v>29</v>
      </c>
      <c r="P184" s="240">
        <f t="shared" si="209"/>
        <v>0</v>
      </c>
      <c r="Q184" s="242">
        <f t="shared" si="209"/>
        <v>29</v>
      </c>
      <c r="R184" s="240">
        <f t="shared" si="209"/>
        <v>228</v>
      </c>
      <c r="S184" s="241">
        <f t="shared" si="209"/>
        <v>1</v>
      </c>
      <c r="T184" s="242">
        <f t="shared" si="209"/>
        <v>229</v>
      </c>
      <c r="U184" s="240">
        <f t="shared" si="209"/>
        <v>0</v>
      </c>
      <c r="V184" s="242">
        <f t="shared" si="209"/>
        <v>229</v>
      </c>
      <c r="W184" s="344">
        <f t="shared" si="208"/>
        <v>689.65517241379303</v>
      </c>
    </row>
    <row r="185" spans="1:23" ht="14.25" thickTop="1" thickBot="1" x14ac:dyDescent="0.25">
      <c r="L185" s="218" t="s">
        <v>15</v>
      </c>
      <c r="M185" s="234">
        <f>'Lcc_BKK+DMK'!M185+Lcc_CNX!M185+Lcc_HDY!M185+Lcc_HKT!M185+Lcc_CEI!M185</f>
        <v>11</v>
      </c>
      <c r="N185" s="235">
        <f>'Lcc_BKK+DMK'!N185+Lcc_CNX!N185+Lcc_HDY!N185+Lcc_HKT!N185+Lcc_CEI!N185</f>
        <v>0</v>
      </c>
      <c r="O185" s="244">
        <f t="shared" si="203"/>
        <v>11</v>
      </c>
      <c r="P185" s="237">
        <f>+'Lcc_BKK+DMK'!P185+Lcc_CNX!P185+Lcc_HDY!P185+Lcc_HKT!P185+Lcc_CEI!P185</f>
        <v>0</v>
      </c>
      <c r="Q185" s="236">
        <f t="shared" si="204"/>
        <v>11</v>
      </c>
      <c r="R185" s="234"/>
      <c r="S185" s="235"/>
      <c r="T185" s="244"/>
      <c r="U185" s="237"/>
      <c r="V185" s="236"/>
      <c r="W185" s="238"/>
    </row>
    <row r="186" spans="1:23" ht="14.25" thickTop="1" thickBot="1" x14ac:dyDescent="0.25">
      <c r="L186" s="239" t="s">
        <v>61</v>
      </c>
      <c r="M186" s="240">
        <f t="shared" ref="M186:Q186" si="210">+M181+M182+M185</f>
        <v>17</v>
      </c>
      <c r="N186" s="241">
        <f t="shared" si="210"/>
        <v>0</v>
      </c>
      <c r="O186" s="242">
        <f t="shared" si="210"/>
        <v>17</v>
      </c>
      <c r="P186" s="240">
        <f t="shared" si="210"/>
        <v>0</v>
      </c>
      <c r="Q186" s="242">
        <f t="shared" si="210"/>
        <v>17</v>
      </c>
      <c r="R186" s="240"/>
      <c r="S186" s="241"/>
      <c r="T186" s="242"/>
      <c r="U186" s="240"/>
      <c r="V186" s="242"/>
      <c r="W186" s="243"/>
    </row>
    <row r="187" spans="1:23" ht="13.5" thickTop="1" x14ac:dyDescent="0.2">
      <c r="L187" s="218" t="s">
        <v>16</v>
      </c>
      <c r="M187" s="234">
        <f>'Lcc_BKK+DMK'!M187+Lcc_CNX!M187+Lcc_HDY!M187+Lcc_HKT!M187+Lcc_CEI!M187</f>
        <v>17</v>
      </c>
      <c r="N187" s="235">
        <f>'Lcc_BKK+DMK'!N187+Lcc_CNX!N187+Lcc_HDY!N187+Lcc_HKT!N187+Lcc_CEI!N187</f>
        <v>0</v>
      </c>
      <c r="O187" s="244">
        <f>SUM(M187:N187)</f>
        <v>17</v>
      </c>
      <c r="P187" s="237">
        <f>+'Lcc_BKK+DMK'!P187+Lcc_CNX!P187+Lcc_HDY!P187+Lcc_HKT!P187+Lcc_CEI!P187</f>
        <v>0</v>
      </c>
      <c r="Q187" s="236">
        <f>O187+P187</f>
        <v>17</v>
      </c>
      <c r="R187" s="234"/>
      <c r="S187" s="235"/>
      <c r="T187" s="244"/>
      <c r="U187" s="237"/>
      <c r="V187" s="236"/>
      <c r="W187" s="238"/>
    </row>
    <row r="188" spans="1:23" x14ac:dyDescent="0.2">
      <c r="L188" s="218" t="s">
        <v>17</v>
      </c>
      <c r="M188" s="234">
        <f>'Lcc_BKK+DMK'!M188+Lcc_CNX!M188+Lcc_HDY!M188+Lcc_HKT!M188+Lcc_CEI!M188</f>
        <v>6</v>
      </c>
      <c r="N188" s="235">
        <f>'Lcc_BKK+DMK'!N188+Lcc_CNX!N188+Lcc_HDY!N188+Lcc_HKT!N188+Lcc_CEI!N188</f>
        <v>0</v>
      </c>
      <c r="O188" s="244">
        <f>SUM(M188:N188)</f>
        <v>6</v>
      </c>
      <c r="P188" s="237">
        <f>+'Lcc_BKK+DMK'!P188+Lcc_CNX!P188+Lcc_HDY!P188+Lcc_HKT!P188+Lcc_CEI!P188</f>
        <v>0</v>
      </c>
      <c r="Q188" s="236">
        <f>O188+P188</f>
        <v>6</v>
      </c>
      <c r="R188" s="234"/>
      <c r="S188" s="235"/>
      <c r="T188" s="244"/>
      <c r="U188" s="237"/>
      <c r="V188" s="236"/>
      <c r="W188" s="238"/>
    </row>
    <row r="189" spans="1:23" ht="13.5" thickBot="1" x14ac:dyDescent="0.25">
      <c r="L189" s="218" t="s">
        <v>18</v>
      </c>
      <c r="M189" s="234">
        <f>'Lcc_BKK+DMK'!M189+Lcc_CNX!M189+Lcc_HDY!M189+Lcc_HKT!M189+Lcc_CEI!M189</f>
        <v>1</v>
      </c>
      <c r="N189" s="235">
        <f>'Lcc_BKK+DMK'!N189+Lcc_CNX!N189+Lcc_HDY!N189+Lcc_HKT!N189+Lcc_CEI!N189</f>
        <v>0</v>
      </c>
      <c r="O189" s="244">
        <f>SUM(M189:N189)</f>
        <v>1</v>
      </c>
      <c r="P189" s="237">
        <f>+'Lcc_BKK+DMK'!P189+Lcc_CNX!P189+Lcc_HDY!P189+Lcc_HKT!P189+Lcc_CEI!P189</f>
        <v>0</v>
      </c>
      <c r="Q189" s="236">
        <f>O189+P189</f>
        <v>1</v>
      </c>
      <c r="R189" s="234"/>
      <c r="S189" s="235"/>
      <c r="T189" s="244"/>
      <c r="U189" s="237"/>
      <c r="V189" s="236"/>
      <c r="W189" s="238"/>
    </row>
    <row r="190" spans="1:23" ht="14.25" thickTop="1" thickBot="1" x14ac:dyDescent="0.25">
      <c r="L190" s="246" t="s">
        <v>19</v>
      </c>
      <c r="M190" s="247">
        <f t="shared" ref="M190:Q190" si="211">+M187+M188+M189</f>
        <v>24</v>
      </c>
      <c r="N190" s="247">
        <f t="shared" si="211"/>
        <v>0</v>
      </c>
      <c r="O190" s="248">
        <f t="shared" si="211"/>
        <v>24</v>
      </c>
      <c r="P190" s="249">
        <f t="shared" si="211"/>
        <v>0</v>
      </c>
      <c r="Q190" s="248">
        <f t="shared" si="211"/>
        <v>24</v>
      </c>
      <c r="R190" s="247"/>
      <c r="S190" s="247"/>
      <c r="T190" s="248"/>
      <c r="U190" s="249"/>
      <c r="V190" s="248"/>
      <c r="W190" s="250"/>
    </row>
    <row r="191" spans="1:23" ht="13.5" thickTop="1" x14ac:dyDescent="0.2">
      <c r="A191" s="327"/>
      <c r="K191" s="327"/>
      <c r="L191" s="218" t="s">
        <v>21</v>
      </c>
      <c r="M191" s="234">
        <f>'Lcc_BKK+DMK'!M191+Lcc_CNX!M191+Lcc_HDY!M191+Lcc_HKT!M191+Lcc_CEI!M191</f>
        <v>0</v>
      </c>
      <c r="N191" s="235">
        <f>'Lcc_BKK+DMK'!N191+Lcc_CNX!N191+Lcc_HDY!N191+Lcc_HKT!N191+Lcc_CEI!N191</f>
        <v>0</v>
      </c>
      <c r="O191" s="244">
        <f>SUM(M191:N191)</f>
        <v>0</v>
      </c>
      <c r="P191" s="237">
        <f>+'Lcc_BKK+DMK'!P191+Lcc_CNX!P191+Lcc_HDY!P191+Lcc_HKT!P191+Lcc_CEI!P191</f>
        <v>0</v>
      </c>
      <c r="Q191" s="236">
        <f>O191+P191</f>
        <v>0</v>
      </c>
      <c r="R191" s="234"/>
      <c r="S191" s="235"/>
      <c r="T191" s="244"/>
      <c r="U191" s="237"/>
      <c r="V191" s="236"/>
      <c r="W191" s="238"/>
    </row>
    <row r="192" spans="1:23" x14ac:dyDescent="0.2">
      <c r="A192" s="327"/>
      <c r="K192" s="327"/>
      <c r="L192" s="218" t="s">
        <v>22</v>
      </c>
      <c r="M192" s="234">
        <f>'Lcc_BKK+DMK'!M192+Lcc_CNX!M192+Lcc_HDY!M192+Lcc_HKT!M192+Lcc_CEI!M192</f>
        <v>0</v>
      </c>
      <c r="N192" s="235">
        <f>'Lcc_BKK+DMK'!N192+Lcc_CNX!N192+Lcc_HDY!N192+Lcc_HKT!N192+Lcc_CEI!N192</f>
        <v>0</v>
      </c>
      <c r="O192" s="244">
        <f>SUM(M192:N192)</f>
        <v>0</v>
      </c>
      <c r="P192" s="237">
        <f>+'Lcc_BKK+DMK'!P192+Lcc_CNX!P192+Lcc_HDY!P192+Lcc_HKT!P192+Lcc_CEI!P192</f>
        <v>0</v>
      </c>
      <c r="Q192" s="236">
        <f>O192+P192</f>
        <v>0</v>
      </c>
      <c r="R192" s="234"/>
      <c r="S192" s="235"/>
      <c r="T192" s="244"/>
      <c r="U192" s="237"/>
      <c r="V192" s="236"/>
      <c r="W192" s="238"/>
    </row>
    <row r="193" spans="1:23" ht="13.5" thickBot="1" x14ac:dyDescent="0.25">
      <c r="A193" s="327"/>
      <c r="K193" s="327"/>
      <c r="L193" s="218" t="s">
        <v>23</v>
      </c>
      <c r="M193" s="234">
        <f>'Lcc_BKK+DMK'!M193+Lcc_CNX!M193+Lcc_HDY!M193+Lcc_HKT!M193+Lcc_CEI!M193</f>
        <v>25</v>
      </c>
      <c r="N193" s="235">
        <f>'Lcc_BKK+DMK'!N193+Lcc_CNX!N193+Lcc_HDY!N193+Lcc_HKT!N193+Lcc_CEI!N193</f>
        <v>0</v>
      </c>
      <c r="O193" s="244">
        <f t="shared" ref="O193" si="212">SUM(M193:N193)</f>
        <v>25</v>
      </c>
      <c r="P193" s="237">
        <f>+'Lcc_BKK+DMK'!P193+Lcc_CNX!P193+Lcc_HDY!P193+Lcc_HKT!P193+Lcc_CEI!P193</f>
        <v>0</v>
      </c>
      <c r="Q193" s="236">
        <f t="shared" ref="Q193" si="213">O193+P193</f>
        <v>25</v>
      </c>
      <c r="R193" s="234"/>
      <c r="S193" s="235"/>
      <c r="T193" s="244"/>
      <c r="U193" s="237"/>
      <c r="V193" s="236"/>
      <c r="W193" s="238"/>
    </row>
    <row r="194" spans="1:23" ht="14.25" thickTop="1" thickBot="1" x14ac:dyDescent="0.25">
      <c r="L194" s="239" t="s">
        <v>40</v>
      </c>
      <c r="M194" s="240">
        <f t="shared" ref="M194:Q194" si="214">+M191+M192+M193</f>
        <v>25</v>
      </c>
      <c r="N194" s="241">
        <f t="shared" si="214"/>
        <v>0</v>
      </c>
      <c r="O194" s="242">
        <f t="shared" si="214"/>
        <v>25</v>
      </c>
      <c r="P194" s="240">
        <f t="shared" si="214"/>
        <v>0</v>
      </c>
      <c r="Q194" s="242">
        <f t="shared" si="214"/>
        <v>25</v>
      </c>
      <c r="R194" s="240"/>
      <c r="S194" s="241"/>
      <c r="T194" s="242"/>
      <c r="U194" s="240"/>
      <c r="V194" s="242"/>
      <c r="W194" s="243"/>
    </row>
    <row r="195" spans="1:23" ht="14.25" thickTop="1" thickBot="1" x14ac:dyDescent="0.25">
      <c r="L195" s="239" t="s">
        <v>62</v>
      </c>
      <c r="M195" s="240">
        <f t="shared" ref="M195:Q195" si="215">+M186+M190+M191+M192+M193</f>
        <v>66</v>
      </c>
      <c r="N195" s="241">
        <f t="shared" si="215"/>
        <v>0</v>
      </c>
      <c r="O195" s="242">
        <f t="shared" si="215"/>
        <v>66</v>
      </c>
      <c r="P195" s="240">
        <f t="shared" si="215"/>
        <v>0</v>
      </c>
      <c r="Q195" s="242">
        <f t="shared" si="215"/>
        <v>66</v>
      </c>
      <c r="R195" s="240"/>
      <c r="S195" s="241"/>
      <c r="T195" s="242"/>
      <c r="U195" s="240"/>
      <c r="V195" s="242"/>
      <c r="W195" s="243"/>
    </row>
    <row r="196" spans="1:23" ht="14.25" thickTop="1" thickBot="1" x14ac:dyDescent="0.25">
      <c r="L196" s="239" t="s">
        <v>63</v>
      </c>
      <c r="M196" s="240">
        <f t="shared" ref="M196:Q196" si="216">+M180+M186+M190+M194</f>
        <v>73</v>
      </c>
      <c r="N196" s="241">
        <f t="shared" si="216"/>
        <v>16</v>
      </c>
      <c r="O196" s="242">
        <f t="shared" si="216"/>
        <v>89</v>
      </c>
      <c r="P196" s="240">
        <f t="shared" si="216"/>
        <v>0</v>
      </c>
      <c r="Q196" s="242">
        <f t="shared" si="216"/>
        <v>89</v>
      </c>
      <c r="R196" s="240"/>
      <c r="S196" s="241"/>
      <c r="T196" s="242"/>
      <c r="U196" s="240"/>
      <c r="V196" s="242"/>
      <c r="W196" s="243"/>
    </row>
    <row r="197" spans="1:23" ht="14.25" thickTop="1" thickBot="1" x14ac:dyDescent="0.25">
      <c r="L197" s="252" t="s">
        <v>60</v>
      </c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</row>
    <row r="198" spans="1:23" ht="13.5" customHeight="1" thickTop="1" x14ac:dyDescent="0.2">
      <c r="L198" s="555" t="s">
        <v>55</v>
      </c>
      <c r="M198" s="556"/>
      <c r="N198" s="556"/>
      <c r="O198" s="556"/>
      <c r="P198" s="556"/>
      <c r="Q198" s="556"/>
      <c r="R198" s="556"/>
      <c r="S198" s="556"/>
      <c r="T198" s="556"/>
      <c r="U198" s="556"/>
      <c r="V198" s="556"/>
      <c r="W198" s="557"/>
    </row>
    <row r="199" spans="1:23" ht="13.5" thickBot="1" x14ac:dyDescent="0.25">
      <c r="L199" s="558" t="s">
        <v>52</v>
      </c>
      <c r="M199" s="559"/>
      <c r="N199" s="559"/>
      <c r="O199" s="559"/>
      <c r="P199" s="559"/>
      <c r="Q199" s="559"/>
      <c r="R199" s="559"/>
      <c r="S199" s="559"/>
      <c r="T199" s="559"/>
      <c r="U199" s="559"/>
      <c r="V199" s="559"/>
      <c r="W199" s="560"/>
    </row>
    <row r="200" spans="1:23" ht="14.25" thickTop="1" thickBot="1" x14ac:dyDescent="0.25">
      <c r="L200" s="211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13" t="s">
        <v>34</v>
      </c>
    </row>
    <row r="201" spans="1:23" ht="14.25" thickTop="1" thickBot="1" x14ac:dyDescent="0.25">
      <c r="L201" s="214"/>
      <c r="M201" s="215" t="s">
        <v>64</v>
      </c>
      <c r="N201" s="216"/>
      <c r="O201" s="253"/>
      <c r="P201" s="215"/>
      <c r="Q201" s="215"/>
      <c r="R201" s="215" t="s">
        <v>65</v>
      </c>
      <c r="S201" s="216"/>
      <c r="T201" s="253"/>
      <c r="U201" s="215"/>
      <c r="V201" s="215"/>
      <c r="W201" s="309" t="s">
        <v>2</v>
      </c>
    </row>
    <row r="202" spans="1:23" ht="13.5" thickTop="1" x14ac:dyDescent="0.2">
      <c r="L202" s="218" t="s">
        <v>3</v>
      </c>
      <c r="M202" s="219"/>
      <c r="N202" s="211"/>
      <c r="O202" s="220"/>
      <c r="P202" s="221"/>
      <c r="Q202" s="220"/>
      <c r="R202" s="219"/>
      <c r="S202" s="211"/>
      <c r="T202" s="220"/>
      <c r="U202" s="221"/>
      <c r="V202" s="220"/>
      <c r="W202" s="310" t="s">
        <v>4</v>
      </c>
    </row>
    <row r="203" spans="1:23" ht="13.5" thickBot="1" x14ac:dyDescent="0.25">
      <c r="L203" s="223"/>
      <c r="M203" s="224" t="s">
        <v>35</v>
      </c>
      <c r="N203" s="225" t="s">
        <v>36</v>
      </c>
      <c r="O203" s="226" t="s">
        <v>37</v>
      </c>
      <c r="P203" s="227" t="s">
        <v>32</v>
      </c>
      <c r="Q203" s="226" t="s">
        <v>7</v>
      </c>
      <c r="R203" s="224" t="s">
        <v>35</v>
      </c>
      <c r="S203" s="225" t="s">
        <v>36</v>
      </c>
      <c r="T203" s="226" t="s">
        <v>37</v>
      </c>
      <c r="U203" s="227" t="s">
        <v>32</v>
      </c>
      <c r="V203" s="226" t="s">
        <v>7</v>
      </c>
      <c r="W203" s="311"/>
    </row>
    <row r="204" spans="1:23" ht="6" customHeight="1" thickTop="1" x14ac:dyDescent="0.2">
      <c r="L204" s="218"/>
      <c r="M204" s="229"/>
      <c r="N204" s="230"/>
      <c r="O204" s="231"/>
      <c r="P204" s="232"/>
      <c r="Q204" s="231"/>
      <c r="R204" s="229"/>
      <c r="S204" s="230"/>
      <c r="T204" s="231"/>
      <c r="U204" s="232"/>
      <c r="V204" s="231"/>
      <c r="W204" s="233"/>
    </row>
    <row r="205" spans="1:23" x14ac:dyDescent="0.2">
      <c r="L205" s="218" t="s">
        <v>10</v>
      </c>
      <c r="M205" s="234">
        <f>+'Lcc_BKK+DMK'!M205+Lcc_CNX!M205+Lcc_HDY!M205+Lcc_HKT!M205+Lcc_CEI!M205</f>
        <v>4</v>
      </c>
      <c r="N205" s="235">
        <f>+'Lcc_BKK+DMK'!N205+Lcc_CNX!N205+Lcc_HDY!N205+Lcc_HKT!N205+Lcc_CEI!N205</f>
        <v>6</v>
      </c>
      <c r="O205" s="244">
        <f>SUM(M205:N205)</f>
        <v>10</v>
      </c>
      <c r="P205" s="237">
        <f>+'Lcc_BKK+DMK'!P205+Lcc_CNX!P205+Lcc_HDY!P205+Lcc_HKT!P205+Lcc_CEI!P205</f>
        <v>0</v>
      </c>
      <c r="Q205" s="236">
        <f>O205+P205</f>
        <v>10</v>
      </c>
      <c r="R205" s="234">
        <f>+'Lcc_BKK+DMK'!R205+Lcc_CNX!R205+Lcc_HDY!R205+Lcc_HKT!R205+Lcc_CEI!R205</f>
        <v>2</v>
      </c>
      <c r="S205" s="235">
        <f>+'Lcc_BKK+DMK'!S205+Lcc_CNX!S205+Lcc_HDY!S205+Lcc_HKT!S205+Lcc_CEI!S205</f>
        <v>0</v>
      </c>
      <c r="T205" s="244">
        <f>SUM(R205:S205)</f>
        <v>2</v>
      </c>
      <c r="U205" s="237">
        <f>+'Lcc_BKK+DMK'!U205+Lcc_CNX!U205+Lcc_HDY!U205+Lcc_HKT!U205+Lcc_CEI!U205</f>
        <v>0</v>
      </c>
      <c r="V205" s="236">
        <f>T205+U205</f>
        <v>2</v>
      </c>
      <c r="W205" s="238">
        <f>IF(Q205=0,0,((V205/Q205)-1)*100)</f>
        <v>-80</v>
      </c>
    </row>
    <row r="206" spans="1:23" x14ac:dyDescent="0.2">
      <c r="L206" s="218" t="s">
        <v>11</v>
      </c>
      <c r="M206" s="234">
        <f>+'Lcc_BKK+DMK'!M206+Lcc_CNX!M206+Lcc_HDY!M206+Lcc_HKT!M206+Lcc_CEI!M206</f>
        <v>2</v>
      </c>
      <c r="N206" s="235">
        <f>+'Lcc_BKK+DMK'!N206+Lcc_CNX!N206+Lcc_HDY!N206+Lcc_HKT!N206+Lcc_CEI!N206</f>
        <v>0</v>
      </c>
      <c r="O206" s="244">
        <f t="shared" ref="O206:O207" si="217">SUM(M206:N206)</f>
        <v>2</v>
      </c>
      <c r="P206" s="237">
        <f>+'Lcc_BKK+DMK'!P206+Lcc_CNX!P206+Lcc_HDY!P206+Lcc_HKT!P206+Lcc_CEI!P206</f>
        <v>0</v>
      </c>
      <c r="Q206" s="236">
        <f t="shared" ref="Q206:Q207" si="218">O206+P206</f>
        <v>2</v>
      </c>
      <c r="R206" s="234">
        <f>+'Lcc_BKK+DMK'!R206+Lcc_CNX!R206+Lcc_HDY!R206+Lcc_HKT!R206+Lcc_CEI!R206</f>
        <v>1</v>
      </c>
      <c r="S206" s="235">
        <f>+'Lcc_BKK+DMK'!S206+Lcc_CNX!S206+Lcc_HDY!S206+Lcc_HKT!S206+Lcc_CEI!S206</f>
        <v>0</v>
      </c>
      <c r="T206" s="244">
        <f t="shared" ref="T206:T207" si="219">SUM(R206:S206)</f>
        <v>1</v>
      </c>
      <c r="U206" s="237">
        <f>+'Lcc_BKK+DMK'!U206+Lcc_CNX!U206+Lcc_HDY!U206+Lcc_HKT!U206+Lcc_CEI!U206</f>
        <v>0</v>
      </c>
      <c r="V206" s="236">
        <f t="shared" ref="V206:V207" si="220">T206+U206</f>
        <v>1</v>
      </c>
      <c r="W206" s="238">
        <f t="shared" ref="W206:W207" si="221">IF(Q206=0,0,((V206/Q206)-1)*100)</f>
        <v>-50</v>
      </c>
    </row>
    <row r="207" spans="1:23" ht="13.5" thickBot="1" x14ac:dyDescent="0.25">
      <c r="L207" s="223" t="s">
        <v>12</v>
      </c>
      <c r="M207" s="234">
        <f>+'Lcc_BKK+DMK'!M207+Lcc_CNX!M207+Lcc_HDY!M207+Lcc_HKT!M207+Lcc_CEI!M207</f>
        <v>4</v>
      </c>
      <c r="N207" s="235">
        <f>+'Lcc_BKK+DMK'!N207+Lcc_CNX!N207+Lcc_HDY!N207+Lcc_HKT!N207+Lcc_CEI!N207</f>
        <v>0</v>
      </c>
      <c r="O207" s="244">
        <f t="shared" si="217"/>
        <v>4</v>
      </c>
      <c r="P207" s="237">
        <f>+'Lcc_BKK+DMK'!P207+Lcc_CNX!P207+Lcc_HDY!P207+Lcc_HKT!P207+Lcc_CEI!P207</f>
        <v>0</v>
      </c>
      <c r="Q207" s="236">
        <f t="shared" si="218"/>
        <v>4</v>
      </c>
      <c r="R207" s="234">
        <f>+'Lcc_BKK+DMK'!R207+Lcc_CNX!R207+Lcc_HDY!R207+Lcc_HKT!R207+Lcc_CEI!R207</f>
        <v>0</v>
      </c>
      <c r="S207" s="235">
        <f>+'Lcc_BKK+DMK'!S207+Lcc_CNX!S207+Lcc_HDY!S207+Lcc_HKT!S207+Lcc_CEI!S207</f>
        <v>0</v>
      </c>
      <c r="T207" s="244">
        <f t="shared" si="219"/>
        <v>0</v>
      </c>
      <c r="U207" s="237">
        <f>+'Lcc_BKK+DMK'!U207+Lcc_CNX!U207+Lcc_HDY!U207+Lcc_HKT!U207+Lcc_CEI!U207</f>
        <v>0</v>
      </c>
      <c r="V207" s="236">
        <f t="shared" si="220"/>
        <v>0</v>
      </c>
      <c r="W207" s="238">
        <f t="shared" si="221"/>
        <v>-100</v>
      </c>
    </row>
    <row r="208" spans="1:23" ht="14.25" thickTop="1" thickBot="1" x14ac:dyDescent="0.25">
      <c r="L208" s="239" t="s">
        <v>57</v>
      </c>
      <c r="M208" s="240">
        <f t="shared" ref="M208:Q208" si="222">+M205+M206+M207</f>
        <v>10</v>
      </c>
      <c r="N208" s="241">
        <f t="shared" si="222"/>
        <v>6</v>
      </c>
      <c r="O208" s="242">
        <f t="shared" si="222"/>
        <v>16</v>
      </c>
      <c r="P208" s="240">
        <f t="shared" si="222"/>
        <v>0</v>
      </c>
      <c r="Q208" s="242">
        <f t="shared" si="222"/>
        <v>16</v>
      </c>
      <c r="R208" s="240">
        <f t="shared" ref="R208:V208" si="223">+R205+R206+R207</f>
        <v>3</v>
      </c>
      <c r="S208" s="241">
        <f t="shared" si="223"/>
        <v>0</v>
      </c>
      <c r="T208" s="242">
        <f t="shared" si="223"/>
        <v>3</v>
      </c>
      <c r="U208" s="240">
        <f t="shared" si="223"/>
        <v>0</v>
      </c>
      <c r="V208" s="242">
        <f t="shared" si="223"/>
        <v>3</v>
      </c>
      <c r="W208" s="243">
        <f t="shared" ref="W208:W209" si="224">IF(Q208=0,0,((V208/Q208)-1)*100)</f>
        <v>-81.25</v>
      </c>
    </row>
    <row r="209" spans="1:23" ht="13.5" thickTop="1" x14ac:dyDescent="0.2">
      <c r="L209" s="218" t="s">
        <v>13</v>
      </c>
      <c r="M209" s="234">
        <f>+'Lcc_BKK+DMK'!M209+Lcc_CNX!M209+Lcc_HDY!M209+Lcc_HKT!M209+Lcc_CEI!M209</f>
        <v>1</v>
      </c>
      <c r="N209" s="235">
        <f>+'Lcc_BKK+DMK'!N209+Lcc_CNX!N209+Lcc_HDY!N209+Lcc_HKT!N209+Lcc_CEI!N209</f>
        <v>0</v>
      </c>
      <c r="O209" s="244">
        <f t="shared" ref="O209:O213" si="225">SUM(M209:N209)</f>
        <v>1</v>
      </c>
      <c r="P209" s="237">
        <f>+'Lcc_BKK+DMK'!P209+Lcc_CNX!P209+Lcc_HDY!P209+Lcc_HKT!P209+Lcc_CEI!P209</f>
        <v>0</v>
      </c>
      <c r="Q209" s="236">
        <f t="shared" ref="Q209:Q213" si="226">O209+P209</f>
        <v>1</v>
      </c>
      <c r="R209" s="234">
        <f>+'Lcc_BKK+DMK'!R209+Lcc_CNX!R209+Lcc_HDY!R209+Lcc_HKT!R209+Lcc_CEI!R209</f>
        <v>1</v>
      </c>
      <c r="S209" s="235">
        <f>+'Lcc_BKK+DMK'!S209+Lcc_CNX!S209+Lcc_HDY!S209+Lcc_HKT!S209+Lcc_CEI!S209</f>
        <v>0</v>
      </c>
      <c r="T209" s="244">
        <f t="shared" ref="T209" si="227">SUM(R209:S209)</f>
        <v>1</v>
      </c>
      <c r="U209" s="237">
        <f>+'Lcc_BKK+DMK'!U209+Lcc_CNX!U209+Lcc_HDY!U209+Lcc_HKT!U209+Lcc_CEI!U209</f>
        <v>0</v>
      </c>
      <c r="V209" s="236">
        <f t="shared" ref="V209" si="228">T209+U209</f>
        <v>1</v>
      </c>
      <c r="W209" s="238">
        <f t="shared" si="224"/>
        <v>0</v>
      </c>
    </row>
    <row r="210" spans="1:23" ht="13.5" thickBot="1" x14ac:dyDescent="0.25">
      <c r="L210" s="218" t="s">
        <v>14</v>
      </c>
      <c r="M210" s="234">
        <f>+'Lcc_BKK+DMK'!M210+Lcc_CNX!M210+Lcc_HDY!M210+Lcc_HKT!M210+Lcc_CEI!M210</f>
        <v>1</v>
      </c>
      <c r="N210" s="235">
        <f>+'Lcc_BKK+DMK'!N210+Lcc_CNX!N210+Lcc_HDY!N210+Lcc_HKT!N210+Lcc_CEI!N210</f>
        <v>1</v>
      </c>
      <c r="O210" s="244">
        <f>SUM(M210:N210)</f>
        <v>2</v>
      </c>
      <c r="P210" s="237">
        <f>+'Lcc_BKK+DMK'!P210+Lcc_CNX!P210+Lcc_HDY!P210+Lcc_HKT!P210+Lcc_CEI!P210</f>
        <v>0</v>
      </c>
      <c r="Q210" s="236">
        <f>O210+P210</f>
        <v>2</v>
      </c>
      <c r="R210" s="234">
        <f>+'Lcc_BKK+DMK'!R210+Lcc_CNX!R210+Lcc_HDY!R210+Lcc_HKT!R210+Lcc_CEI!R210</f>
        <v>0.69899999999999995</v>
      </c>
      <c r="S210" s="235">
        <f>+'Lcc_BKK+DMK'!S210+Lcc_CNX!S210+Lcc_HDY!S210+Lcc_HKT!S210+Lcc_CEI!S210</f>
        <v>0</v>
      </c>
      <c r="T210" s="244">
        <f>SUM(R210:S210)</f>
        <v>0.69899999999999995</v>
      </c>
      <c r="U210" s="237">
        <f>+'Lcc_BKK+DMK'!U210+Lcc_CNX!U210+Lcc_HDY!U210+Lcc_HKT!U210+Lcc_CEI!U210</f>
        <v>0</v>
      </c>
      <c r="V210" s="236">
        <f>T210+U210</f>
        <v>0.69899999999999995</v>
      </c>
      <c r="W210" s="238">
        <f>IF(Q210=0,0,((V210/Q210)-1)*100)</f>
        <v>-65.050000000000011</v>
      </c>
    </row>
    <row r="211" spans="1:23" ht="14.25" thickTop="1" thickBot="1" x14ac:dyDescent="0.25">
      <c r="L211" s="239" t="s">
        <v>66</v>
      </c>
      <c r="M211" s="240">
        <f>+M209+M210</f>
        <v>2</v>
      </c>
      <c r="N211" s="241">
        <f t="shared" ref="N211:V211" si="229">+N209+N210</f>
        <v>1</v>
      </c>
      <c r="O211" s="242">
        <f t="shared" si="229"/>
        <v>3</v>
      </c>
      <c r="P211" s="240">
        <f t="shared" si="229"/>
        <v>0</v>
      </c>
      <c r="Q211" s="242">
        <f t="shared" si="229"/>
        <v>3</v>
      </c>
      <c r="R211" s="240">
        <f t="shared" si="229"/>
        <v>1.6989999999999998</v>
      </c>
      <c r="S211" s="241">
        <f t="shared" si="229"/>
        <v>0</v>
      </c>
      <c r="T211" s="242">
        <f t="shared" si="229"/>
        <v>1.6989999999999998</v>
      </c>
      <c r="U211" s="240">
        <f t="shared" si="229"/>
        <v>0</v>
      </c>
      <c r="V211" s="242">
        <f t="shared" si="229"/>
        <v>1.6989999999999998</v>
      </c>
      <c r="W211" s="243">
        <f t="shared" ref="W211:W212" si="230">IF(Q211=0,0,((V211/Q211)-1)*100)</f>
        <v>-43.366666666666674</v>
      </c>
    </row>
    <row r="212" spans="1:23" ht="14.25" thickTop="1" thickBot="1" x14ac:dyDescent="0.25">
      <c r="L212" s="239" t="s">
        <v>68</v>
      </c>
      <c r="M212" s="240">
        <f>+M208+M209+M210</f>
        <v>12</v>
      </c>
      <c r="N212" s="241">
        <f t="shared" ref="N212:V212" si="231">+N208+N209+N210</f>
        <v>7</v>
      </c>
      <c r="O212" s="242">
        <f t="shared" si="231"/>
        <v>19</v>
      </c>
      <c r="P212" s="240">
        <f t="shared" si="231"/>
        <v>0</v>
      </c>
      <c r="Q212" s="242">
        <f t="shared" si="231"/>
        <v>19</v>
      </c>
      <c r="R212" s="240">
        <f t="shared" si="231"/>
        <v>4.6989999999999998</v>
      </c>
      <c r="S212" s="241">
        <f t="shared" si="231"/>
        <v>0</v>
      </c>
      <c r="T212" s="242">
        <f t="shared" si="231"/>
        <v>4.6989999999999998</v>
      </c>
      <c r="U212" s="240">
        <f t="shared" si="231"/>
        <v>0</v>
      </c>
      <c r="V212" s="242">
        <f t="shared" si="231"/>
        <v>4.6989999999999998</v>
      </c>
      <c r="W212" s="243">
        <f t="shared" si="230"/>
        <v>-75.268421052631581</v>
      </c>
    </row>
    <row r="213" spans="1:23" ht="14.25" thickTop="1" thickBot="1" x14ac:dyDescent="0.25">
      <c r="L213" s="218" t="s">
        <v>15</v>
      </c>
      <c r="M213" s="234">
        <f>+'Lcc_BKK+DMK'!M213+Lcc_CNX!M213+Lcc_HDY!M213+Lcc_HKT!M213+Lcc_CEI!M213</f>
        <v>0</v>
      </c>
      <c r="N213" s="235">
        <f>+'Lcc_BKK+DMK'!N213+Lcc_CNX!N213+Lcc_HDY!N213+Lcc_HKT!N213+Lcc_CEI!N213</f>
        <v>0</v>
      </c>
      <c r="O213" s="244">
        <f t="shared" si="225"/>
        <v>0</v>
      </c>
      <c r="P213" s="237">
        <f>+'Lcc_BKK+DMK'!P213+Lcc_CNX!P213+Lcc_HDY!P213+Lcc_HKT!P213+Lcc_CEI!P213</f>
        <v>0</v>
      </c>
      <c r="Q213" s="236">
        <f t="shared" si="226"/>
        <v>0</v>
      </c>
      <c r="R213" s="234"/>
      <c r="S213" s="235"/>
      <c r="T213" s="244"/>
      <c r="U213" s="237"/>
      <c r="V213" s="236"/>
      <c r="W213" s="238"/>
    </row>
    <row r="214" spans="1:23" ht="14.25" thickTop="1" thickBot="1" x14ac:dyDescent="0.25">
      <c r="L214" s="239" t="s">
        <v>61</v>
      </c>
      <c r="M214" s="240">
        <f t="shared" ref="M214:Q214" si="232">+M209+M210+M213</f>
        <v>2</v>
      </c>
      <c r="N214" s="241">
        <f t="shared" si="232"/>
        <v>1</v>
      </c>
      <c r="O214" s="242">
        <f t="shared" si="232"/>
        <v>3</v>
      </c>
      <c r="P214" s="240">
        <f t="shared" si="232"/>
        <v>0</v>
      </c>
      <c r="Q214" s="242">
        <f t="shared" si="232"/>
        <v>3</v>
      </c>
      <c r="R214" s="240"/>
      <c r="S214" s="241"/>
      <c r="T214" s="242"/>
      <c r="U214" s="240"/>
      <c r="V214" s="242"/>
      <c r="W214" s="243"/>
    </row>
    <row r="215" spans="1:23" ht="13.5" thickTop="1" x14ac:dyDescent="0.2">
      <c r="L215" s="218" t="s">
        <v>16</v>
      </c>
      <c r="M215" s="234">
        <f>+'Lcc_BKK+DMK'!M215+Lcc_CNX!M215+Lcc_HDY!M215+Lcc_HKT!M215+Lcc_CEI!M215</f>
        <v>0</v>
      </c>
      <c r="N215" s="235">
        <f>+'Lcc_BKK+DMK'!N215+Lcc_CNX!N215+Lcc_HDY!N215+Lcc_HKT!N215+Lcc_CEI!N215</f>
        <v>0</v>
      </c>
      <c r="O215" s="244">
        <f>SUM(M215:N215)</f>
        <v>0</v>
      </c>
      <c r="P215" s="237">
        <f>+'Lcc_BKK+DMK'!P215+Lcc_CNX!P215+Lcc_HDY!P215+Lcc_HKT!P215+Lcc_CEI!P215</f>
        <v>0</v>
      </c>
      <c r="Q215" s="236">
        <f>O215+P215</f>
        <v>0</v>
      </c>
      <c r="R215" s="234"/>
      <c r="S215" s="235"/>
      <c r="T215" s="244"/>
      <c r="U215" s="237"/>
      <c r="V215" s="236"/>
      <c r="W215" s="238"/>
    </row>
    <row r="216" spans="1:23" x14ac:dyDescent="0.2">
      <c r="L216" s="218" t="s">
        <v>17</v>
      </c>
      <c r="M216" s="234">
        <f>+'Lcc_BKK+DMK'!M216+Lcc_CNX!M216+Lcc_HDY!M216+Lcc_HKT!M216+Lcc_CEI!M216</f>
        <v>2</v>
      </c>
      <c r="N216" s="235">
        <f>+'Lcc_BKK+DMK'!N216+Lcc_CNX!N216+Lcc_HDY!N216+Lcc_HKT!N216+Lcc_CEI!N216</f>
        <v>0</v>
      </c>
      <c r="O216" s="244">
        <f>SUM(M216:N216)</f>
        <v>2</v>
      </c>
      <c r="P216" s="237">
        <f>+'Lcc_BKK+DMK'!P216+Lcc_CNX!P216+Lcc_HDY!P216+Lcc_HKT!P216+Lcc_CEI!P216</f>
        <v>0</v>
      </c>
      <c r="Q216" s="236">
        <f>O216+P216</f>
        <v>2</v>
      </c>
      <c r="R216" s="234"/>
      <c r="S216" s="235"/>
      <c r="T216" s="244"/>
      <c r="U216" s="237"/>
      <c r="V216" s="236"/>
      <c r="W216" s="238"/>
    </row>
    <row r="217" spans="1:23" ht="13.5" thickBot="1" x14ac:dyDescent="0.25">
      <c r="L217" s="218" t="s">
        <v>18</v>
      </c>
      <c r="M217" s="234">
        <f>+'Lcc_BKK+DMK'!M217+Lcc_CNX!M217+Lcc_HDY!M217+Lcc_HKT!M217+Lcc_CEI!M217</f>
        <v>1</v>
      </c>
      <c r="N217" s="235">
        <f>+'Lcc_BKK+DMK'!N217+Lcc_CNX!N217+Lcc_HDY!N217+Lcc_HKT!N217+Lcc_CEI!N217</f>
        <v>0</v>
      </c>
      <c r="O217" s="244">
        <f>SUM(M217:N217)</f>
        <v>1</v>
      </c>
      <c r="P217" s="237">
        <f>+'Lcc_BKK+DMK'!P217+Lcc_CNX!P217+Lcc_HDY!P217+Lcc_HKT!P217+Lcc_CEI!P217</f>
        <v>0</v>
      </c>
      <c r="Q217" s="236">
        <f>O217+P217</f>
        <v>1</v>
      </c>
      <c r="R217" s="234"/>
      <c r="S217" s="235"/>
      <c r="T217" s="244"/>
      <c r="U217" s="237"/>
      <c r="V217" s="236"/>
      <c r="W217" s="238"/>
    </row>
    <row r="218" spans="1:23" ht="14.25" thickTop="1" thickBot="1" x14ac:dyDescent="0.25">
      <c r="L218" s="246" t="s">
        <v>19</v>
      </c>
      <c r="M218" s="247">
        <f t="shared" ref="M218:Q218" si="233">+M215+M216+M217</f>
        <v>3</v>
      </c>
      <c r="N218" s="247">
        <f t="shared" si="233"/>
        <v>0</v>
      </c>
      <c r="O218" s="248">
        <f t="shared" si="233"/>
        <v>3</v>
      </c>
      <c r="P218" s="249">
        <f t="shared" si="233"/>
        <v>0</v>
      </c>
      <c r="Q218" s="248">
        <f t="shared" si="233"/>
        <v>3</v>
      </c>
      <c r="R218" s="247"/>
      <c r="S218" s="247"/>
      <c r="T218" s="248"/>
      <c r="U218" s="249"/>
      <c r="V218" s="248"/>
      <c r="W218" s="250"/>
    </row>
    <row r="219" spans="1:23" ht="13.5" thickTop="1" x14ac:dyDescent="0.2">
      <c r="A219" s="327"/>
      <c r="K219" s="327"/>
      <c r="L219" s="218" t="s">
        <v>21</v>
      </c>
      <c r="M219" s="234">
        <f>+'Lcc_BKK+DMK'!M219+Lcc_CNX!M219+Lcc_HDY!M219+Lcc_HKT!M219+Lcc_CEI!M219</f>
        <v>2</v>
      </c>
      <c r="N219" s="235">
        <f>+'Lcc_BKK+DMK'!N219+Lcc_CNX!N219+Lcc_HDY!N219+Lcc_HKT!N219+Lcc_CEI!N219</f>
        <v>0</v>
      </c>
      <c r="O219" s="244">
        <f>SUM(M219:N219)</f>
        <v>2</v>
      </c>
      <c r="P219" s="237">
        <f>+'Lcc_BKK+DMK'!P219+Lcc_CNX!P219+Lcc_HDY!P219+Lcc_HKT!P219+Lcc_CEI!P219</f>
        <v>0</v>
      </c>
      <c r="Q219" s="236">
        <f>O219+P219</f>
        <v>2</v>
      </c>
      <c r="R219" s="234"/>
      <c r="S219" s="235"/>
      <c r="T219" s="244"/>
      <c r="U219" s="237"/>
      <c r="V219" s="236"/>
      <c r="W219" s="238"/>
    </row>
    <row r="220" spans="1:23" x14ac:dyDescent="0.2">
      <c r="A220" s="327"/>
      <c r="K220" s="327"/>
      <c r="L220" s="218" t="s">
        <v>22</v>
      </c>
      <c r="M220" s="234">
        <f>+'Lcc_BKK+DMK'!M220+Lcc_CNX!M220+Lcc_HDY!M220+Lcc_HKT!M220+Lcc_CEI!M220</f>
        <v>2</v>
      </c>
      <c r="N220" s="235">
        <f>+'Lcc_BKK+DMK'!N220+Lcc_CNX!N220+Lcc_HDY!N220+Lcc_HKT!N220+Lcc_CEI!N220</f>
        <v>0</v>
      </c>
      <c r="O220" s="244">
        <f>SUM(M220:N220)</f>
        <v>2</v>
      </c>
      <c r="P220" s="237">
        <f>+'Lcc_BKK+DMK'!P220+Lcc_CNX!P220+Lcc_HDY!P220+Lcc_HKT!P220+Lcc_CEI!P220</f>
        <v>0</v>
      </c>
      <c r="Q220" s="236">
        <f>O220+P220</f>
        <v>2</v>
      </c>
      <c r="R220" s="234"/>
      <c r="S220" s="235"/>
      <c r="T220" s="244"/>
      <c r="U220" s="237"/>
      <c r="V220" s="236"/>
      <c r="W220" s="238"/>
    </row>
    <row r="221" spans="1:23" ht="13.5" thickBot="1" x14ac:dyDescent="0.25">
      <c r="A221" s="327"/>
      <c r="K221" s="327"/>
      <c r="L221" s="218" t="s">
        <v>23</v>
      </c>
      <c r="M221" s="234">
        <f>+'Lcc_BKK+DMK'!M221+Lcc_CNX!M221+Lcc_HDY!M221+Lcc_HKT!M221+Lcc_CEI!M221</f>
        <v>3</v>
      </c>
      <c r="N221" s="235">
        <f>+'Lcc_BKK+DMK'!N221+Lcc_CNX!N221+Lcc_HDY!N221+Lcc_HKT!N221+Lcc_CEI!N221</f>
        <v>0</v>
      </c>
      <c r="O221" s="244">
        <f t="shared" ref="O221" si="234">SUM(M221:N221)</f>
        <v>3</v>
      </c>
      <c r="P221" s="237">
        <f>+'Lcc_BKK+DMK'!P221+Lcc_CNX!P221+Lcc_HDY!P221+Lcc_HKT!P221+Lcc_CEI!P221</f>
        <v>0</v>
      </c>
      <c r="Q221" s="236">
        <f t="shared" ref="Q221" si="235">O221+P221</f>
        <v>3</v>
      </c>
      <c r="R221" s="234"/>
      <c r="S221" s="235"/>
      <c r="T221" s="244"/>
      <c r="U221" s="237"/>
      <c r="V221" s="236"/>
      <c r="W221" s="238"/>
    </row>
    <row r="222" spans="1:23" ht="14.25" thickTop="1" thickBot="1" x14ac:dyDescent="0.25">
      <c r="L222" s="239" t="s">
        <v>40</v>
      </c>
      <c r="M222" s="240">
        <f t="shared" ref="M222:Q222" si="236">+M219+M220+M221</f>
        <v>7</v>
      </c>
      <c r="N222" s="241">
        <f t="shared" si="236"/>
        <v>0</v>
      </c>
      <c r="O222" s="242">
        <f t="shared" si="236"/>
        <v>7</v>
      </c>
      <c r="P222" s="240">
        <f t="shared" si="236"/>
        <v>0</v>
      </c>
      <c r="Q222" s="242">
        <f t="shared" si="236"/>
        <v>7</v>
      </c>
      <c r="R222" s="240"/>
      <c r="S222" s="241"/>
      <c r="T222" s="242"/>
      <c r="U222" s="240"/>
      <c r="V222" s="242"/>
      <c r="W222" s="243"/>
    </row>
    <row r="223" spans="1:23" ht="14.25" thickTop="1" thickBot="1" x14ac:dyDescent="0.25">
      <c r="L223" s="239" t="s">
        <v>62</v>
      </c>
      <c r="M223" s="240">
        <f t="shared" ref="M223:Q223" si="237">+M214+M218+M219+M220+M221</f>
        <v>12</v>
      </c>
      <c r="N223" s="241">
        <f t="shared" si="237"/>
        <v>1</v>
      </c>
      <c r="O223" s="242">
        <f t="shared" si="237"/>
        <v>13</v>
      </c>
      <c r="P223" s="240">
        <f t="shared" si="237"/>
        <v>0</v>
      </c>
      <c r="Q223" s="242">
        <f t="shared" si="237"/>
        <v>13</v>
      </c>
      <c r="R223" s="240"/>
      <c r="S223" s="241"/>
      <c r="T223" s="242"/>
      <c r="U223" s="240"/>
      <c r="V223" s="242"/>
      <c r="W223" s="243"/>
    </row>
    <row r="224" spans="1:23" ht="14.25" thickTop="1" thickBot="1" x14ac:dyDescent="0.25">
      <c r="L224" s="239" t="s">
        <v>63</v>
      </c>
      <c r="M224" s="240">
        <f t="shared" ref="M224:Q224" si="238">+M208+M214+M218+M222</f>
        <v>22</v>
      </c>
      <c r="N224" s="241">
        <f t="shared" si="238"/>
        <v>7</v>
      </c>
      <c r="O224" s="242">
        <f t="shared" si="238"/>
        <v>29</v>
      </c>
      <c r="P224" s="240">
        <f t="shared" si="238"/>
        <v>0</v>
      </c>
      <c r="Q224" s="242">
        <f t="shared" si="238"/>
        <v>29</v>
      </c>
      <c r="R224" s="240"/>
      <c r="S224" s="241"/>
      <c r="T224" s="242"/>
      <c r="U224" s="240"/>
      <c r="V224" s="242"/>
      <c r="W224" s="243"/>
    </row>
    <row r="225" spans="12:23" ht="13.5" customHeight="1" thickTop="1" thickBot="1" x14ac:dyDescent="0.25">
      <c r="L225" s="252" t="s">
        <v>60</v>
      </c>
      <c r="M225" s="212"/>
      <c r="N225" s="212"/>
      <c r="O225" s="212"/>
      <c r="P225" s="212"/>
      <c r="Q225" s="212"/>
      <c r="R225" s="212"/>
      <c r="S225" s="212"/>
      <c r="T225" s="212"/>
      <c r="U225" s="212"/>
      <c r="V225" s="212"/>
      <c r="W225" s="212"/>
    </row>
    <row r="226" spans="12:23" ht="13.5" thickTop="1" x14ac:dyDescent="0.2">
      <c r="L226" s="522" t="s">
        <v>56</v>
      </c>
      <c r="M226" s="523"/>
      <c r="N226" s="523"/>
      <c r="O226" s="523"/>
      <c r="P226" s="523"/>
      <c r="Q226" s="523"/>
      <c r="R226" s="523"/>
      <c r="S226" s="523"/>
      <c r="T226" s="523"/>
      <c r="U226" s="523"/>
      <c r="V226" s="523"/>
      <c r="W226" s="524"/>
    </row>
    <row r="227" spans="12:23" ht="13.5" thickBot="1" x14ac:dyDescent="0.25">
      <c r="L227" s="525" t="s">
        <v>53</v>
      </c>
      <c r="M227" s="526"/>
      <c r="N227" s="526"/>
      <c r="O227" s="526"/>
      <c r="P227" s="526"/>
      <c r="Q227" s="526"/>
      <c r="R227" s="526"/>
      <c r="S227" s="526"/>
      <c r="T227" s="526"/>
      <c r="U227" s="526"/>
      <c r="V227" s="526"/>
      <c r="W227" s="527"/>
    </row>
    <row r="228" spans="12:23" ht="14.25" thickTop="1" thickBot="1" x14ac:dyDescent="0.25">
      <c r="L228" s="211"/>
      <c r="M228" s="212"/>
      <c r="N228" s="212"/>
      <c r="O228" s="212"/>
      <c r="P228" s="212"/>
      <c r="Q228" s="212"/>
      <c r="R228" s="212"/>
      <c r="S228" s="212"/>
      <c r="T228" s="212"/>
      <c r="U228" s="212"/>
      <c r="V228" s="212"/>
      <c r="W228" s="213" t="s">
        <v>34</v>
      </c>
    </row>
    <row r="229" spans="12:23" ht="14.25" thickTop="1" thickBot="1" x14ac:dyDescent="0.25">
      <c r="L229" s="214"/>
      <c r="M229" s="215" t="s">
        <v>64</v>
      </c>
      <c r="N229" s="216"/>
      <c r="O229" s="253"/>
      <c r="P229" s="215"/>
      <c r="Q229" s="215"/>
      <c r="R229" s="215" t="s">
        <v>65</v>
      </c>
      <c r="S229" s="216"/>
      <c r="T229" s="253"/>
      <c r="U229" s="215"/>
      <c r="V229" s="215"/>
      <c r="W229" s="309" t="s">
        <v>2</v>
      </c>
    </row>
    <row r="230" spans="12:23" ht="13.5" thickTop="1" x14ac:dyDescent="0.2">
      <c r="L230" s="218" t="s">
        <v>3</v>
      </c>
      <c r="M230" s="219"/>
      <c r="N230" s="211"/>
      <c r="O230" s="220"/>
      <c r="P230" s="221"/>
      <c r="Q230" s="308"/>
      <c r="R230" s="219"/>
      <c r="S230" s="211"/>
      <c r="T230" s="220"/>
      <c r="U230" s="221"/>
      <c r="V230" s="308"/>
      <c r="W230" s="310" t="s">
        <v>4</v>
      </c>
    </row>
    <row r="231" spans="12:23" ht="13.5" thickBot="1" x14ac:dyDescent="0.25">
      <c r="L231" s="223"/>
      <c r="M231" s="224" t="s">
        <v>35</v>
      </c>
      <c r="N231" s="225" t="s">
        <v>36</v>
      </c>
      <c r="O231" s="226" t="s">
        <v>37</v>
      </c>
      <c r="P231" s="227" t="s">
        <v>32</v>
      </c>
      <c r="Q231" s="304" t="s">
        <v>7</v>
      </c>
      <c r="R231" s="224" t="s">
        <v>35</v>
      </c>
      <c r="S231" s="225" t="s">
        <v>36</v>
      </c>
      <c r="T231" s="226" t="s">
        <v>37</v>
      </c>
      <c r="U231" s="227" t="s">
        <v>32</v>
      </c>
      <c r="V231" s="304" t="s">
        <v>7</v>
      </c>
      <c r="W231" s="311"/>
    </row>
    <row r="232" spans="12:23" ht="4.5" customHeight="1" thickTop="1" x14ac:dyDescent="0.2">
      <c r="L232" s="218"/>
      <c r="M232" s="229"/>
      <c r="N232" s="230"/>
      <c r="O232" s="231"/>
      <c r="P232" s="232"/>
      <c r="Q232" s="264"/>
      <c r="R232" s="229"/>
      <c r="S232" s="230"/>
      <c r="T232" s="231"/>
      <c r="U232" s="232"/>
      <c r="V232" s="264"/>
      <c r="W232" s="233"/>
    </row>
    <row r="233" spans="12:23" ht="12.75" customHeight="1" x14ac:dyDescent="0.2">
      <c r="L233" s="218" t="s">
        <v>10</v>
      </c>
      <c r="M233" s="234">
        <f t="shared" ref="M233:N238" si="239">+M177+M205</f>
        <v>6</v>
      </c>
      <c r="N233" s="235">
        <f t="shared" si="239"/>
        <v>6</v>
      </c>
      <c r="O233" s="236">
        <f>M233+N233</f>
        <v>12</v>
      </c>
      <c r="P233" s="237">
        <f t="shared" ref="P233:P238" si="240">+P177+P205</f>
        <v>0</v>
      </c>
      <c r="Q233" s="265">
        <f>O233+P233</f>
        <v>12</v>
      </c>
      <c r="R233" s="234">
        <f t="shared" ref="R233:S238" si="241">+R177+R205</f>
        <v>44</v>
      </c>
      <c r="S233" s="235">
        <f t="shared" si="241"/>
        <v>1</v>
      </c>
      <c r="T233" s="236">
        <f>R233+S233</f>
        <v>45</v>
      </c>
      <c r="U233" s="237">
        <f t="shared" ref="U233:U238" si="242">+U177+U205</f>
        <v>0</v>
      </c>
      <c r="V233" s="265">
        <f>T233+U233</f>
        <v>45</v>
      </c>
      <c r="W233" s="238">
        <f>IF(Q233=0,0,((V233/Q233)-1)*100)</f>
        <v>275</v>
      </c>
    </row>
    <row r="234" spans="12:23" ht="12.75" customHeight="1" x14ac:dyDescent="0.2">
      <c r="L234" s="218" t="s">
        <v>11</v>
      </c>
      <c r="M234" s="234">
        <f t="shared" si="239"/>
        <v>4</v>
      </c>
      <c r="N234" s="235">
        <f t="shared" si="239"/>
        <v>7</v>
      </c>
      <c r="O234" s="236">
        <f>M234+N234</f>
        <v>11</v>
      </c>
      <c r="P234" s="237">
        <f t="shared" si="240"/>
        <v>0</v>
      </c>
      <c r="Q234" s="265">
        <f>O234+P234</f>
        <v>11</v>
      </c>
      <c r="R234" s="234">
        <f t="shared" si="241"/>
        <v>57</v>
      </c>
      <c r="S234" s="235">
        <f t="shared" si="241"/>
        <v>0</v>
      </c>
      <c r="T234" s="236">
        <f>R234+S234</f>
        <v>57</v>
      </c>
      <c r="U234" s="237">
        <f t="shared" si="242"/>
        <v>0</v>
      </c>
      <c r="V234" s="265">
        <f>T234+U234</f>
        <v>57</v>
      </c>
      <c r="W234" s="238">
        <f>IF(Q234=0,0,((V234/Q234)-1)*100)</f>
        <v>418.18181818181819</v>
      </c>
    </row>
    <row r="235" spans="12:23" ht="12.75" customHeight="1" thickBot="1" x14ac:dyDescent="0.25">
      <c r="L235" s="223" t="s">
        <v>12</v>
      </c>
      <c r="M235" s="234">
        <f t="shared" si="239"/>
        <v>7</v>
      </c>
      <c r="N235" s="235">
        <f t="shared" si="239"/>
        <v>9</v>
      </c>
      <c r="O235" s="236">
        <f>M235+N235</f>
        <v>16</v>
      </c>
      <c r="P235" s="237">
        <f t="shared" si="240"/>
        <v>0</v>
      </c>
      <c r="Q235" s="265">
        <f>O235+P235</f>
        <v>16</v>
      </c>
      <c r="R235" s="234">
        <f t="shared" si="241"/>
        <v>46</v>
      </c>
      <c r="S235" s="235">
        <f t="shared" si="241"/>
        <v>0</v>
      </c>
      <c r="T235" s="236">
        <f>R235+S235</f>
        <v>46</v>
      </c>
      <c r="U235" s="237">
        <f t="shared" si="242"/>
        <v>0</v>
      </c>
      <c r="V235" s="265">
        <f>T235+U235</f>
        <v>46</v>
      </c>
      <c r="W235" s="238">
        <f>IF(Q235=0,0,((V235/Q235)-1)*100)</f>
        <v>187.5</v>
      </c>
    </row>
    <row r="236" spans="12:23" ht="12.75" customHeight="1" thickTop="1" thickBot="1" x14ac:dyDescent="0.25">
      <c r="L236" s="239" t="s">
        <v>57</v>
      </c>
      <c r="M236" s="240">
        <f t="shared" si="239"/>
        <v>17</v>
      </c>
      <c r="N236" s="241">
        <f t="shared" si="239"/>
        <v>22</v>
      </c>
      <c r="O236" s="242">
        <f>M236+N236</f>
        <v>39</v>
      </c>
      <c r="P236" s="240">
        <f t="shared" si="240"/>
        <v>0</v>
      </c>
      <c r="Q236" s="242">
        <f>O236+P236</f>
        <v>39</v>
      </c>
      <c r="R236" s="240">
        <f t="shared" si="241"/>
        <v>147</v>
      </c>
      <c r="S236" s="241">
        <f t="shared" si="241"/>
        <v>1</v>
      </c>
      <c r="T236" s="242">
        <f>R236+S236</f>
        <v>148</v>
      </c>
      <c r="U236" s="240">
        <f t="shared" si="242"/>
        <v>0</v>
      </c>
      <c r="V236" s="242">
        <f>T236+U236</f>
        <v>148</v>
      </c>
      <c r="W236" s="243">
        <f>IF(Q236=0,0,((V236/Q236)-1)*100)</f>
        <v>279.48717948717945</v>
      </c>
    </row>
    <row r="237" spans="12:23" ht="12.75" customHeight="1" thickTop="1" x14ac:dyDescent="0.2">
      <c r="L237" s="218" t="s">
        <v>13</v>
      </c>
      <c r="M237" s="234">
        <f t="shared" si="239"/>
        <v>4</v>
      </c>
      <c r="N237" s="235">
        <f t="shared" si="239"/>
        <v>0</v>
      </c>
      <c r="O237" s="236">
        <f t="shared" ref="O237:O241" si="243">M237+N237</f>
        <v>4</v>
      </c>
      <c r="P237" s="258">
        <f t="shared" si="240"/>
        <v>0</v>
      </c>
      <c r="Q237" s="341">
        <f t="shared" ref="Q237:Q241" si="244">O237+P237</f>
        <v>4</v>
      </c>
      <c r="R237" s="234">
        <f t="shared" si="241"/>
        <v>52</v>
      </c>
      <c r="S237" s="235">
        <f t="shared" si="241"/>
        <v>0</v>
      </c>
      <c r="T237" s="236">
        <f t="shared" ref="T237" si="245">R237+S237</f>
        <v>52</v>
      </c>
      <c r="U237" s="258">
        <f t="shared" si="242"/>
        <v>0</v>
      </c>
      <c r="V237" s="341">
        <f t="shared" ref="V237" si="246">T237+U237</f>
        <v>52</v>
      </c>
      <c r="W237" s="238">
        <f t="shared" ref="W237" si="247">IF(Q237=0,0,((V237/Q237)-1)*100)</f>
        <v>1200</v>
      </c>
    </row>
    <row r="238" spans="12:23" ht="12.75" customHeight="1" thickBot="1" x14ac:dyDescent="0.25">
      <c r="L238" s="218" t="s">
        <v>14</v>
      </c>
      <c r="M238" s="234">
        <f t="shared" si="239"/>
        <v>4</v>
      </c>
      <c r="N238" s="235">
        <f t="shared" si="239"/>
        <v>1</v>
      </c>
      <c r="O238" s="244">
        <f>M238+N238</f>
        <v>5</v>
      </c>
      <c r="P238" s="258">
        <f t="shared" si="240"/>
        <v>0</v>
      </c>
      <c r="Q238" s="236">
        <f>O238+P238</f>
        <v>5</v>
      </c>
      <c r="R238" s="234">
        <f t="shared" si="241"/>
        <v>33.698999999999998</v>
      </c>
      <c r="S238" s="235">
        <f t="shared" si="241"/>
        <v>0</v>
      </c>
      <c r="T238" s="244">
        <f>R238+S238</f>
        <v>33.698999999999998</v>
      </c>
      <c r="U238" s="258">
        <f t="shared" si="242"/>
        <v>0</v>
      </c>
      <c r="V238" s="236">
        <f>T238+U238</f>
        <v>33.698999999999998</v>
      </c>
      <c r="W238" s="238">
        <f>IF(Q238=0,0,((V238/Q238)-1)*100)</f>
        <v>573.98</v>
      </c>
    </row>
    <row r="239" spans="12:23" ht="14.25" thickTop="1" thickBot="1" x14ac:dyDescent="0.25">
      <c r="L239" s="239" t="s">
        <v>66</v>
      </c>
      <c r="M239" s="240">
        <f>+M237+M238</f>
        <v>8</v>
      </c>
      <c r="N239" s="241">
        <f t="shared" ref="N239:V239" si="248">+N237+N238</f>
        <v>1</v>
      </c>
      <c r="O239" s="242">
        <f t="shared" si="248"/>
        <v>9</v>
      </c>
      <c r="P239" s="240">
        <f t="shared" si="248"/>
        <v>0</v>
      </c>
      <c r="Q239" s="242">
        <f t="shared" si="248"/>
        <v>9</v>
      </c>
      <c r="R239" s="240">
        <f t="shared" si="248"/>
        <v>85.698999999999998</v>
      </c>
      <c r="S239" s="241">
        <f t="shared" si="248"/>
        <v>0</v>
      </c>
      <c r="T239" s="242">
        <f t="shared" si="248"/>
        <v>85.698999999999998</v>
      </c>
      <c r="U239" s="240">
        <f t="shared" si="248"/>
        <v>0</v>
      </c>
      <c r="V239" s="242">
        <f t="shared" si="248"/>
        <v>85.698999999999998</v>
      </c>
      <c r="W239" s="243">
        <f t="shared" ref="W239:W240" si="249">IF(Q239=0,0,((V239/Q239)-1)*100)</f>
        <v>852.21111111111099</v>
      </c>
    </row>
    <row r="240" spans="12:23" ht="14.25" thickTop="1" thickBot="1" x14ac:dyDescent="0.25">
      <c r="L240" s="239" t="s">
        <v>68</v>
      </c>
      <c r="M240" s="240">
        <f>+M236+M237+M238</f>
        <v>25</v>
      </c>
      <c r="N240" s="241">
        <f t="shared" ref="N240:V240" si="250">+N236+N237+N238</f>
        <v>23</v>
      </c>
      <c r="O240" s="242">
        <f t="shared" si="250"/>
        <v>48</v>
      </c>
      <c r="P240" s="240">
        <f t="shared" si="250"/>
        <v>0</v>
      </c>
      <c r="Q240" s="242">
        <f t="shared" si="250"/>
        <v>48</v>
      </c>
      <c r="R240" s="240">
        <f t="shared" si="250"/>
        <v>232.69900000000001</v>
      </c>
      <c r="S240" s="241">
        <f t="shared" si="250"/>
        <v>1</v>
      </c>
      <c r="T240" s="242">
        <f t="shared" si="250"/>
        <v>233.69900000000001</v>
      </c>
      <c r="U240" s="240">
        <f t="shared" si="250"/>
        <v>0</v>
      </c>
      <c r="V240" s="242">
        <f t="shared" si="250"/>
        <v>233.69900000000001</v>
      </c>
      <c r="W240" s="243">
        <f t="shared" si="249"/>
        <v>386.8729166666667</v>
      </c>
    </row>
    <row r="241" spans="1:23" ht="12.75" customHeight="1" thickTop="1" thickBot="1" x14ac:dyDescent="0.25">
      <c r="L241" s="218" t="s">
        <v>15</v>
      </c>
      <c r="M241" s="306">
        <f>+M185+M213</f>
        <v>11</v>
      </c>
      <c r="N241" s="348">
        <f>+N185+N213</f>
        <v>0</v>
      </c>
      <c r="O241" s="266">
        <f t="shared" si="243"/>
        <v>11</v>
      </c>
      <c r="P241" s="245">
        <f>+P185+P213</f>
        <v>0</v>
      </c>
      <c r="Q241" s="349">
        <f t="shared" si="244"/>
        <v>11</v>
      </c>
      <c r="R241" s="306"/>
      <c r="S241" s="348"/>
      <c r="T241" s="266"/>
      <c r="U241" s="245"/>
      <c r="V241" s="349"/>
      <c r="W241" s="238"/>
    </row>
    <row r="242" spans="1:23" ht="14.25" thickTop="1" thickBot="1" x14ac:dyDescent="0.25">
      <c r="L242" s="239" t="s">
        <v>61</v>
      </c>
      <c r="M242" s="240">
        <f t="shared" ref="M242:Q242" si="251">+M237+M238+M241</f>
        <v>19</v>
      </c>
      <c r="N242" s="241">
        <f t="shared" si="251"/>
        <v>1</v>
      </c>
      <c r="O242" s="242">
        <f t="shared" si="251"/>
        <v>20</v>
      </c>
      <c r="P242" s="240">
        <f t="shared" si="251"/>
        <v>0</v>
      </c>
      <c r="Q242" s="242">
        <f t="shared" si="251"/>
        <v>20</v>
      </c>
      <c r="R242" s="240"/>
      <c r="S242" s="241"/>
      <c r="T242" s="242"/>
      <c r="U242" s="240"/>
      <c r="V242" s="242"/>
      <c r="W242" s="243"/>
    </row>
    <row r="243" spans="1:23" ht="12.75" customHeight="1" thickTop="1" x14ac:dyDescent="0.2">
      <c r="L243" s="218" t="s">
        <v>16</v>
      </c>
      <c r="M243" s="234">
        <f t="shared" ref="M243:N245" si="252">+M187+M215</f>
        <v>17</v>
      </c>
      <c r="N243" s="235">
        <f t="shared" si="252"/>
        <v>0</v>
      </c>
      <c r="O243" s="236">
        <f>M243+N243</f>
        <v>17</v>
      </c>
      <c r="P243" s="237">
        <f>+P187+P215</f>
        <v>0</v>
      </c>
      <c r="Q243" s="265">
        <f>O243+P243</f>
        <v>17</v>
      </c>
      <c r="R243" s="234"/>
      <c r="S243" s="235"/>
      <c r="T243" s="236"/>
      <c r="U243" s="237"/>
      <c r="V243" s="265"/>
      <c r="W243" s="238"/>
    </row>
    <row r="244" spans="1:23" ht="12.75" customHeight="1" x14ac:dyDescent="0.2">
      <c r="L244" s="218" t="s">
        <v>17</v>
      </c>
      <c r="M244" s="234">
        <f t="shared" si="252"/>
        <v>8</v>
      </c>
      <c r="N244" s="235">
        <f t="shared" si="252"/>
        <v>0</v>
      </c>
      <c r="O244" s="236">
        <f>M244+N244</f>
        <v>8</v>
      </c>
      <c r="P244" s="237">
        <f>+P188+P216</f>
        <v>0</v>
      </c>
      <c r="Q244" s="265">
        <f>O244+P244</f>
        <v>8</v>
      </c>
      <c r="R244" s="234"/>
      <c r="S244" s="235"/>
      <c r="T244" s="236"/>
      <c r="U244" s="237"/>
      <c r="V244" s="265"/>
      <c r="W244" s="238"/>
    </row>
    <row r="245" spans="1:23" ht="12.75" customHeight="1" thickBot="1" x14ac:dyDescent="0.25">
      <c r="L245" s="218" t="s">
        <v>18</v>
      </c>
      <c r="M245" s="234">
        <f t="shared" si="252"/>
        <v>2</v>
      </c>
      <c r="N245" s="235">
        <f t="shared" si="252"/>
        <v>0</v>
      </c>
      <c r="O245" s="244">
        <f>M245+N245</f>
        <v>2</v>
      </c>
      <c r="P245" s="245">
        <f>+P189+P217</f>
        <v>0</v>
      </c>
      <c r="Q245" s="265">
        <f>O245+P245</f>
        <v>2</v>
      </c>
      <c r="R245" s="234"/>
      <c r="S245" s="235"/>
      <c r="T245" s="244"/>
      <c r="U245" s="245"/>
      <c r="V245" s="265"/>
      <c r="W245" s="238"/>
    </row>
    <row r="246" spans="1:23" ht="14.25" thickTop="1" thickBot="1" x14ac:dyDescent="0.25">
      <c r="L246" s="246" t="s">
        <v>19</v>
      </c>
      <c r="M246" s="247">
        <f t="shared" ref="M246:Q246" si="253">+M243+M244+M245</f>
        <v>27</v>
      </c>
      <c r="N246" s="247">
        <f t="shared" si="253"/>
        <v>0</v>
      </c>
      <c r="O246" s="248">
        <f t="shared" si="253"/>
        <v>27</v>
      </c>
      <c r="P246" s="249">
        <f t="shared" si="253"/>
        <v>0</v>
      </c>
      <c r="Q246" s="248">
        <f t="shared" si="253"/>
        <v>27</v>
      </c>
      <c r="R246" s="247"/>
      <c r="S246" s="247"/>
      <c r="T246" s="248"/>
      <c r="U246" s="249"/>
      <c r="V246" s="248"/>
      <c r="W246" s="250"/>
    </row>
    <row r="247" spans="1:23" ht="12.75" customHeight="1" thickTop="1" x14ac:dyDescent="0.2">
      <c r="A247" s="327"/>
      <c r="K247" s="327"/>
      <c r="L247" s="218" t="s">
        <v>21</v>
      </c>
      <c r="M247" s="234">
        <f t="shared" ref="M247:N249" si="254">+M191+M219</f>
        <v>2</v>
      </c>
      <c r="N247" s="235">
        <f t="shared" si="254"/>
        <v>0</v>
      </c>
      <c r="O247" s="244">
        <f>M247+N247</f>
        <v>2</v>
      </c>
      <c r="P247" s="251">
        <f>+P191+P219</f>
        <v>0</v>
      </c>
      <c r="Q247" s="265">
        <f>O247+P247</f>
        <v>2</v>
      </c>
      <c r="R247" s="234"/>
      <c r="S247" s="235"/>
      <c r="T247" s="244"/>
      <c r="U247" s="251"/>
      <c r="V247" s="265"/>
      <c r="W247" s="238"/>
    </row>
    <row r="248" spans="1:23" ht="12.75" customHeight="1" x14ac:dyDescent="0.2">
      <c r="A248" s="327"/>
      <c r="K248" s="327"/>
      <c r="L248" s="218" t="s">
        <v>22</v>
      </c>
      <c r="M248" s="234">
        <f t="shared" si="254"/>
        <v>2</v>
      </c>
      <c r="N248" s="235">
        <f t="shared" si="254"/>
        <v>0</v>
      </c>
      <c r="O248" s="244">
        <f>M248+N248</f>
        <v>2</v>
      </c>
      <c r="P248" s="237">
        <f>+P192+P220</f>
        <v>0</v>
      </c>
      <c r="Q248" s="265">
        <f>O248+P248</f>
        <v>2</v>
      </c>
      <c r="R248" s="234"/>
      <c r="S248" s="235"/>
      <c r="T248" s="244"/>
      <c r="U248" s="237"/>
      <c r="V248" s="265"/>
      <c r="W248" s="238"/>
    </row>
    <row r="249" spans="1:23" ht="12.75" customHeight="1" thickBot="1" x14ac:dyDescent="0.25">
      <c r="A249" s="327"/>
      <c r="K249" s="327"/>
      <c r="L249" s="218" t="s">
        <v>23</v>
      </c>
      <c r="M249" s="234">
        <f t="shared" si="254"/>
        <v>28</v>
      </c>
      <c r="N249" s="235">
        <f t="shared" si="254"/>
        <v>0</v>
      </c>
      <c r="O249" s="244">
        <f t="shared" ref="O249" si="255">M249+N249</f>
        <v>28</v>
      </c>
      <c r="P249" s="237">
        <f>+P193+P221</f>
        <v>0</v>
      </c>
      <c r="Q249" s="265">
        <f t="shared" ref="Q249" si="256">O249+P249</f>
        <v>28</v>
      </c>
      <c r="R249" s="234"/>
      <c r="S249" s="235"/>
      <c r="T249" s="244"/>
      <c r="U249" s="237"/>
      <c r="V249" s="265"/>
      <c r="W249" s="238"/>
    </row>
    <row r="250" spans="1:23" ht="14.25" thickTop="1" thickBot="1" x14ac:dyDescent="0.25">
      <c r="L250" s="239" t="s">
        <v>40</v>
      </c>
      <c r="M250" s="240">
        <f t="shared" ref="M250:Q250" si="257">+M247+M248+M249</f>
        <v>32</v>
      </c>
      <c r="N250" s="241">
        <f t="shared" si="257"/>
        <v>0</v>
      </c>
      <c r="O250" s="242">
        <f t="shared" si="257"/>
        <v>32</v>
      </c>
      <c r="P250" s="240">
        <f t="shared" si="257"/>
        <v>0</v>
      </c>
      <c r="Q250" s="242">
        <f t="shared" si="257"/>
        <v>32</v>
      </c>
      <c r="R250" s="240"/>
      <c r="S250" s="241"/>
      <c r="T250" s="242"/>
      <c r="U250" s="240"/>
      <c r="V250" s="242"/>
      <c r="W250" s="243"/>
    </row>
    <row r="251" spans="1:23" ht="14.25" thickTop="1" thickBot="1" x14ac:dyDescent="0.25">
      <c r="L251" s="239" t="s">
        <v>62</v>
      </c>
      <c r="M251" s="240">
        <f t="shared" ref="M251:Q251" si="258">+M242+M246+M247+M248+M249</f>
        <v>78</v>
      </c>
      <c r="N251" s="241">
        <f t="shared" si="258"/>
        <v>1</v>
      </c>
      <c r="O251" s="242">
        <f t="shared" si="258"/>
        <v>79</v>
      </c>
      <c r="P251" s="240">
        <f t="shared" si="258"/>
        <v>0</v>
      </c>
      <c r="Q251" s="242">
        <f t="shared" si="258"/>
        <v>79</v>
      </c>
      <c r="R251" s="240"/>
      <c r="S251" s="241"/>
      <c r="T251" s="242"/>
      <c r="U251" s="240"/>
      <c r="V251" s="242"/>
      <c r="W251" s="243"/>
    </row>
    <row r="252" spans="1:23" ht="14.25" thickTop="1" thickBot="1" x14ac:dyDescent="0.25">
      <c r="L252" s="239" t="s">
        <v>63</v>
      </c>
      <c r="M252" s="240">
        <f t="shared" ref="M252:Q252" si="259">+M236+M242+M246+M250</f>
        <v>95</v>
      </c>
      <c r="N252" s="241">
        <f t="shared" si="259"/>
        <v>23</v>
      </c>
      <c r="O252" s="242">
        <f t="shared" si="259"/>
        <v>118</v>
      </c>
      <c r="P252" s="240">
        <f t="shared" si="259"/>
        <v>0</v>
      </c>
      <c r="Q252" s="242">
        <f t="shared" si="259"/>
        <v>118</v>
      </c>
      <c r="R252" s="240"/>
      <c r="S252" s="241"/>
      <c r="T252" s="242"/>
      <c r="U252" s="240"/>
      <c r="V252" s="242"/>
      <c r="W252" s="243"/>
    </row>
    <row r="253" spans="1:23" ht="13.5" thickTop="1" x14ac:dyDescent="0.2">
      <c r="L253" s="252" t="s">
        <v>60</v>
      </c>
      <c r="M253" s="212"/>
      <c r="N253" s="212"/>
      <c r="O253" s="212"/>
      <c r="P253" s="212"/>
      <c r="Q253" s="212"/>
      <c r="R253" s="212"/>
      <c r="S253" s="212"/>
      <c r="T253" s="212"/>
      <c r="U253" s="212"/>
      <c r="V253" s="212"/>
      <c r="W253" s="212"/>
    </row>
  </sheetData>
  <sheetProtection algorithmName="SHA-512" hashValue="REBLjjYn4KZiSDLlUfa9WObluH9W1WOyuebWBFZymalYn6O5L+dB4dgS0IM/QBJ3/SQad5TRuDJsFQC331idEA==" saltValue="ppw3CZGS27XbLuPkvuVFvg==" spinCount="100000" sheet="1" objects="1" scenarios="1"/>
  <mergeCells count="42">
    <mergeCell ref="L199:W199"/>
    <mergeCell ref="L226:W226"/>
    <mergeCell ref="L227:W227"/>
    <mergeCell ref="L142:W142"/>
    <mergeCell ref="L143:W143"/>
    <mergeCell ref="L170:W170"/>
    <mergeCell ref="L171:W171"/>
    <mergeCell ref="L198:W198"/>
    <mergeCell ref="B2:I2"/>
    <mergeCell ref="L2:W2"/>
    <mergeCell ref="B3:I3"/>
    <mergeCell ref="L3:W3"/>
    <mergeCell ref="C5:E5"/>
    <mergeCell ref="F5:H5"/>
    <mergeCell ref="M5:Q5"/>
    <mergeCell ref="R5:V5"/>
    <mergeCell ref="B30:I30"/>
    <mergeCell ref="L30:W30"/>
    <mergeCell ref="B31:I31"/>
    <mergeCell ref="L31:W31"/>
    <mergeCell ref="C33:E33"/>
    <mergeCell ref="F33:H33"/>
    <mergeCell ref="M33:Q33"/>
    <mergeCell ref="R33:V33"/>
    <mergeCell ref="B58:I58"/>
    <mergeCell ref="L58:W58"/>
    <mergeCell ref="B59:I59"/>
    <mergeCell ref="L59:W59"/>
    <mergeCell ref="C61:E61"/>
    <mergeCell ref="F61:H61"/>
    <mergeCell ref="M61:Q61"/>
    <mergeCell ref="R61:V61"/>
    <mergeCell ref="M117:Q117"/>
    <mergeCell ref="R117:V117"/>
    <mergeCell ref="M145:Q145"/>
    <mergeCell ref="R145:V145"/>
    <mergeCell ref="L86:W86"/>
    <mergeCell ref="L87:W87"/>
    <mergeCell ref="L114:W114"/>
    <mergeCell ref="L115:W115"/>
    <mergeCell ref="M89:Q89"/>
    <mergeCell ref="R89:V89"/>
  </mergeCells>
  <conditionalFormatting sqref="A57:A60 K57:K60 K225:K228 A225:A228 K253:K1048576 A253:A1048576 A141:A144 K141:K144 K47:K49 A47:A49 K75:K77 A75:A77 K131:K133 A131:A133 K158:K161 A158:A161 K215:K217 A215:A217 K243:K245 A243:A245 A51:A53 K51:K53 A79:A81 K79:K81 K135:K137 A135:A137 K163:K165 A163:A165 K219:K221 A219:A221 K247:K249 A247:A249 K19:K32 A19:A32 A103:A116 K103:K116 K187:K200 A187:A200 K1:K14 A1:A14 A34:A42 K34:K42 A62:A70 K62:K70 A85:A98 K85:K98 K118:K126 A118:A126 A146:A154 K146:K154 K169:K182 A169:A182 A202:A210 K202:K210 K230:K238 A230:A238">
    <cfRule type="containsText" dxfId="79" priority="336" operator="containsText" text="NOT OK">
      <formula>NOT(ISERROR(SEARCH("NOT OK",A1)))</formula>
    </cfRule>
  </conditionalFormatting>
  <conditionalFormatting sqref="K54:K56 A54:A56">
    <cfRule type="containsText" dxfId="78" priority="231" operator="containsText" text="NOT OK">
      <formula>NOT(ISERROR(SEARCH("NOT OK",A54)))</formula>
    </cfRule>
  </conditionalFormatting>
  <conditionalFormatting sqref="K54:K56 A54:A56">
    <cfRule type="containsText" dxfId="77" priority="229" operator="containsText" text="NOT OK">
      <formula>NOT(ISERROR(SEARCH("NOT OK",A54)))</formula>
    </cfRule>
  </conditionalFormatting>
  <conditionalFormatting sqref="K82:K84 A82:A84">
    <cfRule type="containsText" dxfId="76" priority="228" operator="containsText" text="NOT OK">
      <formula>NOT(ISERROR(SEARCH("NOT OK",A82)))</formula>
    </cfRule>
  </conditionalFormatting>
  <conditionalFormatting sqref="K82:K84 A82:A84">
    <cfRule type="containsText" dxfId="75" priority="226" operator="containsText" text="NOT OK">
      <formula>NOT(ISERROR(SEARCH("NOT OK",A82)))</formula>
    </cfRule>
  </conditionalFormatting>
  <conditionalFormatting sqref="A138:A140 K138:K140">
    <cfRule type="containsText" dxfId="74" priority="225" operator="containsText" text="NOT OK">
      <formula>NOT(ISERROR(SEARCH("NOT OK",A138)))</formula>
    </cfRule>
  </conditionalFormatting>
  <conditionalFormatting sqref="A138:A140 K138:K140">
    <cfRule type="containsText" dxfId="73" priority="223" operator="containsText" text="NOT OK">
      <formula>NOT(ISERROR(SEARCH("NOT OK",A138)))</formula>
    </cfRule>
  </conditionalFormatting>
  <conditionalFormatting sqref="A166:A168 K166:K168">
    <cfRule type="containsText" dxfId="72" priority="222" operator="containsText" text="NOT OK">
      <formula>NOT(ISERROR(SEARCH("NOT OK",A166)))</formula>
    </cfRule>
  </conditionalFormatting>
  <conditionalFormatting sqref="A166:A168 K166:K168">
    <cfRule type="containsText" dxfId="71" priority="220" operator="containsText" text="NOT OK">
      <formula>NOT(ISERROR(SEARCH("NOT OK",A166)))</formula>
    </cfRule>
  </conditionalFormatting>
  <conditionalFormatting sqref="K222:K224 A222:A224">
    <cfRule type="containsText" dxfId="70" priority="219" operator="containsText" text="NOT OK">
      <formula>NOT(ISERROR(SEARCH("NOT OK",A222)))</formula>
    </cfRule>
  </conditionalFormatting>
  <conditionalFormatting sqref="K222:K224 A222:A224">
    <cfRule type="containsText" dxfId="69" priority="217" operator="containsText" text="NOT OK">
      <formula>NOT(ISERROR(SEARCH("NOT OK",A222)))</formula>
    </cfRule>
  </conditionalFormatting>
  <conditionalFormatting sqref="K250:K252 A250:A252">
    <cfRule type="containsText" dxfId="68" priority="216" operator="containsText" text="NOT OK">
      <formula>NOT(ISERROR(SEARCH("NOT OK",A250)))</formula>
    </cfRule>
  </conditionalFormatting>
  <conditionalFormatting sqref="K250:K252 A250:A252">
    <cfRule type="containsText" dxfId="67" priority="214" operator="containsText" text="NOT OK">
      <formula>NOT(ISERROR(SEARCH("NOT OK",A250)))</formula>
    </cfRule>
  </conditionalFormatting>
  <conditionalFormatting sqref="A33 K33">
    <cfRule type="containsText" dxfId="66" priority="177" operator="containsText" text="NOT OK">
      <formula>NOT(ISERROR(SEARCH("NOT OK",A33)))</formula>
    </cfRule>
  </conditionalFormatting>
  <conditionalFormatting sqref="A61 K61">
    <cfRule type="containsText" dxfId="65" priority="176" operator="containsText" text="NOT OK">
      <formula>NOT(ISERROR(SEARCH("NOT OK",A61)))</formula>
    </cfRule>
  </conditionalFormatting>
  <conditionalFormatting sqref="A201 K201">
    <cfRule type="containsText" dxfId="64" priority="173" operator="containsText" text="NOT OK">
      <formula>NOT(ISERROR(SEARCH("NOT OK",A201)))</formula>
    </cfRule>
  </conditionalFormatting>
  <conditionalFormatting sqref="K117 A117">
    <cfRule type="containsText" dxfId="63" priority="175" operator="containsText" text="NOT OK">
      <formula>NOT(ISERROR(SEARCH("NOT OK",A117)))</formula>
    </cfRule>
  </conditionalFormatting>
  <conditionalFormatting sqref="K145 A145">
    <cfRule type="containsText" dxfId="62" priority="174" operator="containsText" text="NOT OK">
      <formula>NOT(ISERROR(SEARCH("NOT OK",A145)))</formula>
    </cfRule>
  </conditionalFormatting>
  <conditionalFormatting sqref="A229 K229">
    <cfRule type="containsText" dxfId="61" priority="172" operator="containsText" text="NOT OK">
      <formula>NOT(ISERROR(SEARCH("NOT OK",A229)))</formula>
    </cfRule>
  </conditionalFormatting>
  <conditionalFormatting sqref="A17:A18 K17:K18">
    <cfRule type="containsText" dxfId="60" priority="171" operator="containsText" text="NOT OK">
      <formula>NOT(ISERROR(SEARCH("NOT OK",A17)))</formula>
    </cfRule>
  </conditionalFormatting>
  <conditionalFormatting sqref="K45 A45">
    <cfRule type="containsText" dxfId="59" priority="170" operator="containsText" text="NOT OK">
      <formula>NOT(ISERROR(SEARCH("NOT OK",A45)))</formula>
    </cfRule>
  </conditionalFormatting>
  <conditionalFormatting sqref="K73 A73">
    <cfRule type="containsText" dxfId="58" priority="168" operator="containsText" text="NOT OK">
      <formula>NOT(ISERROR(SEARCH("NOT OK",A73)))</formula>
    </cfRule>
  </conditionalFormatting>
  <conditionalFormatting sqref="K101:K108 A101:A108">
    <cfRule type="containsText" dxfId="57" priority="166" operator="containsText" text="NOT OK">
      <formula>NOT(ISERROR(SEARCH("NOT OK",A101)))</formula>
    </cfRule>
  </conditionalFormatting>
  <conditionalFormatting sqref="K129 A129">
    <cfRule type="containsText" dxfId="56" priority="165" operator="containsText" text="NOT OK">
      <formula>NOT(ISERROR(SEARCH("NOT OK",A129)))</formula>
    </cfRule>
  </conditionalFormatting>
  <conditionalFormatting sqref="A157 K157">
    <cfRule type="containsText" dxfId="55" priority="163" operator="containsText" text="NOT OK">
      <formula>NOT(ISERROR(SEARCH("NOT OK",A157)))</formula>
    </cfRule>
  </conditionalFormatting>
  <conditionalFormatting sqref="A185:A192 K185:K192">
    <cfRule type="containsText" dxfId="54" priority="161" operator="containsText" text="NOT OK">
      <formula>NOT(ISERROR(SEARCH("NOT OK",A185)))</formula>
    </cfRule>
  </conditionalFormatting>
  <conditionalFormatting sqref="A213 K213">
    <cfRule type="containsText" dxfId="53" priority="160" operator="containsText" text="NOT OK">
      <formula>NOT(ISERROR(SEARCH("NOT OK",A213)))</formula>
    </cfRule>
  </conditionalFormatting>
  <conditionalFormatting sqref="A241 K241">
    <cfRule type="containsText" dxfId="52" priority="158" operator="containsText" text="NOT OK">
      <formula>NOT(ISERROR(SEARCH("NOT OK",A241)))</formula>
    </cfRule>
  </conditionalFormatting>
  <conditionalFormatting sqref="A241 K241">
    <cfRule type="containsText" dxfId="51" priority="156" operator="containsText" text="NOT OK">
      <formula>NOT(ISERROR(SEARCH("NOT OK",A241)))</formula>
    </cfRule>
  </conditionalFormatting>
  <conditionalFormatting sqref="A46:A49 K46:K49">
    <cfRule type="containsText" dxfId="50" priority="154" operator="containsText" text="NOT OK">
      <formula>NOT(ISERROR(SEARCH("NOT OK",A46)))</formula>
    </cfRule>
  </conditionalFormatting>
  <conditionalFormatting sqref="A74:A77 K74:K77">
    <cfRule type="containsText" dxfId="49" priority="152" operator="containsText" text="NOT OK">
      <formula>NOT(ISERROR(SEARCH("NOT OK",A74)))</formula>
    </cfRule>
  </conditionalFormatting>
  <conditionalFormatting sqref="K130:K133 A130:A133">
    <cfRule type="containsText" dxfId="48" priority="144" operator="containsText" text="NOT OK">
      <formula>NOT(ISERROR(SEARCH("NOT OK",A130)))</formula>
    </cfRule>
  </conditionalFormatting>
  <conditionalFormatting sqref="A214:A217 K214:K217">
    <cfRule type="containsText" dxfId="47" priority="140" operator="containsText" text="NOT OK">
      <formula>NOT(ISERROR(SEARCH("NOT OK",A214)))</formula>
    </cfRule>
  </conditionalFormatting>
  <conditionalFormatting sqref="A242:A245 K242:K245">
    <cfRule type="containsText" dxfId="46" priority="138" operator="containsText" text="NOT OK">
      <formula>NOT(ISERROR(SEARCH("NOT OK",A242)))</formula>
    </cfRule>
  </conditionalFormatting>
  <conditionalFormatting sqref="K27 A27">
    <cfRule type="containsText" dxfId="45" priority="132" operator="containsText" text="NOT OK">
      <formula>NOT(ISERROR(SEARCH("NOT OK",A27)))</formula>
    </cfRule>
  </conditionalFormatting>
  <conditionalFormatting sqref="A28 K28">
    <cfRule type="containsText" dxfId="44" priority="131" operator="containsText" text="NOT OK">
      <formula>NOT(ISERROR(SEARCH("NOT OK",A28)))</formula>
    </cfRule>
  </conditionalFormatting>
  <conditionalFormatting sqref="K112 A112">
    <cfRule type="containsText" dxfId="43" priority="126" operator="containsText" text="NOT OK">
      <formula>NOT(ISERROR(SEARCH("NOT OK",A112)))</formula>
    </cfRule>
  </conditionalFormatting>
  <conditionalFormatting sqref="K111 A111">
    <cfRule type="containsText" dxfId="42" priority="125" operator="containsText" text="NOT OK">
      <formula>NOT(ISERROR(SEARCH("NOT OK",A111)))</formula>
    </cfRule>
  </conditionalFormatting>
  <conditionalFormatting sqref="A196 K196">
    <cfRule type="containsText" dxfId="41" priority="120" operator="containsText" text="NOT OK">
      <formula>NOT(ISERROR(SEARCH("NOT OK",A196)))</formula>
    </cfRule>
  </conditionalFormatting>
  <conditionalFormatting sqref="K195 A195">
    <cfRule type="containsText" dxfId="40" priority="119" operator="containsText" text="NOT OK">
      <formula>NOT(ISERROR(SEARCH("NOT OK",A195)))</formula>
    </cfRule>
  </conditionalFormatting>
  <conditionalFormatting sqref="A50:A52 K50:K52">
    <cfRule type="containsText" dxfId="39" priority="90" operator="containsText" text="NOT OK">
      <formula>NOT(ISERROR(SEARCH("NOT OK",A50)))</formula>
    </cfRule>
  </conditionalFormatting>
  <conditionalFormatting sqref="A78:A80 K78:K80">
    <cfRule type="containsText" dxfId="38" priority="87" operator="containsText" text="NOT OK">
      <formula>NOT(ISERROR(SEARCH("NOT OK",A78)))</formula>
    </cfRule>
  </conditionalFormatting>
  <conditionalFormatting sqref="K134:K136 A134:A136">
    <cfRule type="containsText" dxfId="37" priority="84" operator="containsText" text="NOT OK">
      <formula>NOT(ISERROR(SEARCH("NOT OK",A134)))</formula>
    </cfRule>
  </conditionalFormatting>
  <conditionalFormatting sqref="K134:K136 A134:A136">
    <cfRule type="containsText" dxfId="36" priority="83" operator="containsText" text="NOT OK">
      <formula>NOT(ISERROR(SEARCH("NOT OK",A134)))</formula>
    </cfRule>
  </conditionalFormatting>
  <conditionalFormatting sqref="K162:K164 A162:A164">
    <cfRule type="containsText" dxfId="35" priority="80" operator="containsText" text="NOT OK">
      <formula>NOT(ISERROR(SEARCH("NOT OK",A162)))</formula>
    </cfRule>
  </conditionalFormatting>
  <conditionalFormatting sqref="K162:K164 A162:A164">
    <cfRule type="containsText" dxfId="34" priority="79" operator="containsText" text="NOT OK">
      <formula>NOT(ISERROR(SEARCH("NOT OK",A162)))</formula>
    </cfRule>
  </conditionalFormatting>
  <conditionalFormatting sqref="A218:A220 K218:K220">
    <cfRule type="containsText" dxfId="33" priority="76" operator="containsText" text="NOT OK">
      <formula>NOT(ISERROR(SEARCH("NOT OK",A218)))</formula>
    </cfRule>
  </conditionalFormatting>
  <conditionalFormatting sqref="A218:A220 K218:K220">
    <cfRule type="containsText" dxfId="32" priority="75" operator="containsText" text="NOT OK">
      <formula>NOT(ISERROR(SEARCH("NOT OK",A218)))</formula>
    </cfRule>
  </conditionalFormatting>
  <conditionalFormatting sqref="A246:A248 K246:K248">
    <cfRule type="containsText" dxfId="31" priority="72" operator="containsText" text="NOT OK">
      <formula>NOT(ISERROR(SEARCH("NOT OK",A246)))</formula>
    </cfRule>
  </conditionalFormatting>
  <conditionalFormatting sqref="A246:A248 K246:K248">
    <cfRule type="containsText" dxfId="30" priority="71" operator="containsText" text="NOT OK">
      <formula>NOT(ISERROR(SEARCH("NOT OK",A246)))</formula>
    </cfRule>
  </conditionalFormatting>
  <conditionalFormatting sqref="K55 A55">
    <cfRule type="containsText" dxfId="29" priority="56" operator="containsText" text="NOT OK">
      <formula>NOT(ISERROR(SEARCH("NOT OK",A55)))</formula>
    </cfRule>
  </conditionalFormatting>
  <conditionalFormatting sqref="A56 K56">
    <cfRule type="containsText" dxfId="28" priority="55" operator="containsText" text="NOT OK">
      <formula>NOT(ISERROR(SEARCH("NOT OK",A56)))</formula>
    </cfRule>
  </conditionalFormatting>
  <conditionalFormatting sqref="K83 A83">
    <cfRule type="containsText" dxfId="27" priority="54" operator="containsText" text="NOT OK">
      <formula>NOT(ISERROR(SEARCH("NOT OK",A83)))</formula>
    </cfRule>
  </conditionalFormatting>
  <conditionalFormatting sqref="A84 K84">
    <cfRule type="containsText" dxfId="26" priority="53" operator="containsText" text="NOT OK">
      <formula>NOT(ISERROR(SEARCH("NOT OK",A84)))</formula>
    </cfRule>
  </conditionalFormatting>
  <conditionalFormatting sqref="K140 A140">
    <cfRule type="containsText" dxfId="25" priority="52" operator="containsText" text="NOT OK">
      <formula>NOT(ISERROR(SEARCH("NOT OK",A140)))</formula>
    </cfRule>
  </conditionalFormatting>
  <conditionalFormatting sqref="K139 A139">
    <cfRule type="containsText" dxfId="24" priority="51" operator="containsText" text="NOT OK">
      <formula>NOT(ISERROR(SEARCH("NOT OK",A139)))</formula>
    </cfRule>
  </conditionalFormatting>
  <conditionalFormatting sqref="K168 A168">
    <cfRule type="containsText" dxfId="23" priority="50" operator="containsText" text="NOT OK">
      <formula>NOT(ISERROR(SEARCH("NOT OK",A168)))</formula>
    </cfRule>
  </conditionalFormatting>
  <conditionalFormatting sqref="K167 A167">
    <cfRule type="containsText" dxfId="22" priority="49" operator="containsText" text="NOT OK">
      <formula>NOT(ISERROR(SEARCH("NOT OK",A167)))</formula>
    </cfRule>
  </conditionalFormatting>
  <conditionalFormatting sqref="A224 K224">
    <cfRule type="containsText" dxfId="21" priority="48" operator="containsText" text="NOT OK">
      <formula>NOT(ISERROR(SEARCH("NOT OK",A224)))</formula>
    </cfRule>
  </conditionalFormatting>
  <conditionalFormatting sqref="K223 A223">
    <cfRule type="containsText" dxfId="20" priority="47" operator="containsText" text="NOT OK">
      <formula>NOT(ISERROR(SEARCH("NOT OK",A223)))</formula>
    </cfRule>
  </conditionalFormatting>
  <conditionalFormatting sqref="A252 K252">
    <cfRule type="containsText" dxfId="19" priority="46" operator="containsText" text="NOT OK">
      <formula>NOT(ISERROR(SEARCH("NOT OK",A252)))</formula>
    </cfRule>
  </conditionalFormatting>
  <conditionalFormatting sqref="K251 A251">
    <cfRule type="containsText" dxfId="18" priority="45" operator="containsText" text="NOT OK">
      <formula>NOT(ISERROR(SEARCH("NOT OK",A251)))</formula>
    </cfRule>
  </conditionalFormatting>
  <conditionalFormatting sqref="K15 A15">
    <cfRule type="containsText" dxfId="17" priority="33" operator="containsText" text="NOT OK">
      <formula>NOT(ISERROR(SEARCH("NOT OK",A15)))</formula>
    </cfRule>
  </conditionalFormatting>
  <conditionalFormatting sqref="A16 K16">
    <cfRule type="containsText" dxfId="16" priority="34" operator="containsText" text="NOT OK">
      <formula>NOT(ISERROR(SEARCH("NOT OK",A16)))</formula>
    </cfRule>
  </conditionalFormatting>
  <conditionalFormatting sqref="K43 A43">
    <cfRule type="containsText" dxfId="15" priority="30" operator="containsText" text="NOT OK">
      <formula>NOT(ISERROR(SEARCH("NOT OK",A43)))</formula>
    </cfRule>
  </conditionalFormatting>
  <conditionalFormatting sqref="A44 K44">
    <cfRule type="containsText" dxfId="14" priority="31" operator="containsText" text="NOT OK">
      <formula>NOT(ISERROR(SEARCH("NOT OK",A44)))</formula>
    </cfRule>
  </conditionalFormatting>
  <conditionalFormatting sqref="K71 A71">
    <cfRule type="containsText" dxfId="13" priority="27" operator="containsText" text="NOT OK">
      <formula>NOT(ISERROR(SEARCH("NOT OK",A71)))</formula>
    </cfRule>
  </conditionalFormatting>
  <conditionalFormatting sqref="A72 K72">
    <cfRule type="containsText" dxfId="12" priority="28" operator="containsText" text="NOT OK">
      <formula>NOT(ISERROR(SEARCH("NOT OK",A72)))</formula>
    </cfRule>
  </conditionalFormatting>
  <conditionalFormatting sqref="A99 K99">
    <cfRule type="containsText" dxfId="11" priority="17" operator="containsText" text="NOT OK">
      <formula>NOT(ISERROR(SEARCH("NOT OK",A99)))</formula>
    </cfRule>
  </conditionalFormatting>
  <conditionalFormatting sqref="K100 A100">
    <cfRule type="containsText" dxfId="10" priority="18" operator="containsText" text="NOT OK">
      <formula>NOT(ISERROR(SEARCH("NOT OK",A100)))</formula>
    </cfRule>
  </conditionalFormatting>
  <conditionalFormatting sqref="K128 A128">
    <cfRule type="containsText" dxfId="9" priority="16" operator="containsText" text="NOT OK">
      <formula>NOT(ISERROR(SEARCH("NOT OK",A128)))</formula>
    </cfRule>
  </conditionalFormatting>
  <conditionalFormatting sqref="A127 K127">
    <cfRule type="containsText" dxfId="8" priority="15" operator="containsText" text="NOT OK">
      <formula>NOT(ISERROR(SEARCH("NOT OK",A127)))</formula>
    </cfRule>
  </conditionalFormatting>
  <conditionalFormatting sqref="A155 K155">
    <cfRule type="containsText" dxfId="7" priority="12" operator="containsText" text="NOT OK">
      <formula>NOT(ISERROR(SEARCH("NOT OK",A155)))</formula>
    </cfRule>
  </conditionalFormatting>
  <conditionalFormatting sqref="K156 A156">
    <cfRule type="containsText" dxfId="6" priority="13" operator="containsText" text="NOT OK">
      <formula>NOT(ISERROR(SEARCH("NOT OK",A156)))</formula>
    </cfRule>
  </conditionalFormatting>
  <conditionalFormatting sqref="K183 A183">
    <cfRule type="containsText" dxfId="5" priority="9" operator="containsText" text="NOT OK">
      <formula>NOT(ISERROR(SEARCH("NOT OK",A183)))</formula>
    </cfRule>
  </conditionalFormatting>
  <conditionalFormatting sqref="A184 K184">
    <cfRule type="containsText" dxfId="4" priority="10" operator="containsText" text="NOT OK">
      <formula>NOT(ISERROR(SEARCH("NOT OK",A184)))</formula>
    </cfRule>
  </conditionalFormatting>
  <conditionalFormatting sqref="K211 A211">
    <cfRule type="containsText" dxfId="3" priority="3" operator="containsText" text="NOT OK">
      <formula>NOT(ISERROR(SEARCH("NOT OK",A211)))</formula>
    </cfRule>
  </conditionalFormatting>
  <conditionalFormatting sqref="A212 K212">
    <cfRule type="containsText" dxfId="2" priority="4" operator="containsText" text="NOT OK">
      <formula>NOT(ISERROR(SEARCH("NOT OK",A212)))</formula>
    </cfRule>
  </conditionalFormatting>
  <conditionalFormatting sqref="K239 A239">
    <cfRule type="containsText" dxfId="1" priority="1" operator="containsText" text="NOT OK">
      <formula>NOT(ISERROR(SEARCH("NOT OK",A239)))</formula>
    </cfRule>
  </conditionalFormatting>
  <conditionalFormatting sqref="A240 K240">
    <cfRule type="containsText" dxfId="0" priority="2" operator="containsText" text="NOT OK">
      <formula>NOT(ISERROR(SEARCH("NOT OK",A240)))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Airports of Thailand Public Company Limited</oddHeader>
  </headerFooter>
  <rowBreaks count="2" manualBreakCount="2">
    <brk id="85" min="11" max="22" man="1"/>
    <brk id="169" min="1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Lcc_BKK+DMK</vt:lpstr>
      <vt:lpstr>Lcc_BKK</vt:lpstr>
      <vt:lpstr>Lcc_DMK</vt:lpstr>
      <vt:lpstr>Lcc_CNX</vt:lpstr>
      <vt:lpstr>Lcc_CNX (2)</vt:lpstr>
      <vt:lpstr>Lcc_HDY</vt:lpstr>
      <vt:lpstr>Lcc_HKT</vt:lpstr>
      <vt:lpstr>Lcc_CEI</vt:lpstr>
      <vt:lpstr>Lcc_TOTAL</vt:lpstr>
      <vt:lpstr>Lcc_BKK!Print_Area</vt:lpstr>
      <vt:lpstr>'Lcc_BKK+DMK'!Print_Area</vt:lpstr>
      <vt:lpstr>Lcc_CEI!Print_Area</vt:lpstr>
      <vt:lpstr>Lcc_CNX!Print_Area</vt:lpstr>
      <vt:lpstr>Lcc_DMK!Print_Area</vt:lpstr>
      <vt:lpstr>Lcc_HDY!Print_Area</vt:lpstr>
      <vt:lpstr>Lcc_HKT!Print_Area</vt:lpstr>
      <vt:lpstr>Lcc_TOTAL!Print_Area</vt:lpstr>
    </vt:vector>
  </TitlesOfParts>
  <Company>AOT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นางสาว อริสา นาถประชา</cp:lastModifiedBy>
  <cp:lastPrinted>2019-03-25T03:11:41Z</cp:lastPrinted>
  <dcterms:created xsi:type="dcterms:W3CDTF">2013-10-03T09:45:59Z</dcterms:created>
  <dcterms:modified xsi:type="dcterms:W3CDTF">2019-03-25T08:40:38Z</dcterms:modified>
</cp:coreProperties>
</file>