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risa.na\Desktop\สถิติ\Dec 61\"/>
    </mc:Choice>
  </mc:AlternateContent>
  <xr:revisionPtr revIDLastSave="0" documentId="13_ncr:1_{6D309660-7D6F-4562-A863-FB072BA8DEAE}" xr6:coauthVersionLast="40" xr6:coauthVersionMax="40" xr10:uidLastSave="{00000000-0000-0000-0000-000000000000}"/>
  <bookViews>
    <workbookView xWindow="14505" yWindow="-15" windowWidth="14340" windowHeight="11760" activeTab="5" xr2:uid="{00000000-000D-0000-FFFF-FFFF00000000}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Lcc_BKK!$B$2:$I$76,Lcc_BKK!$L$2:$W$226</definedName>
    <definedName name="_xlnm.Print_Area" localSheetId="0">'Lcc_BKK+DMK'!$B$2:$I$76,'Lcc_BKK+DMK'!$L$2:$W$226</definedName>
    <definedName name="_xlnm.Print_Area" localSheetId="7">Lcc_CEI!$B$2:$I$76,Lcc_CEI!$L$2:$W$226</definedName>
    <definedName name="_xlnm.Print_Area" localSheetId="3">Lcc_CNX!$B$2:$I$76,Lcc_CNX!$L$2:$W$226</definedName>
    <definedName name="_xlnm.Print_Area" localSheetId="2">Lcc_DMK!$B$2:$I$76,Lcc_DMK!$L$2:$W$226</definedName>
    <definedName name="_xlnm.Print_Area" localSheetId="5">Lcc_HDY!$B$2:$I$76,Lcc_HDY!$L$2:$W$226</definedName>
    <definedName name="_xlnm.Print_Area" localSheetId="6">Lcc_HKT!$B$2:$I$76,Lcc_HKT!$L$2:$W$226</definedName>
    <definedName name="_xlnm.Print_Area" localSheetId="8">Lcc_TOTAL!$B$2:$I$76,Lcc_TOTAL!$L$2:$W$226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8" i="17" l="1"/>
  <c r="T97" i="17"/>
  <c r="T96" i="17"/>
  <c r="T94" i="17"/>
  <c r="T93" i="17"/>
  <c r="T92" i="17"/>
  <c r="T90" i="17"/>
  <c r="T89" i="17"/>
  <c r="T88" i="17"/>
  <c r="T86" i="17"/>
  <c r="T85" i="17"/>
  <c r="U223" i="13" l="1"/>
  <c r="S223" i="13"/>
  <c r="R223" i="13"/>
  <c r="P223" i="13"/>
  <c r="N223" i="13"/>
  <c r="O223" i="13" s="1"/>
  <c r="Q223" i="13" s="1"/>
  <c r="W223" i="13" s="1"/>
  <c r="M223" i="13"/>
  <c r="U222" i="13"/>
  <c r="S222" i="13"/>
  <c r="R222" i="13"/>
  <c r="P222" i="13"/>
  <c r="O222" i="13"/>
  <c r="Q222" i="13" s="1"/>
  <c r="W222" i="13" s="1"/>
  <c r="N222" i="13"/>
  <c r="M222" i="13"/>
  <c r="U221" i="13"/>
  <c r="S221" i="13"/>
  <c r="S224" i="13" s="1"/>
  <c r="R221" i="13"/>
  <c r="R224" i="13" s="1"/>
  <c r="P221" i="13"/>
  <c r="P224" i="13" s="1"/>
  <c r="N221" i="13"/>
  <c r="N224" i="13" s="1"/>
  <c r="M221" i="13"/>
  <c r="M224" i="13" s="1"/>
  <c r="U219" i="13"/>
  <c r="S219" i="13"/>
  <c r="R219" i="13"/>
  <c r="P219" i="13"/>
  <c r="N219" i="13"/>
  <c r="O219" i="13" s="1"/>
  <c r="Q219" i="13" s="1"/>
  <c r="M219" i="13"/>
  <c r="U218" i="13"/>
  <c r="S218" i="13"/>
  <c r="R218" i="13"/>
  <c r="T218" i="13" s="1"/>
  <c r="V218" i="13" s="1"/>
  <c r="P218" i="13"/>
  <c r="N218" i="13"/>
  <c r="M218" i="13"/>
  <c r="O218" i="13" s="1"/>
  <c r="Q218" i="13" s="1"/>
  <c r="U217" i="13"/>
  <c r="S217" i="13"/>
  <c r="R217" i="13"/>
  <c r="P217" i="13"/>
  <c r="P220" i="13" s="1"/>
  <c r="N217" i="13"/>
  <c r="M217" i="13"/>
  <c r="U215" i="13"/>
  <c r="S215" i="13"/>
  <c r="R215" i="13"/>
  <c r="P215" i="13"/>
  <c r="O215" i="13"/>
  <c r="N215" i="13"/>
  <c r="M215" i="13"/>
  <c r="U214" i="13"/>
  <c r="S214" i="13"/>
  <c r="R214" i="13"/>
  <c r="P214" i="13"/>
  <c r="O214" i="13"/>
  <c r="Q214" i="13" s="1"/>
  <c r="N214" i="13"/>
  <c r="M214" i="13"/>
  <c r="U213" i="13"/>
  <c r="S213" i="13"/>
  <c r="S216" i="13" s="1"/>
  <c r="R213" i="13"/>
  <c r="R216" i="13" s="1"/>
  <c r="P213" i="13"/>
  <c r="N213" i="13"/>
  <c r="N216" i="13" s="1"/>
  <c r="M213" i="13"/>
  <c r="U211" i="13"/>
  <c r="S211" i="13"/>
  <c r="R211" i="13"/>
  <c r="T211" i="13" s="1"/>
  <c r="V211" i="13" s="1"/>
  <c r="P211" i="13"/>
  <c r="N211" i="13"/>
  <c r="M211" i="13"/>
  <c r="O211" i="13" s="1"/>
  <c r="U210" i="13"/>
  <c r="S210" i="13"/>
  <c r="R210" i="13"/>
  <c r="T210" i="13" s="1"/>
  <c r="P210" i="13"/>
  <c r="O210" i="13"/>
  <c r="Q210" i="13" s="1"/>
  <c r="N210" i="13"/>
  <c r="M210" i="13"/>
  <c r="U209" i="13"/>
  <c r="S209" i="13"/>
  <c r="S212" i="13" s="1"/>
  <c r="R209" i="13"/>
  <c r="P209" i="13"/>
  <c r="N209" i="13"/>
  <c r="N212" i="13" s="1"/>
  <c r="M209" i="13"/>
  <c r="U199" i="13"/>
  <c r="S199" i="13"/>
  <c r="R199" i="13"/>
  <c r="P199" i="13"/>
  <c r="N199" i="13"/>
  <c r="M199" i="13"/>
  <c r="V198" i="13"/>
  <c r="T198" i="13"/>
  <c r="Q198" i="13"/>
  <c r="W198" i="13" s="1"/>
  <c r="O198" i="13"/>
  <c r="V197" i="13"/>
  <c r="T197" i="13"/>
  <c r="Q197" i="13"/>
  <c r="W197" i="13" s="1"/>
  <c r="O197" i="13"/>
  <c r="V196" i="13"/>
  <c r="V199" i="13" s="1"/>
  <c r="T196" i="13"/>
  <c r="T199" i="13" s="1"/>
  <c r="Q196" i="13"/>
  <c r="O196" i="13"/>
  <c r="O199" i="13" s="1"/>
  <c r="U195" i="13"/>
  <c r="S195" i="13"/>
  <c r="R195" i="13"/>
  <c r="P195" i="13"/>
  <c r="N195" i="13"/>
  <c r="M195" i="13"/>
  <c r="T194" i="13"/>
  <c r="V194" i="13" s="1"/>
  <c r="Q194" i="13"/>
  <c r="W194" i="13" s="1"/>
  <c r="O194" i="13"/>
  <c r="T193" i="13"/>
  <c r="V193" i="13" s="1"/>
  <c r="O193" i="13"/>
  <c r="Q193" i="13" s="1"/>
  <c r="T192" i="13"/>
  <c r="V192" i="13" s="1"/>
  <c r="O192" i="13"/>
  <c r="Q192" i="13" s="1"/>
  <c r="U191" i="13"/>
  <c r="T191" i="13"/>
  <c r="S191" i="13"/>
  <c r="R191" i="13"/>
  <c r="P191" i="13"/>
  <c r="N191" i="13"/>
  <c r="M191" i="13"/>
  <c r="V190" i="13"/>
  <c r="T190" i="13"/>
  <c r="O190" i="13"/>
  <c r="Q190" i="13" s="1"/>
  <c r="W190" i="13" s="1"/>
  <c r="V189" i="13"/>
  <c r="T189" i="13"/>
  <c r="O189" i="13"/>
  <c r="Q189" i="13" s="1"/>
  <c r="W189" i="13" s="1"/>
  <c r="V188" i="13"/>
  <c r="T188" i="13"/>
  <c r="O188" i="13"/>
  <c r="O191" i="13" s="1"/>
  <c r="U187" i="13"/>
  <c r="S187" i="13"/>
  <c r="S200" i="13" s="1"/>
  <c r="R187" i="13"/>
  <c r="P187" i="13"/>
  <c r="N187" i="13"/>
  <c r="M187" i="13"/>
  <c r="M200" i="13" s="1"/>
  <c r="T186" i="13"/>
  <c r="V186" i="13" s="1"/>
  <c r="O186" i="13"/>
  <c r="Q186" i="13" s="1"/>
  <c r="V185" i="13"/>
  <c r="T185" i="13"/>
  <c r="O185" i="13"/>
  <c r="Q185" i="13" s="1"/>
  <c r="T184" i="13"/>
  <c r="T187" i="13" s="1"/>
  <c r="O184" i="13"/>
  <c r="N175" i="13"/>
  <c r="U174" i="13"/>
  <c r="S174" i="13"/>
  <c r="R174" i="13"/>
  <c r="P174" i="13"/>
  <c r="N174" i="13"/>
  <c r="M174" i="13"/>
  <c r="T173" i="13"/>
  <c r="V173" i="13" s="1"/>
  <c r="O173" i="13"/>
  <c r="Q173" i="13" s="1"/>
  <c r="W173" i="13" s="1"/>
  <c r="T172" i="13"/>
  <c r="V172" i="13" s="1"/>
  <c r="O172" i="13"/>
  <c r="Q172" i="13" s="1"/>
  <c r="W172" i="13" s="1"/>
  <c r="T171" i="13"/>
  <c r="O171" i="13"/>
  <c r="Q171" i="13" s="1"/>
  <c r="W171" i="13" s="1"/>
  <c r="U170" i="13"/>
  <c r="S170" i="13"/>
  <c r="R170" i="13"/>
  <c r="R175" i="13" s="1"/>
  <c r="P170" i="13"/>
  <c r="N170" i="13"/>
  <c r="M170" i="13"/>
  <c r="W169" i="13"/>
  <c r="T169" i="13"/>
  <c r="V169" i="13" s="1"/>
  <c r="O169" i="13"/>
  <c r="Q169" i="13" s="1"/>
  <c r="T168" i="13"/>
  <c r="V168" i="13" s="1"/>
  <c r="O168" i="13"/>
  <c r="Q168" i="13" s="1"/>
  <c r="W167" i="13"/>
  <c r="T167" i="13"/>
  <c r="V167" i="13" s="1"/>
  <c r="O167" i="13"/>
  <c r="Q167" i="13" s="1"/>
  <c r="U166" i="13"/>
  <c r="S166" i="13"/>
  <c r="R166" i="13"/>
  <c r="P166" i="13"/>
  <c r="N166" i="13"/>
  <c r="M166" i="13"/>
  <c r="T165" i="13"/>
  <c r="V165" i="13" s="1"/>
  <c r="O165" i="13"/>
  <c r="Q165" i="13" s="1"/>
  <c r="W165" i="13" s="1"/>
  <c r="T164" i="13"/>
  <c r="V164" i="13" s="1"/>
  <c r="O164" i="13"/>
  <c r="Q164" i="13" s="1"/>
  <c r="W164" i="13" s="1"/>
  <c r="T163" i="13"/>
  <c r="O163" i="13"/>
  <c r="Q163" i="13" s="1"/>
  <c r="W163" i="13" s="1"/>
  <c r="U162" i="13"/>
  <c r="S162" i="13"/>
  <c r="S175" i="13" s="1"/>
  <c r="R162" i="13"/>
  <c r="P162" i="13"/>
  <c r="N162" i="13"/>
  <c r="M162" i="13"/>
  <c r="M175" i="13" s="1"/>
  <c r="T161" i="13"/>
  <c r="V161" i="13" s="1"/>
  <c r="O161" i="13"/>
  <c r="Q161" i="13" s="1"/>
  <c r="T160" i="13"/>
  <c r="V160" i="13" s="1"/>
  <c r="O160" i="13"/>
  <c r="Q160" i="13" s="1"/>
  <c r="W159" i="13"/>
  <c r="T159" i="13"/>
  <c r="V159" i="13" s="1"/>
  <c r="O159" i="13"/>
  <c r="Q159" i="13" s="1"/>
  <c r="Q162" i="13" s="1"/>
  <c r="U148" i="13"/>
  <c r="S148" i="13"/>
  <c r="R148" i="13"/>
  <c r="P148" i="13"/>
  <c r="N148" i="13"/>
  <c r="M148" i="13"/>
  <c r="U147" i="13"/>
  <c r="S147" i="13"/>
  <c r="R147" i="13"/>
  <c r="P147" i="13"/>
  <c r="N147" i="13"/>
  <c r="O147" i="13" s="1"/>
  <c r="Q147" i="13" s="1"/>
  <c r="M147" i="13"/>
  <c r="U146" i="13"/>
  <c r="U149" i="13" s="1"/>
  <c r="S146" i="13"/>
  <c r="R146" i="13"/>
  <c r="R149" i="13" s="1"/>
  <c r="P146" i="13"/>
  <c r="O146" i="13"/>
  <c r="N146" i="13"/>
  <c r="M146" i="13"/>
  <c r="U144" i="13"/>
  <c r="S144" i="13"/>
  <c r="R144" i="13"/>
  <c r="P144" i="13"/>
  <c r="N144" i="13"/>
  <c r="M144" i="13"/>
  <c r="O144" i="13" s="1"/>
  <c r="U143" i="13"/>
  <c r="S143" i="13"/>
  <c r="R143" i="13"/>
  <c r="T143" i="13" s="1"/>
  <c r="P143" i="13"/>
  <c r="N143" i="13"/>
  <c r="M143" i="13"/>
  <c r="O143" i="13" s="1"/>
  <c r="U142" i="13"/>
  <c r="U145" i="13" s="1"/>
  <c r="S142" i="13"/>
  <c r="R142" i="13"/>
  <c r="P142" i="13"/>
  <c r="O142" i="13"/>
  <c r="N142" i="13"/>
  <c r="M142" i="13"/>
  <c r="U140" i="13"/>
  <c r="S140" i="13"/>
  <c r="R140" i="13"/>
  <c r="P140" i="13"/>
  <c r="N140" i="13"/>
  <c r="O140" i="13" s="1"/>
  <c r="M140" i="13"/>
  <c r="U139" i="13"/>
  <c r="S139" i="13"/>
  <c r="R139" i="13"/>
  <c r="P139" i="13"/>
  <c r="N139" i="13"/>
  <c r="M139" i="13"/>
  <c r="O139" i="13" s="1"/>
  <c r="U138" i="13"/>
  <c r="U141" i="13" s="1"/>
  <c r="S138" i="13"/>
  <c r="R138" i="13"/>
  <c r="P138" i="13"/>
  <c r="P141" i="13" s="1"/>
  <c r="O138" i="13"/>
  <c r="N138" i="13"/>
  <c r="M138" i="13"/>
  <c r="U136" i="13"/>
  <c r="S136" i="13"/>
  <c r="R136" i="13"/>
  <c r="P136" i="13"/>
  <c r="N136" i="13"/>
  <c r="N137" i="13" s="1"/>
  <c r="M136" i="13"/>
  <c r="U135" i="13"/>
  <c r="S135" i="13"/>
  <c r="R135" i="13"/>
  <c r="T135" i="13" s="1"/>
  <c r="P135" i="13"/>
  <c r="N135" i="13"/>
  <c r="M135" i="13"/>
  <c r="O135" i="13" s="1"/>
  <c r="Q135" i="13" s="1"/>
  <c r="U134" i="13"/>
  <c r="S134" i="13"/>
  <c r="R134" i="13"/>
  <c r="T134" i="13" s="1"/>
  <c r="P134" i="13"/>
  <c r="P137" i="13" s="1"/>
  <c r="N134" i="13"/>
  <c r="M134" i="13"/>
  <c r="U124" i="13"/>
  <c r="S124" i="13"/>
  <c r="R124" i="13"/>
  <c r="P124" i="13"/>
  <c r="O124" i="13"/>
  <c r="N124" i="13"/>
  <c r="M124" i="13"/>
  <c r="T123" i="13"/>
  <c r="V123" i="13" s="1"/>
  <c r="Q123" i="13"/>
  <c r="O123" i="13"/>
  <c r="T122" i="13"/>
  <c r="V122" i="13" s="1"/>
  <c r="Q122" i="13"/>
  <c r="O122" i="13"/>
  <c r="T121" i="13"/>
  <c r="V121" i="13" s="1"/>
  <c r="Q121" i="13"/>
  <c r="O121" i="13"/>
  <c r="U120" i="13"/>
  <c r="S120" i="13"/>
  <c r="R120" i="13"/>
  <c r="P120" i="13"/>
  <c r="N120" i="13"/>
  <c r="M120" i="13"/>
  <c r="V119" i="13"/>
  <c r="T119" i="13"/>
  <c r="O119" i="13"/>
  <c r="Q119" i="13" s="1"/>
  <c r="W119" i="13" s="1"/>
  <c r="T118" i="13"/>
  <c r="O118" i="13"/>
  <c r="Q118" i="13" s="1"/>
  <c r="T117" i="13"/>
  <c r="V117" i="13" s="1"/>
  <c r="O117" i="13"/>
  <c r="Q117" i="13" s="1"/>
  <c r="U116" i="13"/>
  <c r="S116" i="13"/>
  <c r="R116" i="13"/>
  <c r="P116" i="13"/>
  <c r="N116" i="13"/>
  <c r="M116" i="13"/>
  <c r="A116" i="13"/>
  <c r="V115" i="13"/>
  <c r="T115" i="13"/>
  <c r="O115" i="13"/>
  <c r="T114" i="13"/>
  <c r="Q114" i="13"/>
  <c r="O114" i="13"/>
  <c r="V113" i="13"/>
  <c r="T113" i="13"/>
  <c r="O113" i="13"/>
  <c r="U112" i="13"/>
  <c r="S112" i="13"/>
  <c r="R112" i="13"/>
  <c r="P112" i="13"/>
  <c r="N112" i="13"/>
  <c r="M112" i="13"/>
  <c r="T111" i="13"/>
  <c r="Q111" i="13"/>
  <c r="O111" i="13"/>
  <c r="V110" i="13"/>
  <c r="T110" i="13"/>
  <c r="O110" i="13"/>
  <c r="T109" i="13"/>
  <c r="Q109" i="13"/>
  <c r="O109" i="13"/>
  <c r="U99" i="13"/>
  <c r="S99" i="13"/>
  <c r="R99" i="13"/>
  <c r="P99" i="13"/>
  <c r="N99" i="13"/>
  <c r="M99" i="13"/>
  <c r="T98" i="13"/>
  <c r="V98" i="13" s="1"/>
  <c r="Q98" i="13"/>
  <c r="W98" i="13" s="1"/>
  <c r="O98" i="13"/>
  <c r="T97" i="13"/>
  <c r="O97" i="13"/>
  <c r="Q97" i="13" s="1"/>
  <c r="V96" i="13"/>
  <c r="T96" i="13"/>
  <c r="O96" i="13"/>
  <c r="Q96" i="13" s="1"/>
  <c r="Q99" i="13" s="1"/>
  <c r="U95" i="13"/>
  <c r="S95" i="13"/>
  <c r="R95" i="13"/>
  <c r="P95" i="13"/>
  <c r="N95" i="13"/>
  <c r="M95" i="13"/>
  <c r="T94" i="13"/>
  <c r="O94" i="13"/>
  <c r="T93" i="13"/>
  <c r="V93" i="13" s="1"/>
  <c r="O93" i="13"/>
  <c r="Q93" i="13" s="1"/>
  <c r="W93" i="13" s="1"/>
  <c r="T92" i="13"/>
  <c r="T95" i="13" s="1"/>
  <c r="O92" i="13"/>
  <c r="U91" i="13"/>
  <c r="S91" i="13"/>
  <c r="S100" i="13" s="1"/>
  <c r="R91" i="13"/>
  <c r="P91" i="13"/>
  <c r="N91" i="13"/>
  <c r="M91" i="13"/>
  <c r="A91" i="13"/>
  <c r="T90" i="13"/>
  <c r="V90" i="13" s="1"/>
  <c r="O90" i="13"/>
  <c r="Q90" i="13" s="1"/>
  <c r="T89" i="13"/>
  <c r="V89" i="13" s="1"/>
  <c r="Q89" i="13"/>
  <c r="O89" i="13"/>
  <c r="T88" i="13"/>
  <c r="V88" i="13" s="1"/>
  <c r="O88" i="13"/>
  <c r="U87" i="13"/>
  <c r="S87" i="13"/>
  <c r="R87" i="13"/>
  <c r="P87" i="13"/>
  <c r="N87" i="13"/>
  <c r="N100" i="13" s="1"/>
  <c r="M87" i="13"/>
  <c r="T86" i="13"/>
  <c r="V86" i="13" s="1"/>
  <c r="Q86" i="13"/>
  <c r="O86" i="13"/>
  <c r="T85" i="13"/>
  <c r="V85" i="13" s="1"/>
  <c r="Q85" i="13"/>
  <c r="O85" i="13"/>
  <c r="T84" i="13"/>
  <c r="O84" i="13"/>
  <c r="O87" i="13" s="1"/>
  <c r="U73" i="13"/>
  <c r="S73" i="13"/>
  <c r="R73" i="13"/>
  <c r="P73" i="13"/>
  <c r="N73" i="13"/>
  <c r="M73" i="13"/>
  <c r="O73" i="13" s="1"/>
  <c r="Q73" i="13" s="1"/>
  <c r="G73" i="13"/>
  <c r="F73" i="13"/>
  <c r="D73" i="13"/>
  <c r="C73" i="13"/>
  <c r="U72" i="13"/>
  <c r="S72" i="13"/>
  <c r="R72" i="13"/>
  <c r="P72" i="13"/>
  <c r="N72" i="13"/>
  <c r="M72" i="13"/>
  <c r="G72" i="13"/>
  <c r="A72" i="13" s="1"/>
  <c r="F72" i="13"/>
  <c r="E72" i="13"/>
  <c r="D72" i="13"/>
  <c r="C72" i="13"/>
  <c r="U71" i="13"/>
  <c r="S71" i="13"/>
  <c r="S74" i="13" s="1"/>
  <c r="R71" i="13"/>
  <c r="P71" i="13"/>
  <c r="N71" i="13"/>
  <c r="M71" i="13"/>
  <c r="G71" i="13"/>
  <c r="F71" i="13"/>
  <c r="F74" i="13" s="1"/>
  <c r="D71" i="13"/>
  <c r="C71" i="13"/>
  <c r="C74" i="13" s="1"/>
  <c r="U69" i="13"/>
  <c r="S69" i="13"/>
  <c r="R69" i="13"/>
  <c r="P69" i="13"/>
  <c r="N69" i="13"/>
  <c r="M69" i="13"/>
  <c r="O69" i="13" s="1"/>
  <c r="G69" i="13"/>
  <c r="F69" i="13"/>
  <c r="D69" i="13"/>
  <c r="C69" i="13"/>
  <c r="U68" i="13"/>
  <c r="S68" i="13"/>
  <c r="R68" i="13"/>
  <c r="R70" i="13" s="1"/>
  <c r="P68" i="13"/>
  <c r="N68" i="13"/>
  <c r="M68" i="13"/>
  <c r="G68" i="13"/>
  <c r="F68" i="13"/>
  <c r="D68" i="13"/>
  <c r="C68" i="13"/>
  <c r="U67" i="13"/>
  <c r="S67" i="13"/>
  <c r="R67" i="13"/>
  <c r="P67" i="13"/>
  <c r="P70" i="13" s="1"/>
  <c r="N67" i="13"/>
  <c r="O67" i="13" s="1"/>
  <c r="M67" i="13"/>
  <c r="G67" i="13"/>
  <c r="A67" i="13" s="1"/>
  <c r="F67" i="13"/>
  <c r="D67" i="13"/>
  <c r="D70" i="13" s="1"/>
  <c r="C67" i="13"/>
  <c r="U65" i="13"/>
  <c r="S65" i="13"/>
  <c r="R65" i="13"/>
  <c r="P65" i="13"/>
  <c r="O65" i="13"/>
  <c r="Q65" i="13" s="1"/>
  <c r="N65" i="13"/>
  <c r="M65" i="13"/>
  <c r="G65" i="13"/>
  <c r="F65" i="13"/>
  <c r="D65" i="13"/>
  <c r="C65" i="13"/>
  <c r="U64" i="13"/>
  <c r="S64" i="13"/>
  <c r="S66" i="13" s="1"/>
  <c r="R64" i="13"/>
  <c r="P64" i="13"/>
  <c r="N64" i="13"/>
  <c r="M64" i="13"/>
  <c r="O64" i="13" s="1"/>
  <c r="Q64" i="13" s="1"/>
  <c r="G64" i="13"/>
  <c r="F64" i="13"/>
  <c r="D64" i="13"/>
  <c r="C64" i="13"/>
  <c r="U63" i="13"/>
  <c r="S63" i="13"/>
  <c r="R63" i="13"/>
  <c r="P63" i="13"/>
  <c r="N63" i="13"/>
  <c r="M63" i="13"/>
  <c r="G63" i="13"/>
  <c r="A63" i="13" s="1"/>
  <c r="F63" i="13"/>
  <c r="D63" i="13"/>
  <c r="C63" i="13"/>
  <c r="U61" i="13"/>
  <c r="S61" i="13"/>
  <c r="R61" i="13"/>
  <c r="P61" i="13"/>
  <c r="N61" i="13"/>
  <c r="M61" i="13"/>
  <c r="O61" i="13" s="1"/>
  <c r="G61" i="13"/>
  <c r="F61" i="13"/>
  <c r="D61" i="13"/>
  <c r="C61" i="13"/>
  <c r="A61" i="13"/>
  <c r="U60" i="13"/>
  <c r="S60" i="13"/>
  <c r="R60" i="13"/>
  <c r="P60" i="13"/>
  <c r="N60" i="13"/>
  <c r="M60" i="13"/>
  <c r="G60" i="13"/>
  <c r="F60" i="13"/>
  <c r="A60" i="13" s="1"/>
  <c r="D60" i="13"/>
  <c r="C60" i="13"/>
  <c r="U59" i="13"/>
  <c r="U62" i="13" s="1"/>
  <c r="S59" i="13"/>
  <c r="R59" i="13"/>
  <c r="P59" i="13"/>
  <c r="O59" i="13"/>
  <c r="Q59" i="13" s="1"/>
  <c r="N59" i="13"/>
  <c r="M59" i="13"/>
  <c r="G59" i="13"/>
  <c r="F59" i="13"/>
  <c r="F62" i="13" s="1"/>
  <c r="D59" i="13"/>
  <c r="C59" i="13"/>
  <c r="U49" i="13"/>
  <c r="S49" i="13"/>
  <c r="R49" i="13"/>
  <c r="P49" i="13"/>
  <c r="N49" i="13"/>
  <c r="M49" i="13"/>
  <c r="G49" i="13"/>
  <c r="F49" i="13"/>
  <c r="D49" i="13"/>
  <c r="C49" i="13"/>
  <c r="T48" i="13"/>
  <c r="V48" i="13" s="1"/>
  <c r="O48" i="13"/>
  <c r="Q48" i="13" s="1"/>
  <c r="H48" i="13"/>
  <c r="E48" i="13"/>
  <c r="I48" i="13" s="1"/>
  <c r="A48" i="13"/>
  <c r="T47" i="13"/>
  <c r="V47" i="13" s="1"/>
  <c r="O47" i="13"/>
  <c r="Q47" i="13" s="1"/>
  <c r="H47" i="13"/>
  <c r="E47" i="13"/>
  <c r="A47" i="13"/>
  <c r="T46" i="13"/>
  <c r="V46" i="13" s="1"/>
  <c r="O46" i="13"/>
  <c r="Q46" i="13" s="1"/>
  <c r="H46" i="13"/>
  <c r="E46" i="13"/>
  <c r="A46" i="13"/>
  <c r="U45" i="13"/>
  <c r="S45" i="13"/>
  <c r="R45" i="13"/>
  <c r="P45" i="13"/>
  <c r="N45" i="13"/>
  <c r="M45" i="13"/>
  <c r="G45" i="13"/>
  <c r="F45" i="13"/>
  <c r="D45" i="13"/>
  <c r="C45" i="13"/>
  <c r="T44" i="13"/>
  <c r="V44" i="13" s="1"/>
  <c r="O44" i="13"/>
  <c r="Q44" i="13" s="1"/>
  <c r="W44" i="13" s="1"/>
  <c r="H44" i="13"/>
  <c r="I44" i="13" s="1"/>
  <c r="E44" i="13"/>
  <c r="A44" i="13"/>
  <c r="T43" i="13"/>
  <c r="V43" i="13" s="1"/>
  <c r="O43" i="13"/>
  <c r="Q43" i="13" s="1"/>
  <c r="H43" i="13"/>
  <c r="E43" i="13"/>
  <c r="A43" i="13"/>
  <c r="T42" i="13"/>
  <c r="V42" i="13" s="1"/>
  <c r="O42" i="13"/>
  <c r="O45" i="13" s="1"/>
  <c r="H42" i="13"/>
  <c r="E42" i="13"/>
  <c r="I42" i="13" s="1"/>
  <c r="A42" i="13"/>
  <c r="U41" i="13"/>
  <c r="S41" i="13"/>
  <c r="R41" i="13"/>
  <c r="P41" i="13"/>
  <c r="O41" i="13"/>
  <c r="N41" i="13"/>
  <c r="M41" i="13"/>
  <c r="G41" i="13"/>
  <c r="A41" i="13" s="1"/>
  <c r="F41" i="13"/>
  <c r="D41" i="13"/>
  <c r="C41" i="13"/>
  <c r="T40" i="13"/>
  <c r="V40" i="13" s="1"/>
  <c r="W40" i="13" s="1"/>
  <c r="O40" i="13"/>
  <c r="Q40" i="13" s="1"/>
  <c r="H40" i="13"/>
  <c r="H41" i="13" s="1"/>
  <c r="E40" i="13"/>
  <c r="I40" i="13" s="1"/>
  <c r="A40" i="13"/>
  <c r="T39" i="13"/>
  <c r="V39" i="13" s="1"/>
  <c r="O39" i="13"/>
  <c r="Q39" i="13" s="1"/>
  <c r="I39" i="13"/>
  <c r="H39" i="13"/>
  <c r="E39" i="13"/>
  <c r="A39" i="13"/>
  <c r="T38" i="13"/>
  <c r="O38" i="13"/>
  <c r="Q38" i="13" s="1"/>
  <c r="H38" i="13"/>
  <c r="E38" i="13"/>
  <c r="A38" i="13"/>
  <c r="U37" i="13"/>
  <c r="S37" i="13"/>
  <c r="R37" i="13"/>
  <c r="P37" i="13"/>
  <c r="P50" i="13" s="1"/>
  <c r="N37" i="13"/>
  <c r="M37" i="13"/>
  <c r="M50" i="13" s="1"/>
  <c r="G37" i="13"/>
  <c r="F37" i="13"/>
  <c r="F50" i="13" s="1"/>
  <c r="D37" i="13"/>
  <c r="C37" i="13"/>
  <c r="T36" i="13"/>
  <c r="V36" i="13" s="1"/>
  <c r="O36" i="13"/>
  <c r="Q36" i="13" s="1"/>
  <c r="H36" i="13"/>
  <c r="E36" i="13"/>
  <c r="I36" i="13" s="1"/>
  <c r="A36" i="13"/>
  <c r="T35" i="13"/>
  <c r="V35" i="13" s="1"/>
  <c r="O35" i="13"/>
  <c r="Q35" i="13" s="1"/>
  <c r="H35" i="13"/>
  <c r="E35" i="13"/>
  <c r="A35" i="13"/>
  <c r="T34" i="13"/>
  <c r="V34" i="13" s="1"/>
  <c r="O34" i="13"/>
  <c r="Q34" i="13" s="1"/>
  <c r="H34" i="13"/>
  <c r="E34" i="13"/>
  <c r="A34" i="13"/>
  <c r="U24" i="13"/>
  <c r="S24" i="13"/>
  <c r="R24" i="13"/>
  <c r="P24" i="13"/>
  <c r="N24" i="13"/>
  <c r="M24" i="13"/>
  <c r="G24" i="13"/>
  <c r="G25" i="13" s="1"/>
  <c r="F24" i="13"/>
  <c r="A24" i="13" s="1"/>
  <c r="D24" i="13"/>
  <c r="C24" i="13"/>
  <c r="T23" i="13"/>
  <c r="V23" i="13" s="1"/>
  <c r="O23" i="13"/>
  <c r="Q23" i="13" s="1"/>
  <c r="H23" i="13"/>
  <c r="H73" i="13" s="1"/>
  <c r="E23" i="13"/>
  <c r="A23" i="13"/>
  <c r="T22" i="13"/>
  <c r="V22" i="13" s="1"/>
  <c r="O22" i="13"/>
  <c r="Q22" i="13" s="1"/>
  <c r="H22" i="13"/>
  <c r="H72" i="13" s="1"/>
  <c r="E22" i="13"/>
  <c r="A22" i="13"/>
  <c r="T21" i="13"/>
  <c r="Q21" i="13"/>
  <c r="O21" i="13"/>
  <c r="H21" i="13"/>
  <c r="E21" i="13"/>
  <c r="E24" i="13" s="1"/>
  <c r="A21" i="13"/>
  <c r="U20" i="13"/>
  <c r="S20" i="13"/>
  <c r="R20" i="13"/>
  <c r="P20" i="13"/>
  <c r="N20" i="13"/>
  <c r="M20" i="13"/>
  <c r="G20" i="13"/>
  <c r="F20" i="13"/>
  <c r="D20" i="13"/>
  <c r="D25" i="13" s="1"/>
  <c r="C20" i="13"/>
  <c r="A20" i="13"/>
  <c r="T19" i="13"/>
  <c r="V19" i="13" s="1"/>
  <c r="O19" i="13"/>
  <c r="O20" i="13" s="1"/>
  <c r="H19" i="13"/>
  <c r="E19" i="13"/>
  <c r="A19" i="13"/>
  <c r="V18" i="13"/>
  <c r="T18" i="13"/>
  <c r="O18" i="13"/>
  <c r="Q18" i="13" s="1"/>
  <c r="H18" i="13"/>
  <c r="H68" i="13" s="1"/>
  <c r="E18" i="13"/>
  <c r="A18" i="13"/>
  <c r="T17" i="13"/>
  <c r="T20" i="13" s="1"/>
  <c r="O17" i="13"/>
  <c r="Q17" i="13" s="1"/>
  <c r="H17" i="13"/>
  <c r="H67" i="13" s="1"/>
  <c r="E17" i="13"/>
  <c r="A17" i="13"/>
  <c r="U16" i="13"/>
  <c r="S16" i="13"/>
  <c r="R16" i="13"/>
  <c r="P16" i="13"/>
  <c r="N16" i="13"/>
  <c r="M16" i="13"/>
  <c r="M25" i="13" s="1"/>
  <c r="G16" i="13"/>
  <c r="F16" i="13"/>
  <c r="A16" i="13" s="1"/>
  <c r="D16" i="13"/>
  <c r="C16" i="13"/>
  <c r="T15" i="13"/>
  <c r="V15" i="13" s="1"/>
  <c r="O15" i="13"/>
  <c r="Q15" i="13" s="1"/>
  <c r="W15" i="13" s="1"/>
  <c r="H15" i="13"/>
  <c r="E15" i="13"/>
  <c r="E65" i="13" s="1"/>
  <c r="A15" i="13"/>
  <c r="V14" i="13"/>
  <c r="T14" i="13"/>
  <c r="Q14" i="13"/>
  <c r="W14" i="13" s="1"/>
  <c r="O14" i="13"/>
  <c r="H14" i="13"/>
  <c r="H64" i="13" s="1"/>
  <c r="E14" i="13"/>
  <c r="A14" i="13"/>
  <c r="T13" i="13"/>
  <c r="V13" i="13" s="1"/>
  <c r="V16" i="13" s="1"/>
  <c r="O13" i="13"/>
  <c r="H13" i="13"/>
  <c r="H63" i="13" s="1"/>
  <c r="E13" i="13"/>
  <c r="A13" i="13"/>
  <c r="U12" i="13"/>
  <c r="U25" i="13" s="1"/>
  <c r="T12" i="13"/>
  <c r="S12" i="13"/>
  <c r="R12" i="13"/>
  <c r="P12" i="13"/>
  <c r="N12" i="13"/>
  <c r="N25" i="13" s="1"/>
  <c r="M12" i="13"/>
  <c r="G12" i="13"/>
  <c r="F12" i="13"/>
  <c r="F25" i="13" s="1"/>
  <c r="A25" i="13" s="1"/>
  <c r="D12" i="13"/>
  <c r="C12" i="13"/>
  <c r="A12" i="13"/>
  <c r="V11" i="13"/>
  <c r="T11" i="13"/>
  <c r="O11" i="13"/>
  <c r="Q11" i="13" s="1"/>
  <c r="H11" i="13"/>
  <c r="H61" i="13" s="1"/>
  <c r="E11" i="13"/>
  <c r="E61" i="13" s="1"/>
  <c r="I61" i="13" s="1"/>
  <c r="A11" i="13"/>
  <c r="T10" i="13"/>
  <c r="V10" i="13" s="1"/>
  <c r="O10" i="13"/>
  <c r="Q10" i="13" s="1"/>
  <c r="H10" i="13"/>
  <c r="E10" i="13"/>
  <c r="I10" i="13" s="1"/>
  <c r="A10" i="13"/>
  <c r="V9" i="13"/>
  <c r="T9" i="13"/>
  <c r="O9" i="13"/>
  <c r="Q9" i="13" s="1"/>
  <c r="H9" i="13"/>
  <c r="H59" i="13" s="1"/>
  <c r="E9" i="13"/>
  <c r="A9" i="13"/>
  <c r="V49" i="13" l="1"/>
  <c r="H66" i="13"/>
  <c r="H20" i="13"/>
  <c r="T45" i="13"/>
  <c r="I72" i="13"/>
  <c r="W86" i="13"/>
  <c r="W122" i="13"/>
  <c r="Q19" i="13"/>
  <c r="W19" i="13" s="1"/>
  <c r="W46" i="13"/>
  <c r="A59" i="13"/>
  <c r="Q84" i="13"/>
  <c r="Q87" i="13" s="1"/>
  <c r="S141" i="13"/>
  <c r="V184" i="13"/>
  <c r="V187" i="13" s="1"/>
  <c r="W210" i="13"/>
  <c r="O221" i="13"/>
  <c r="U224" i="13"/>
  <c r="I21" i="13"/>
  <c r="A37" i="13"/>
  <c r="E41" i="13"/>
  <c r="I41" i="13" s="1"/>
  <c r="Q42" i="13"/>
  <c r="G50" i="13"/>
  <c r="H49" i="13"/>
  <c r="H50" i="13" s="1"/>
  <c r="A49" i="13"/>
  <c r="C62" i="13"/>
  <c r="M62" i="13"/>
  <c r="R62" i="13"/>
  <c r="T60" i="13"/>
  <c r="V60" i="13" s="1"/>
  <c r="C66" i="13"/>
  <c r="S70" i="13"/>
  <c r="Q69" i="13"/>
  <c r="P74" i="13"/>
  <c r="N74" i="13"/>
  <c r="R100" i="13"/>
  <c r="V91" i="13"/>
  <c r="S125" i="13"/>
  <c r="M125" i="13"/>
  <c r="R137" i="13"/>
  <c r="T136" i="13"/>
  <c r="V136" i="13" s="1"/>
  <c r="M141" i="13"/>
  <c r="R141" i="13"/>
  <c r="M149" i="13"/>
  <c r="W185" i="13"/>
  <c r="O209" i="13"/>
  <c r="U212" i="13"/>
  <c r="Q211" i="13"/>
  <c r="W211" i="13" s="1"/>
  <c r="E12" i="13"/>
  <c r="W48" i="13"/>
  <c r="W85" i="13"/>
  <c r="O99" i="13"/>
  <c r="M216" i="13"/>
  <c r="O213" i="13"/>
  <c r="Q213" i="13" s="1"/>
  <c r="M220" i="13"/>
  <c r="M225" i="13" s="1"/>
  <c r="O217" i="13"/>
  <c r="O16" i="13"/>
  <c r="Q13" i="13"/>
  <c r="C25" i="13"/>
  <c r="V17" i="13"/>
  <c r="V20" i="13" s="1"/>
  <c r="E68" i="13"/>
  <c r="I43" i="13"/>
  <c r="G62" i="13"/>
  <c r="A62" i="13" s="1"/>
  <c r="T61" i="13"/>
  <c r="V61" i="13" s="1"/>
  <c r="P145" i="13"/>
  <c r="W186" i="13"/>
  <c r="U200" i="13"/>
  <c r="V191" i="13"/>
  <c r="O195" i="13"/>
  <c r="T16" i="13"/>
  <c r="S25" i="13"/>
  <c r="Q20" i="13"/>
  <c r="O24" i="13"/>
  <c r="I23" i="13"/>
  <c r="E37" i="13"/>
  <c r="I37" i="13" s="1"/>
  <c r="W35" i="13"/>
  <c r="D50" i="13"/>
  <c r="W43" i="13"/>
  <c r="C50" i="13"/>
  <c r="E71" i="13"/>
  <c r="I46" i="13"/>
  <c r="W47" i="13"/>
  <c r="P62" i="13"/>
  <c r="P75" i="13" s="1"/>
  <c r="F66" i="13"/>
  <c r="P66" i="13"/>
  <c r="N66" i="13"/>
  <c r="F70" i="13"/>
  <c r="F75" i="13" s="1"/>
  <c r="A68" i="13"/>
  <c r="A71" i="13"/>
  <c r="O72" i="13"/>
  <c r="Q72" i="13" s="1"/>
  <c r="N125" i="13"/>
  <c r="U125" i="13"/>
  <c r="O136" i="13"/>
  <c r="S137" i="13"/>
  <c r="T140" i="13"/>
  <c r="N145" i="13"/>
  <c r="S145" i="13"/>
  <c r="N149" i="13"/>
  <c r="N150" i="13" s="1"/>
  <c r="S149" i="13"/>
  <c r="S150" i="13" s="1"/>
  <c r="V162" i="13"/>
  <c r="W161" i="13"/>
  <c r="P175" i="13"/>
  <c r="Q170" i="13"/>
  <c r="W170" i="13" s="1"/>
  <c r="O187" i="13"/>
  <c r="O200" i="13" s="1"/>
  <c r="Q184" i="13"/>
  <c r="R200" i="13"/>
  <c r="Q188" i="13"/>
  <c r="W188" i="13" s="1"/>
  <c r="V195" i="13"/>
  <c r="T195" i="13"/>
  <c r="Q215" i="13"/>
  <c r="R220" i="13"/>
  <c r="P212" i="13"/>
  <c r="V210" i="13"/>
  <c r="U216" i="13"/>
  <c r="N220" i="13"/>
  <c r="N225" i="13" s="1"/>
  <c r="S220" i="13"/>
  <c r="H60" i="13"/>
  <c r="H62" i="13" s="1"/>
  <c r="V12" i="13"/>
  <c r="W11" i="13"/>
  <c r="I14" i="13"/>
  <c r="H65" i="13"/>
  <c r="H71" i="13"/>
  <c r="I71" i="13" s="1"/>
  <c r="T24" i="13"/>
  <c r="T25" i="13" s="1"/>
  <c r="E73" i="13"/>
  <c r="H37" i="13"/>
  <c r="E60" i="13"/>
  <c r="I60" i="13" s="1"/>
  <c r="W36" i="13"/>
  <c r="U50" i="13"/>
  <c r="N50" i="13"/>
  <c r="S62" i="13"/>
  <c r="S75" i="13" s="1"/>
  <c r="O60" i="13"/>
  <c r="Q60" i="13" s="1"/>
  <c r="W60" i="13" s="1"/>
  <c r="A64" i="13"/>
  <c r="U66" i="13"/>
  <c r="C70" i="13"/>
  <c r="C75" i="13" s="1"/>
  <c r="U70" i="13"/>
  <c r="U75" i="13" s="1"/>
  <c r="A69" i="13"/>
  <c r="U74" i="13"/>
  <c r="A73" i="13"/>
  <c r="T116" i="13"/>
  <c r="N141" i="13"/>
  <c r="M145" i="13"/>
  <c r="R145" i="13"/>
  <c r="P149" i="13"/>
  <c r="V170" i="13"/>
  <c r="M212" i="13"/>
  <c r="R212" i="13"/>
  <c r="R225" i="13" s="1"/>
  <c r="P216" i="13"/>
  <c r="P225" i="13" s="1"/>
  <c r="U220" i="13"/>
  <c r="T219" i="13"/>
  <c r="V219" i="13" s="1"/>
  <c r="W219" i="13" s="1"/>
  <c r="Q12" i="13"/>
  <c r="W9" i="13"/>
  <c r="W39" i="13"/>
  <c r="Q41" i="13"/>
  <c r="H74" i="13"/>
  <c r="W20" i="13"/>
  <c r="Q24" i="13"/>
  <c r="W22" i="13"/>
  <c r="W34" i="13"/>
  <c r="Q37" i="13"/>
  <c r="O12" i="13"/>
  <c r="O25" i="13" s="1"/>
  <c r="W13" i="13"/>
  <c r="W18" i="13"/>
  <c r="E69" i="13"/>
  <c r="I19" i="13"/>
  <c r="I24" i="13"/>
  <c r="R25" i="13"/>
  <c r="I34" i="13"/>
  <c r="V37" i="13"/>
  <c r="A50" i="13"/>
  <c r="T41" i="13"/>
  <c r="H45" i="13"/>
  <c r="I68" i="13"/>
  <c r="E45" i="13"/>
  <c r="I45" i="13" s="1"/>
  <c r="E74" i="13"/>
  <c r="E49" i="13"/>
  <c r="R50" i="13"/>
  <c r="E59" i="13"/>
  <c r="T59" i="13"/>
  <c r="D66" i="13"/>
  <c r="O116" i="13"/>
  <c r="Q113" i="13"/>
  <c r="I9" i="13"/>
  <c r="H12" i="13"/>
  <c r="I13" i="13"/>
  <c r="I65" i="13"/>
  <c r="W17" i="13"/>
  <c r="I18" i="13"/>
  <c r="H69" i="13"/>
  <c r="H70" i="13" s="1"/>
  <c r="I22" i="13"/>
  <c r="I35" i="13"/>
  <c r="I38" i="13"/>
  <c r="V38" i="13"/>
  <c r="V45" i="13"/>
  <c r="A45" i="13"/>
  <c r="T49" i="13"/>
  <c r="Q49" i="13"/>
  <c r="W49" i="13" s="1"/>
  <c r="S50" i="13"/>
  <c r="Q61" i="13"/>
  <c r="W61" i="13" s="1"/>
  <c r="E63" i="13"/>
  <c r="M66" i="13"/>
  <c r="O63" i="13"/>
  <c r="N70" i="13"/>
  <c r="Q110" i="13"/>
  <c r="R150" i="13"/>
  <c r="Q143" i="13"/>
  <c r="O145" i="13"/>
  <c r="H16" i="13"/>
  <c r="E67" i="13"/>
  <c r="I17" i="13"/>
  <c r="I73" i="13"/>
  <c r="O37" i="13"/>
  <c r="A65" i="13"/>
  <c r="G66" i="13"/>
  <c r="A66" i="13" s="1"/>
  <c r="O70" i="13"/>
  <c r="Q67" i="13"/>
  <c r="T68" i="13"/>
  <c r="V68" i="13" s="1"/>
  <c r="M74" i="13"/>
  <c r="O71" i="13"/>
  <c r="W73" i="13"/>
  <c r="T87" i="13"/>
  <c r="V84" i="13"/>
  <c r="V87" i="13" s="1"/>
  <c r="W87" i="13" s="1"/>
  <c r="Q88" i="13"/>
  <c r="W90" i="13"/>
  <c r="O95" i="13"/>
  <c r="Q92" i="13"/>
  <c r="T99" i="13"/>
  <c r="V97" i="13"/>
  <c r="V99" i="13" s="1"/>
  <c r="W99" i="13" s="1"/>
  <c r="V109" i="13"/>
  <c r="T112" i="13"/>
  <c r="V116" i="13"/>
  <c r="Q120" i="13"/>
  <c r="W117" i="13"/>
  <c r="Q138" i="13"/>
  <c r="O141" i="13"/>
  <c r="V140" i="13"/>
  <c r="W10" i="13"/>
  <c r="I11" i="13"/>
  <c r="P25" i="13"/>
  <c r="E16" i="13"/>
  <c r="I15" i="13"/>
  <c r="Q16" i="13"/>
  <c r="W16" i="13" s="1"/>
  <c r="E20" i="13"/>
  <c r="I20" i="13" s="1"/>
  <c r="V21" i="13"/>
  <c r="V24" i="13" s="1"/>
  <c r="W23" i="13"/>
  <c r="H24" i="13"/>
  <c r="T37" i="13"/>
  <c r="T50" i="13" s="1"/>
  <c r="I47" i="13"/>
  <c r="O49" i="13"/>
  <c r="D62" i="13"/>
  <c r="N62" i="13"/>
  <c r="N75" i="13" s="1"/>
  <c r="E64" i="13"/>
  <c r="I64" i="13" s="1"/>
  <c r="O68" i="13"/>
  <c r="Q68" i="13" s="1"/>
  <c r="M70" i="13"/>
  <c r="M75" i="13" s="1"/>
  <c r="D74" i="13"/>
  <c r="O91" i="13"/>
  <c r="Q94" i="13"/>
  <c r="Q209" i="13"/>
  <c r="O212" i="13"/>
  <c r="T63" i="13"/>
  <c r="T69" i="13"/>
  <c r="V69" i="13" s="1"/>
  <c r="G70" i="13"/>
  <c r="T71" i="13"/>
  <c r="P100" i="13"/>
  <c r="W96" i="13"/>
  <c r="V111" i="13"/>
  <c r="W111" i="13" s="1"/>
  <c r="R125" i="13"/>
  <c r="V114" i="13"/>
  <c r="W114" i="13" s="1"/>
  <c r="Q115" i="13"/>
  <c r="W115" i="13" s="1"/>
  <c r="V124" i="13"/>
  <c r="W123" i="13"/>
  <c r="Q139" i="13"/>
  <c r="Q144" i="13"/>
  <c r="Q146" i="13"/>
  <c r="W218" i="13"/>
  <c r="T64" i="13"/>
  <c r="V64" i="13" s="1"/>
  <c r="W64" i="13" s="1"/>
  <c r="R66" i="13"/>
  <c r="T72" i="13"/>
  <c r="V72" i="13" s="1"/>
  <c r="R74" i="13"/>
  <c r="U100" i="13"/>
  <c r="T91" i="13"/>
  <c r="W89" i="13"/>
  <c r="V92" i="13"/>
  <c r="V94" i="13"/>
  <c r="O112" i="13"/>
  <c r="U137" i="13"/>
  <c r="U150" i="13" s="1"/>
  <c r="P150" i="13"/>
  <c r="Q140" i="13"/>
  <c r="V143" i="13"/>
  <c r="W192" i="13"/>
  <c r="Q195" i="13"/>
  <c r="W195" i="13" s="1"/>
  <c r="T65" i="13"/>
  <c r="V65" i="13" s="1"/>
  <c r="W65" i="13" s="1"/>
  <c r="T67" i="13"/>
  <c r="T73" i="13"/>
  <c r="V73" i="13" s="1"/>
  <c r="G74" i="13"/>
  <c r="A74" i="13" s="1"/>
  <c r="W84" i="13"/>
  <c r="M100" i="13"/>
  <c r="W109" i="13"/>
  <c r="P125" i="13"/>
  <c r="O120" i="13"/>
  <c r="V118" i="13"/>
  <c r="W118" i="13" s="1"/>
  <c r="T120" i="13"/>
  <c r="Q124" i="13"/>
  <c r="O134" i="13"/>
  <c r="M137" i="13"/>
  <c r="M150" i="13" s="1"/>
  <c r="T137" i="13"/>
  <c r="T139" i="13"/>
  <c r="Q142" i="13"/>
  <c r="T144" i="13"/>
  <c r="V200" i="13"/>
  <c r="S225" i="13"/>
  <c r="W121" i="13"/>
  <c r="T124" i="13"/>
  <c r="V134" i="13"/>
  <c r="V135" i="13"/>
  <c r="W135" i="13" s="1"/>
  <c r="Q136" i="13"/>
  <c r="T138" i="13"/>
  <c r="T142" i="13"/>
  <c r="T146" i="13"/>
  <c r="T148" i="13"/>
  <c r="Q166" i="13"/>
  <c r="Q174" i="13"/>
  <c r="W174" i="13" s="1"/>
  <c r="N200" i="13"/>
  <c r="T200" i="13"/>
  <c r="W193" i="13"/>
  <c r="T214" i="13"/>
  <c r="V214" i="13" s="1"/>
  <c r="W214" i="13" s="1"/>
  <c r="T215" i="13"/>
  <c r="V215" i="13" s="1"/>
  <c r="O216" i="13"/>
  <c r="O148" i="13"/>
  <c r="O149" i="13" s="1"/>
  <c r="W160" i="13"/>
  <c r="O162" i="13"/>
  <c r="U175" i="13"/>
  <c r="T166" i="13"/>
  <c r="V163" i="13"/>
  <c r="V166" i="13" s="1"/>
  <c r="W168" i="13"/>
  <c r="O170" i="13"/>
  <c r="T174" i="13"/>
  <c r="V171" i="13"/>
  <c r="V174" i="13" s="1"/>
  <c r="Q187" i="13"/>
  <c r="P200" i="13"/>
  <c r="T147" i="13"/>
  <c r="W162" i="13"/>
  <c r="Q199" i="13"/>
  <c r="W199" i="13" s="1"/>
  <c r="T222" i="13"/>
  <c r="V222" i="13" s="1"/>
  <c r="T223" i="13"/>
  <c r="V223" i="13" s="1"/>
  <c r="T162" i="13"/>
  <c r="T170" i="13"/>
  <c r="W196" i="13"/>
  <c r="T209" i="13"/>
  <c r="T213" i="13"/>
  <c r="T217" i="13"/>
  <c r="T221" i="13"/>
  <c r="O166" i="13"/>
  <c r="O174" i="13"/>
  <c r="G75" i="13" l="1"/>
  <c r="A75" i="13" s="1"/>
  <c r="H25" i="13"/>
  <c r="Q191" i="13"/>
  <c r="W191" i="13" s="1"/>
  <c r="W97" i="13"/>
  <c r="W69" i="13"/>
  <c r="Q216" i="13"/>
  <c r="U225" i="13"/>
  <c r="W184" i="13"/>
  <c r="W215" i="13"/>
  <c r="W72" i="13"/>
  <c r="W68" i="13"/>
  <c r="W45" i="13"/>
  <c r="Q45" i="13"/>
  <c r="W42" i="13"/>
  <c r="Q175" i="13"/>
  <c r="W175" i="13" s="1"/>
  <c r="I49" i="13"/>
  <c r="T175" i="13"/>
  <c r="V175" i="13"/>
  <c r="W124" i="13"/>
  <c r="W140" i="13"/>
  <c r="V25" i="13"/>
  <c r="I16" i="13"/>
  <c r="I12" i="13"/>
  <c r="O62" i="13"/>
  <c r="H75" i="13"/>
  <c r="Q217" i="13"/>
  <c r="Q220" i="13" s="1"/>
  <c r="O220" i="13"/>
  <c r="O225" i="13" s="1"/>
  <c r="Q221" i="13"/>
  <c r="O224" i="13"/>
  <c r="V139" i="13"/>
  <c r="W139" i="13" s="1"/>
  <c r="T66" i="13"/>
  <c r="V63" i="13"/>
  <c r="V66" i="13" s="1"/>
  <c r="Q141" i="13"/>
  <c r="T125" i="13"/>
  <c r="I67" i="13"/>
  <c r="E70" i="13"/>
  <c r="I70" i="13" s="1"/>
  <c r="V59" i="13"/>
  <c r="T62" i="13"/>
  <c r="W24" i="13"/>
  <c r="W136" i="13"/>
  <c r="V137" i="13"/>
  <c r="V144" i="13"/>
  <c r="V120" i="13"/>
  <c r="W120" i="13" s="1"/>
  <c r="V95" i="13"/>
  <c r="D75" i="13"/>
  <c r="V112" i="13"/>
  <c r="V100" i="13"/>
  <c r="O50" i="13"/>
  <c r="W143" i="13"/>
  <c r="W110" i="13"/>
  <c r="Q112" i="13"/>
  <c r="O66" i="13"/>
  <c r="Q63" i="13"/>
  <c r="Q62" i="13"/>
  <c r="I74" i="13"/>
  <c r="I69" i="13"/>
  <c r="Q50" i="13"/>
  <c r="W37" i="13"/>
  <c r="R75" i="13"/>
  <c r="W166" i="13"/>
  <c r="W187" i="13"/>
  <c r="Q148" i="13"/>
  <c r="V148" i="13"/>
  <c r="Q145" i="13"/>
  <c r="O125" i="13"/>
  <c r="A70" i="13"/>
  <c r="W144" i="13"/>
  <c r="Q212" i="13"/>
  <c r="W92" i="13"/>
  <c r="Q95" i="13"/>
  <c r="W95" i="13" s="1"/>
  <c r="Q91" i="13"/>
  <c r="W88" i="13"/>
  <c r="T100" i="13"/>
  <c r="O74" i="13"/>
  <c r="Q71" i="13"/>
  <c r="Q70" i="13"/>
  <c r="W38" i="13"/>
  <c r="V41" i="13"/>
  <c r="V50" i="13" s="1"/>
  <c r="W21" i="13"/>
  <c r="Q116" i="13"/>
  <c r="W116" i="13" s="1"/>
  <c r="W113" i="13"/>
  <c r="O100" i="13"/>
  <c r="E62" i="13"/>
  <c r="I59" i="13"/>
  <c r="V147" i="13"/>
  <c r="W147" i="13" s="1"/>
  <c r="V221" i="13"/>
  <c r="V224" i="13" s="1"/>
  <c r="T224" i="13"/>
  <c r="V217" i="13"/>
  <c r="T220" i="13"/>
  <c r="V213" i="13"/>
  <c r="T216" i="13"/>
  <c r="V209" i="13"/>
  <c r="V212" i="13" s="1"/>
  <c r="T212" i="13"/>
  <c r="T225" i="13" s="1"/>
  <c r="O175" i="13"/>
  <c r="T149" i="13"/>
  <c r="V146" i="13"/>
  <c r="V142" i="13"/>
  <c r="V145" i="13" s="1"/>
  <c r="T145" i="13"/>
  <c r="V138" i="13"/>
  <c r="V141" i="13" s="1"/>
  <c r="T141" i="13"/>
  <c r="O137" i="13"/>
  <c r="Q134" i="13"/>
  <c r="T70" i="13"/>
  <c r="V67" i="13"/>
  <c r="V70" i="13" s="1"/>
  <c r="Q149" i="13"/>
  <c r="W146" i="13"/>
  <c r="T74" i="13"/>
  <c r="V71" i="13"/>
  <c r="V74" i="13" s="1"/>
  <c r="W94" i="13"/>
  <c r="E25" i="13"/>
  <c r="I25" i="13" s="1"/>
  <c r="E66" i="13"/>
  <c r="I66" i="13" s="1"/>
  <c r="I63" i="13"/>
  <c r="E50" i="13"/>
  <c r="I50" i="13" s="1"/>
  <c r="Q25" i="13"/>
  <c r="W25" i="13" s="1"/>
  <c r="W12" i="13"/>
  <c r="Q224" i="13" l="1"/>
  <c r="W224" i="13" s="1"/>
  <c r="W221" i="13"/>
  <c r="V149" i="13"/>
  <c r="W149" i="13" s="1"/>
  <c r="W67" i="13"/>
  <c r="W148" i="13"/>
  <c r="W41" i="13"/>
  <c r="O75" i="13"/>
  <c r="W50" i="13"/>
  <c r="W142" i="13"/>
  <c r="Q200" i="13"/>
  <c r="W200" i="13" s="1"/>
  <c r="W134" i="13"/>
  <c r="Q137" i="13"/>
  <c r="W91" i="13"/>
  <c r="Q100" i="13"/>
  <c r="W100" i="13" s="1"/>
  <c r="W145" i="13"/>
  <c r="O150" i="13"/>
  <c r="V220" i="13"/>
  <c r="W220" i="13" s="1"/>
  <c r="W217" i="13"/>
  <c r="E75" i="13"/>
  <c r="I75" i="13" s="1"/>
  <c r="I62" i="13"/>
  <c r="W70" i="13"/>
  <c r="W209" i="13"/>
  <c r="W112" i="13"/>
  <c r="Q125" i="13"/>
  <c r="V62" i="13"/>
  <c r="V75" i="13" s="1"/>
  <c r="W59" i="13"/>
  <c r="W141" i="13"/>
  <c r="Q74" i="13"/>
  <c r="W74" i="13" s="1"/>
  <c r="W71" i="13"/>
  <c r="Q225" i="13"/>
  <c r="W212" i="13"/>
  <c r="V125" i="13"/>
  <c r="V216" i="13"/>
  <c r="W216" i="13" s="1"/>
  <c r="W213" i="13"/>
  <c r="Q66" i="13"/>
  <c r="W66" i="13" s="1"/>
  <c r="W63" i="13"/>
  <c r="T150" i="13"/>
  <c r="V150" i="13"/>
  <c r="T75" i="13"/>
  <c r="W138" i="13"/>
  <c r="W62" i="13" l="1"/>
  <c r="W137" i="13"/>
  <c r="Q150" i="13"/>
  <c r="W150" i="13" s="1"/>
  <c r="W125" i="13"/>
  <c r="V225" i="13"/>
  <c r="W225" i="13"/>
  <c r="Q75" i="13"/>
  <c r="W75" i="13" s="1"/>
  <c r="F24" i="16" l="1"/>
  <c r="G24" i="16"/>
  <c r="T194" i="17" l="1"/>
  <c r="T193" i="17"/>
  <c r="T192" i="17"/>
  <c r="U191" i="17"/>
  <c r="S191" i="17"/>
  <c r="R191" i="17"/>
  <c r="T190" i="17"/>
  <c r="T189" i="17"/>
  <c r="T188" i="17"/>
  <c r="U187" i="17"/>
  <c r="S187" i="17"/>
  <c r="R187" i="17"/>
  <c r="T186" i="17"/>
  <c r="T185" i="17"/>
  <c r="T184" i="17"/>
  <c r="T119" i="17"/>
  <c r="T118" i="17"/>
  <c r="T117" i="17"/>
  <c r="U116" i="17"/>
  <c r="S116" i="17"/>
  <c r="R116" i="17"/>
  <c r="T115" i="17"/>
  <c r="T114" i="17"/>
  <c r="T113" i="17"/>
  <c r="U112" i="17"/>
  <c r="S112" i="17"/>
  <c r="R112" i="17"/>
  <c r="T111" i="17"/>
  <c r="T110" i="17"/>
  <c r="T109" i="17"/>
  <c r="T44" i="17"/>
  <c r="T43" i="17"/>
  <c r="T42" i="17"/>
  <c r="U41" i="17"/>
  <c r="S41" i="17"/>
  <c r="R41" i="17"/>
  <c r="T40" i="17"/>
  <c r="T39" i="17"/>
  <c r="T38" i="17"/>
  <c r="U37" i="17"/>
  <c r="S37" i="17"/>
  <c r="R37" i="17"/>
  <c r="T36" i="17"/>
  <c r="T35" i="17"/>
  <c r="T34" i="17"/>
  <c r="T19" i="17"/>
  <c r="T18" i="17"/>
  <c r="T17" i="17"/>
  <c r="U16" i="17"/>
  <c r="S16" i="17"/>
  <c r="R16" i="17"/>
  <c r="T15" i="17"/>
  <c r="T14" i="17"/>
  <c r="T13" i="17"/>
  <c r="U12" i="17"/>
  <c r="S12" i="17"/>
  <c r="R12" i="17"/>
  <c r="T11" i="17"/>
  <c r="T10" i="17"/>
  <c r="T9" i="17"/>
  <c r="G41" i="17"/>
  <c r="F41" i="17"/>
  <c r="G37" i="17"/>
  <c r="F37" i="17"/>
  <c r="G16" i="17"/>
  <c r="F16" i="17"/>
  <c r="G12" i="17"/>
  <c r="F12" i="17"/>
  <c r="T169" i="16"/>
  <c r="T168" i="16"/>
  <c r="T167" i="16"/>
  <c r="U166" i="16"/>
  <c r="S166" i="16"/>
  <c r="R166" i="16"/>
  <c r="T165" i="16"/>
  <c r="T164" i="16"/>
  <c r="T163" i="16"/>
  <c r="U162" i="16"/>
  <c r="S162" i="16"/>
  <c r="R162" i="16"/>
  <c r="T161" i="16"/>
  <c r="T160" i="16"/>
  <c r="T159" i="16"/>
  <c r="T119" i="16"/>
  <c r="T118" i="16"/>
  <c r="T117" i="16"/>
  <c r="U116" i="16"/>
  <c r="S116" i="16"/>
  <c r="T116" i="16" s="1"/>
  <c r="R116" i="16"/>
  <c r="T115" i="16"/>
  <c r="T114" i="16"/>
  <c r="T113" i="16"/>
  <c r="U112" i="16"/>
  <c r="S112" i="16"/>
  <c r="R112" i="16"/>
  <c r="T111" i="16"/>
  <c r="T110" i="16"/>
  <c r="T109" i="16"/>
  <c r="T94" i="16"/>
  <c r="T93" i="16"/>
  <c r="T92" i="16"/>
  <c r="U91" i="16"/>
  <c r="S91" i="16"/>
  <c r="R91" i="16"/>
  <c r="T90" i="16"/>
  <c r="T89" i="16"/>
  <c r="T88" i="16"/>
  <c r="U87" i="16"/>
  <c r="S87" i="16"/>
  <c r="R87" i="16"/>
  <c r="T86" i="16"/>
  <c r="T85" i="16"/>
  <c r="T84" i="16"/>
  <c r="T44" i="16"/>
  <c r="T43" i="16"/>
  <c r="T42" i="16"/>
  <c r="U41" i="16"/>
  <c r="S41" i="16"/>
  <c r="R41" i="16"/>
  <c r="T40" i="16"/>
  <c r="T39" i="16"/>
  <c r="T38" i="16"/>
  <c r="U37" i="16"/>
  <c r="S37" i="16"/>
  <c r="T37" i="16" s="1"/>
  <c r="R37" i="16"/>
  <c r="T36" i="16"/>
  <c r="T35" i="16"/>
  <c r="T34" i="16"/>
  <c r="T19" i="16"/>
  <c r="T18" i="16"/>
  <c r="T17" i="16"/>
  <c r="U16" i="16"/>
  <c r="S16" i="16"/>
  <c r="R16" i="16"/>
  <c r="T15" i="16"/>
  <c r="T14" i="16"/>
  <c r="T13" i="16"/>
  <c r="U12" i="16"/>
  <c r="S12" i="16"/>
  <c r="R12" i="16"/>
  <c r="T11" i="16"/>
  <c r="T10" i="16"/>
  <c r="T9" i="16"/>
  <c r="G41" i="16"/>
  <c r="F41" i="16"/>
  <c r="G37" i="16"/>
  <c r="F37" i="16"/>
  <c r="G16" i="16"/>
  <c r="F16" i="16"/>
  <c r="G12" i="16"/>
  <c r="F12" i="16"/>
  <c r="T119" i="15"/>
  <c r="T118" i="15"/>
  <c r="T117" i="15"/>
  <c r="U116" i="15"/>
  <c r="S116" i="15"/>
  <c r="R116" i="15"/>
  <c r="T115" i="15"/>
  <c r="T114" i="15"/>
  <c r="T113" i="15"/>
  <c r="U112" i="15"/>
  <c r="S112" i="15"/>
  <c r="R112" i="15"/>
  <c r="T111" i="15"/>
  <c r="T110" i="15"/>
  <c r="T109" i="15"/>
  <c r="T44" i="15"/>
  <c r="T43" i="15"/>
  <c r="T42" i="15"/>
  <c r="U41" i="15"/>
  <c r="S41" i="15"/>
  <c r="R41" i="15"/>
  <c r="T40" i="15"/>
  <c r="T39" i="15"/>
  <c r="T38" i="15"/>
  <c r="U37" i="15"/>
  <c r="S37" i="15"/>
  <c r="R37" i="15"/>
  <c r="T36" i="15"/>
  <c r="T35" i="15"/>
  <c r="T34" i="15"/>
  <c r="T19" i="15"/>
  <c r="T18" i="15"/>
  <c r="T17" i="15"/>
  <c r="U16" i="15"/>
  <c r="S16" i="15"/>
  <c r="R16" i="15"/>
  <c r="T15" i="15"/>
  <c r="T14" i="15"/>
  <c r="T13" i="15"/>
  <c r="U12" i="15"/>
  <c r="S12" i="15"/>
  <c r="R12" i="15"/>
  <c r="T11" i="15"/>
  <c r="T10" i="15"/>
  <c r="T9" i="15"/>
  <c r="G41" i="15"/>
  <c r="F41" i="15"/>
  <c r="G37" i="15"/>
  <c r="F37" i="15"/>
  <c r="G16" i="15"/>
  <c r="F16" i="15"/>
  <c r="G12" i="15"/>
  <c r="F12" i="15"/>
  <c r="F20" i="15"/>
  <c r="G20" i="15"/>
  <c r="T169" i="14"/>
  <c r="T168" i="14"/>
  <c r="T167" i="14"/>
  <c r="U166" i="14"/>
  <c r="S166" i="14"/>
  <c r="R166" i="14"/>
  <c r="T165" i="14"/>
  <c r="T164" i="14"/>
  <c r="T163" i="14"/>
  <c r="U162" i="14"/>
  <c r="S162" i="14"/>
  <c r="R162" i="14"/>
  <c r="T161" i="14"/>
  <c r="T160" i="14"/>
  <c r="T159" i="14"/>
  <c r="T119" i="14"/>
  <c r="T118" i="14"/>
  <c r="T117" i="14"/>
  <c r="U116" i="14"/>
  <c r="S116" i="14"/>
  <c r="R116" i="14"/>
  <c r="T115" i="14"/>
  <c r="T114" i="14"/>
  <c r="T113" i="14"/>
  <c r="U112" i="14"/>
  <c r="S112" i="14"/>
  <c r="R112" i="14"/>
  <c r="T111" i="14"/>
  <c r="T110" i="14"/>
  <c r="T109" i="14"/>
  <c r="T94" i="14"/>
  <c r="T93" i="14"/>
  <c r="T92" i="14"/>
  <c r="U91" i="14"/>
  <c r="S91" i="14"/>
  <c r="R91" i="14"/>
  <c r="T90" i="14"/>
  <c r="T89" i="14"/>
  <c r="T88" i="14"/>
  <c r="U87" i="14"/>
  <c r="S87" i="14"/>
  <c r="R87" i="14"/>
  <c r="T86" i="14"/>
  <c r="T85" i="14"/>
  <c r="T84" i="14"/>
  <c r="T44" i="14"/>
  <c r="T43" i="14"/>
  <c r="T42" i="14"/>
  <c r="U41" i="14"/>
  <c r="S41" i="14"/>
  <c r="R41" i="14"/>
  <c r="T40" i="14"/>
  <c r="T39" i="14"/>
  <c r="T38" i="14"/>
  <c r="U37" i="14"/>
  <c r="S37" i="14"/>
  <c r="R37" i="14"/>
  <c r="T36" i="14"/>
  <c r="T35" i="14"/>
  <c r="T34" i="14"/>
  <c r="T19" i="14"/>
  <c r="T18" i="14"/>
  <c r="T17" i="14"/>
  <c r="U16" i="14"/>
  <c r="S16" i="14"/>
  <c r="R16" i="14"/>
  <c r="T15" i="14"/>
  <c r="T14" i="14"/>
  <c r="T13" i="14"/>
  <c r="U12" i="14"/>
  <c r="S12" i="14"/>
  <c r="R12" i="14"/>
  <c r="T11" i="14"/>
  <c r="T10" i="14"/>
  <c r="T9" i="14"/>
  <c r="G41" i="14"/>
  <c r="F41" i="14"/>
  <c r="G37" i="14"/>
  <c r="F37" i="14"/>
  <c r="G16" i="14"/>
  <c r="F16" i="14"/>
  <c r="G12" i="14"/>
  <c r="F12" i="14"/>
  <c r="T194" i="1"/>
  <c r="T193" i="1"/>
  <c r="T192" i="1"/>
  <c r="U191" i="1"/>
  <c r="S191" i="1"/>
  <c r="R191" i="1"/>
  <c r="T190" i="1"/>
  <c r="T189" i="1"/>
  <c r="T188" i="1"/>
  <c r="U187" i="1"/>
  <c r="S187" i="1"/>
  <c r="R187" i="1"/>
  <c r="T186" i="1"/>
  <c r="T185" i="1"/>
  <c r="T184" i="1"/>
  <c r="T169" i="1"/>
  <c r="T168" i="1"/>
  <c r="T167" i="1"/>
  <c r="U166" i="1"/>
  <c r="S166" i="1"/>
  <c r="R166" i="1"/>
  <c r="T165" i="1"/>
  <c r="T164" i="1"/>
  <c r="T163" i="1"/>
  <c r="U162" i="1"/>
  <c r="S162" i="1"/>
  <c r="R162" i="1"/>
  <c r="T161" i="1"/>
  <c r="T160" i="1"/>
  <c r="T159" i="1"/>
  <c r="T94" i="1"/>
  <c r="T93" i="1"/>
  <c r="T92" i="1"/>
  <c r="U91" i="1"/>
  <c r="S91" i="1"/>
  <c r="R91" i="1"/>
  <c r="T90" i="1"/>
  <c r="T89" i="1"/>
  <c r="T88" i="1"/>
  <c r="U87" i="1"/>
  <c r="S87" i="1"/>
  <c r="R87" i="1"/>
  <c r="T86" i="1"/>
  <c r="T85" i="1"/>
  <c r="T84" i="1"/>
  <c r="T44" i="1"/>
  <c r="T43" i="1"/>
  <c r="T42" i="1"/>
  <c r="U41" i="1"/>
  <c r="S41" i="1"/>
  <c r="R41" i="1"/>
  <c r="T40" i="1"/>
  <c r="T39" i="1"/>
  <c r="T38" i="1"/>
  <c r="U37" i="1"/>
  <c r="S37" i="1"/>
  <c r="R37" i="1"/>
  <c r="T36" i="1"/>
  <c r="T35" i="1"/>
  <c r="T34" i="1"/>
  <c r="T19" i="1"/>
  <c r="T18" i="1"/>
  <c r="T17" i="1"/>
  <c r="U16" i="1"/>
  <c r="S16" i="1"/>
  <c r="R16" i="1"/>
  <c r="T15" i="1"/>
  <c r="T14" i="1"/>
  <c r="T13" i="1"/>
  <c r="U12" i="1"/>
  <c r="S12" i="1"/>
  <c r="R12" i="1"/>
  <c r="T11" i="1"/>
  <c r="T10" i="1"/>
  <c r="T9" i="1"/>
  <c r="G41" i="1"/>
  <c r="F41" i="1"/>
  <c r="G37" i="1"/>
  <c r="F37" i="1"/>
  <c r="G16" i="1"/>
  <c r="F16" i="1"/>
  <c r="G12" i="1"/>
  <c r="F12" i="1"/>
  <c r="T12" i="16" l="1"/>
  <c r="T166" i="16"/>
  <c r="T12" i="14"/>
  <c r="T16" i="16"/>
  <c r="T41" i="16"/>
  <c r="T91" i="16"/>
  <c r="T41" i="17"/>
  <c r="T187" i="17"/>
  <c r="T12" i="1"/>
  <c r="T91" i="1"/>
  <c r="T112" i="14"/>
  <c r="T12" i="15"/>
  <c r="T116" i="15"/>
  <c r="T41" i="1"/>
  <c r="T162" i="1"/>
  <c r="T187" i="1"/>
  <c r="T16" i="14"/>
  <c r="T41" i="14"/>
  <c r="T166" i="14"/>
  <c r="T41" i="15"/>
  <c r="T87" i="16"/>
  <c r="T112" i="17"/>
  <c r="T112" i="16"/>
  <c r="T16" i="1"/>
  <c r="T87" i="1"/>
  <c r="T191" i="1"/>
  <c r="T37" i="14"/>
  <c r="T87" i="14"/>
  <c r="T16" i="15"/>
  <c r="T112" i="15"/>
  <c r="T16" i="17"/>
  <c r="T37" i="17"/>
  <c r="T37" i="1"/>
  <c r="T166" i="1"/>
  <c r="T91" i="14"/>
  <c r="T116" i="14"/>
  <c r="T162" i="14"/>
  <c r="T37" i="15"/>
  <c r="T162" i="16"/>
  <c r="T12" i="17"/>
  <c r="T116" i="17"/>
  <c r="T191" i="17"/>
  <c r="U198" i="20"/>
  <c r="S198" i="20"/>
  <c r="S198" i="19" s="1"/>
  <c r="R198" i="20"/>
  <c r="R198" i="19" s="1"/>
  <c r="U197" i="20"/>
  <c r="S197" i="20"/>
  <c r="R197" i="20"/>
  <c r="U196" i="20"/>
  <c r="S196" i="20"/>
  <c r="S196" i="19" s="1"/>
  <c r="R196" i="20"/>
  <c r="U194" i="20"/>
  <c r="U194" i="19" s="1"/>
  <c r="S194" i="20"/>
  <c r="S194" i="19" s="1"/>
  <c r="R194" i="20"/>
  <c r="U193" i="20"/>
  <c r="U193" i="19" s="1"/>
  <c r="S193" i="20"/>
  <c r="S193" i="19" s="1"/>
  <c r="R193" i="20"/>
  <c r="R193" i="19" s="1"/>
  <c r="U192" i="20"/>
  <c r="U192" i="19" s="1"/>
  <c r="S192" i="20"/>
  <c r="S192" i="19" s="1"/>
  <c r="R192" i="20"/>
  <c r="U190" i="20"/>
  <c r="U190" i="19" s="1"/>
  <c r="S190" i="20"/>
  <c r="S190" i="19" s="1"/>
  <c r="R190" i="20"/>
  <c r="U189" i="20"/>
  <c r="U189" i="19" s="1"/>
  <c r="S189" i="20"/>
  <c r="S189" i="19" s="1"/>
  <c r="R189" i="20"/>
  <c r="U188" i="20"/>
  <c r="U188" i="19" s="1"/>
  <c r="S188" i="20"/>
  <c r="S188" i="19" s="1"/>
  <c r="R188" i="20"/>
  <c r="R188" i="19" s="1"/>
  <c r="U186" i="20"/>
  <c r="U186" i="19" s="1"/>
  <c r="S186" i="20"/>
  <c r="S186" i="19" s="1"/>
  <c r="R186" i="20"/>
  <c r="U185" i="20"/>
  <c r="U185" i="19" s="1"/>
  <c r="S185" i="20"/>
  <c r="S185" i="19" s="1"/>
  <c r="R185" i="20"/>
  <c r="U184" i="20"/>
  <c r="S184" i="20"/>
  <c r="R184" i="20"/>
  <c r="U173" i="20"/>
  <c r="U173" i="19" s="1"/>
  <c r="S173" i="20"/>
  <c r="S173" i="19" s="1"/>
  <c r="R173" i="20"/>
  <c r="R173" i="19" s="1"/>
  <c r="U172" i="20"/>
  <c r="S172" i="20"/>
  <c r="R172" i="20"/>
  <c r="U171" i="20"/>
  <c r="U171" i="19" s="1"/>
  <c r="S171" i="20"/>
  <c r="S171" i="19" s="1"/>
  <c r="R171" i="20"/>
  <c r="R171" i="19" s="1"/>
  <c r="U169" i="20"/>
  <c r="U169" i="19" s="1"/>
  <c r="S169" i="20"/>
  <c r="S169" i="19" s="1"/>
  <c r="R169" i="20"/>
  <c r="U168" i="20"/>
  <c r="U168" i="19" s="1"/>
  <c r="S168" i="20"/>
  <c r="R168" i="20"/>
  <c r="U167" i="20"/>
  <c r="U167" i="19" s="1"/>
  <c r="S167" i="20"/>
  <c r="S167" i="19" s="1"/>
  <c r="R167" i="20"/>
  <c r="U165" i="20"/>
  <c r="U165" i="19" s="1"/>
  <c r="S165" i="20"/>
  <c r="S165" i="19" s="1"/>
  <c r="R165" i="20"/>
  <c r="U164" i="20"/>
  <c r="U164" i="19" s="1"/>
  <c r="S164" i="20"/>
  <c r="S164" i="19" s="1"/>
  <c r="R164" i="20"/>
  <c r="U163" i="20"/>
  <c r="U163" i="19" s="1"/>
  <c r="S163" i="20"/>
  <c r="R163" i="20"/>
  <c r="R163" i="19" s="1"/>
  <c r="U161" i="20"/>
  <c r="U161" i="19" s="1"/>
  <c r="S161" i="20"/>
  <c r="S161" i="19" s="1"/>
  <c r="R161" i="20"/>
  <c r="U160" i="20"/>
  <c r="U160" i="19" s="1"/>
  <c r="S160" i="20"/>
  <c r="S160" i="19" s="1"/>
  <c r="R160" i="20"/>
  <c r="R160" i="19" s="1"/>
  <c r="U159" i="20"/>
  <c r="U159" i="19" s="1"/>
  <c r="S159" i="20"/>
  <c r="S159" i="19" s="1"/>
  <c r="R159" i="20"/>
  <c r="U123" i="20"/>
  <c r="U123" i="19" s="1"/>
  <c r="S123" i="20"/>
  <c r="S123" i="19" s="1"/>
  <c r="R123" i="20"/>
  <c r="R123" i="19" s="1"/>
  <c r="U122" i="20"/>
  <c r="S122" i="20"/>
  <c r="R122" i="20"/>
  <c r="U121" i="20"/>
  <c r="S121" i="20"/>
  <c r="R121" i="20"/>
  <c r="U119" i="20"/>
  <c r="U119" i="19" s="1"/>
  <c r="S119" i="20"/>
  <c r="S119" i="19" s="1"/>
  <c r="R119" i="20"/>
  <c r="U118" i="20"/>
  <c r="U118" i="19" s="1"/>
  <c r="S118" i="20"/>
  <c r="S118" i="19" s="1"/>
  <c r="R118" i="20"/>
  <c r="R118" i="19" s="1"/>
  <c r="U117" i="20"/>
  <c r="U117" i="19" s="1"/>
  <c r="S117" i="20"/>
  <c r="S117" i="19" s="1"/>
  <c r="R117" i="20"/>
  <c r="U115" i="20"/>
  <c r="U115" i="19" s="1"/>
  <c r="S115" i="20"/>
  <c r="S115" i="19" s="1"/>
  <c r="R115" i="20"/>
  <c r="U114" i="20"/>
  <c r="U114" i="19" s="1"/>
  <c r="S114" i="20"/>
  <c r="S114" i="19" s="1"/>
  <c r="R114" i="20"/>
  <c r="U113" i="20"/>
  <c r="U113" i="19" s="1"/>
  <c r="S113" i="20"/>
  <c r="R113" i="20"/>
  <c r="R113" i="19" s="1"/>
  <c r="U111" i="20"/>
  <c r="U111" i="19" s="1"/>
  <c r="S111" i="20"/>
  <c r="S111" i="19" s="1"/>
  <c r="R111" i="20"/>
  <c r="U110" i="20"/>
  <c r="U110" i="19" s="1"/>
  <c r="S110" i="20"/>
  <c r="S110" i="19" s="1"/>
  <c r="R110" i="20"/>
  <c r="U109" i="20"/>
  <c r="U109" i="19" s="1"/>
  <c r="S109" i="20"/>
  <c r="R109" i="20"/>
  <c r="U98" i="20"/>
  <c r="U98" i="19" s="1"/>
  <c r="S98" i="20"/>
  <c r="S98" i="19" s="1"/>
  <c r="R98" i="20"/>
  <c r="R98" i="19" s="1"/>
  <c r="U97" i="20"/>
  <c r="S97" i="20"/>
  <c r="R97" i="20"/>
  <c r="U96" i="20"/>
  <c r="S96" i="20"/>
  <c r="R96" i="20"/>
  <c r="U94" i="20"/>
  <c r="U94" i="19" s="1"/>
  <c r="S94" i="20"/>
  <c r="S94" i="19" s="1"/>
  <c r="R94" i="20"/>
  <c r="U93" i="20"/>
  <c r="S93" i="20"/>
  <c r="S93" i="19" s="1"/>
  <c r="R93" i="20"/>
  <c r="U92" i="20"/>
  <c r="U92" i="19" s="1"/>
  <c r="S92" i="20"/>
  <c r="S92" i="19" s="1"/>
  <c r="R92" i="20"/>
  <c r="U90" i="20"/>
  <c r="U90" i="19" s="1"/>
  <c r="S90" i="20"/>
  <c r="S90" i="19" s="1"/>
  <c r="R90" i="20"/>
  <c r="U89" i="20"/>
  <c r="U89" i="19" s="1"/>
  <c r="S89" i="20"/>
  <c r="S89" i="19" s="1"/>
  <c r="R89" i="20"/>
  <c r="U88" i="20"/>
  <c r="U88" i="19" s="1"/>
  <c r="S88" i="20"/>
  <c r="S88" i="19" s="1"/>
  <c r="R88" i="20"/>
  <c r="R88" i="19" s="1"/>
  <c r="U86" i="20"/>
  <c r="U86" i="19" s="1"/>
  <c r="S86" i="20"/>
  <c r="S86" i="19" s="1"/>
  <c r="R86" i="20"/>
  <c r="U85" i="20"/>
  <c r="U85" i="19" s="1"/>
  <c r="S85" i="20"/>
  <c r="S85" i="19" s="1"/>
  <c r="R85" i="20"/>
  <c r="U84" i="20"/>
  <c r="S84" i="20"/>
  <c r="S84" i="19" s="1"/>
  <c r="R84" i="20"/>
  <c r="U48" i="20"/>
  <c r="S48" i="20"/>
  <c r="S48" i="19" s="1"/>
  <c r="R48" i="20"/>
  <c r="R48" i="19" s="1"/>
  <c r="U47" i="20"/>
  <c r="S47" i="20"/>
  <c r="R47" i="20"/>
  <c r="U46" i="20"/>
  <c r="U49" i="20" s="1"/>
  <c r="S46" i="20"/>
  <c r="R46" i="20"/>
  <c r="U44" i="20"/>
  <c r="S44" i="20"/>
  <c r="S44" i="19" s="1"/>
  <c r="R44" i="20"/>
  <c r="R44" i="19" s="1"/>
  <c r="U43" i="20"/>
  <c r="S43" i="20"/>
  <c r="S43" i="19" s="1"/>
  <c r="R43" i="20"/>
  <c r="R43" i="19" s="1"/>
  <c r="U42" i="20"/>
  <c r="S42" i="20"/>
  <c r="R42" i="20"/>
  <c r="U40" i="20"/>
  <c r="S40" i="20"/>
  <c r="S40" i="19" s="1"/>
  <c r="R40" i="20"/>
  <c r="U39" i="20"/>
  <c r="S39" i="20"/>
  <c r="R39" i="20"/>
  <c r="R39" i="19" s="1"/>
  <c r="U38" i="20"/>
  <c r="S38" i="20"/>
  <c r="R38" i="20"/>
  <c r="R38" i="19" s="1"/>
  <c r="U36" i="20"/>
  <c r="S36" i="20"/>
  <c r="S36" i="19" s="1"/>
  <c r="R36" i="20"/>
  <c r="U35" i="20"/>
  <c r="S35" i="20"/>
  <c r="S35" i="19" s="1"/>
  <c r="R35" i="20"/>
  <c r="U34" i="20"/>
  <c r="S34" i="20"/>
  <c r="S34" i="19" s="1"/>
  <c r="R34" i="20"/>
  <c r="R34" i="19" s="1"/>
  <c r="U23" i="20"/>
  <c r="U73" i="20" s="1"/>
  <c r="S23" i="20"/>
  <c r="R23" i="20"/>
  <c r="R23" i="19" s="1"/>
  <c r="U22" i="20"/>
  <c r="U72" i="20" s="1"/>
  <c r="S22" i="20"/>
  <c r="S22" i="19" s="1"/>
  <c r="R22" i="20"/>
  <c r="U21" i="20"/>
  <c r="U24" i="20" s="1"/>
  <c r="S21" i="20"/>
  <c r="R21" i="20"/>
  <c r="U19" i="20"/>
  <c r="S19" i="20"/>
  <c r="S19" i="19" s="1"/>
  <c r="R19" i="20"/>
  <c r="U18" i="20"/>
  <c r="S18" i="20"/>
  <c r="R18" i="20"/>
  <c r="U17" i="20"/>
  <c r="S17" i="20"/>
  <c r="S17" i="19" s="1"/>
  <c r="R17" i="20"/>
  <c r="U15" i="20"/>
  <c r="S15" i="20"/>
  <c r="R15" i="20"/>
  <c r="R65" i="20" s="1"/>
  <c r="U14" i="20"/>
  <c r="S14" i="20"/>
  <c r="R14" i="20"/>
  <c r="U13" i="20"/>
  <c r="S13" i="20"/>
  <c r="R13" i="20"/>
  <c r="U11" i="20"/>
  <c r="S11" i="20"/>
  <c r="S11" i="19" s="1"/>
  <c r="R11" i="20"/>
  <c r="R11" i="19" s="1"/>
  <c r="U10" i="20"/>
  <c r="S10" i="20"/>
  <c r="R10" i="20"/>
  <c r="U9" i="20"/>
  <c r="S9" i="20"/>
  <c r="R9" i="20"/>
  <c r="G48" i="20"/>
  <c r="G48" i="19" s="1"/>
  <c r="F48" i="20"/>
  <c r="F48" i="19" s="1"/>
  <c r="G47" i="20"/>
  <c r="F47" i="20"/>
  <c r="G46" i="20"/>
  <c r="F46" i="20"/>
  <c r="G44" i="20"/>
  <c r="G44" i="19" s="1"/>
  <c r="F44" i="20"/>
  <c r="F44" i="19" s="1"/>
  <c r="G43" i="20"/>
  <c r="G43" i="19" s="1"/>
  <c r="F43" i="20"/>
  <c r="F43" i="19" s="1"/>
  <c r="G42" i="20"/>
  <c r="G42" i="19" s="1"/>
  <c r="F42" i="20"/>
  <c r="F42" i="19" s="1"/>
  <c r="G40" i="20"/>
  <c r="G40" i="19" s="1"/>
  <c r="F40" i="20"/>
  <c r="F40" i="19" s="1"/>
  <c r="G39" i="20"/>
  <c r="G39" i="19" s="1"/>
  <c r="F39" i="20"/>
  <c r="F39" i="19" s="1"/>
  <c r="G38" i="20"/>
  <c r="F38" i="20"/>
  <c r="F38" i="19" s="1"/>
  <c r="G36" i="20"/>
  <c r="G36" i="19" s="1"/>
  <c r="F36" i="20"/>
  <c r="F36" i="19" s="1"/>
  <c r="G35" i="20"/>
  <c r="G35" i="19" s="1"/>
  <c r="F35" i="20"/>
  <c r="F35" i="19" s="1"/>
  <c r="G34" i="20"/>
  <c r="G34" i="19" s="1"/>
  <c r="F34" i="20"/>
  <c r="F34" i="19" s="1"/>
  <c r="G23" i="20"/>
  <c r="G23" i="19" s="1"/>
  <c r="F23" i="20"/>
  <c r="F23" i="19" s="1"/>
  <c r="G22" i="20"/>
  <c r="G22" i="19" s="1"/>
  <c r="F22" i="20"/>
  <c r="F22" i="19" s="1"/>
  <c r="G21" i="20"/>
  <c r="F21" i="20"/>
  <c r="G19" i="20"/>
  <c r="G19" i="19" s="1"/>
  <c r="F19" i="20"/>
  <c r="F19" i="19" s="1"/>
  <c r="G18" i="20"/>
  <c r="F18" i="20"/>
  <c r="F18" i="19" s="1"/>
  <c r="G17" i="20"/>
  <c r="G17" i="19" s="1"/>
  <c r="F17" i="20"/>
  <c r="F17" i="19" s="1"/>
  <c r="G15" i="20"/>
  <c r="G15" i="19" s="1"/>
  <c r="F15" i="20"/>
  <c r="F15" i="19" s="1"/>
  <c r="G14" i="20"/>
  <c r="F14" i="20"/>
  <c r="G13" i="20"/>
  <c r="F13" i="20"/>
  <c r="F13" i="19" s="1"/>
  <c r="G11" i="20"/>
  <c r="G11" i="19" s="1"/>
  <c r="F11" i="20"/>
  <c r="F11" i="19" s="1"/>
  <c r="G10" i="20"/>
  <c r="G10" i="19" s="1"/>
  <c r="G60" i="19" s="1"/>
  <c r="F10" i="20"/>
  <c r="F10" i="19" s="1"/>
  <c r="G9" i="20"/>
  <c r="G9" i="19" s="1"/>
  <c r="F9" i="20"/>
  <c r="F9" i="19" s="1"/>
  <c r="U198" i="19"/>
  <c r="U48" i="19"/>
  <c r="U47" i="19"/>
  <c r="U46" i="19"/>
  <c r="U44" i="19"/>
  <c r="U43" i="19"/>
  <c r="U42" i="19"/>
  <c r="U40" i="19"/>
  <c r="U39" i="19"/>
  <c r="U38" i="19"/>
  <c r="U36" i="19"/>
  <c r="U35" i="19"/>
  <c r="U34" i="19"/>
  <c r="U23" i="19"/>
  <c r="U22" i="19"/>
  <c r="U21" i="19"/>
  <c r="U19" i="19"/>
  <c r="U18" i="19"/>
  <c r="U17" i="19"/>
  <c r="U15" i="19"/>
  <c r="U14" i="19"/>
  <c r="U13" i="19"/>
  <c r="U11" i="19"/>
  <c r="U10" i="19"/>
  <c r="U9" i="19"/>
  <c r="P9" i="19"/>
  <c r="P10" i="19"/>
  <c r="P11" i="19"/>
  <c r="P13" i="19"/>
  <c r="P14" i="19"/>
  <c r="P15" i="19"/>
  <c r="P17" i="19"/>
  <c r="P18" i="19"/>
  <c r="P19" i="19"/>
  <c r="P34" i="19"/>
  <c r="P35" i="19"/>
  <c r="P36" i="19"/>
  <c r="P38" i="19"/>
  <c r="P39" i="19"/>
  <c r="P40" i="19"/>
  <c r="P42" i="19"/>
  <c r="P43" i="19"/>
  <c r="P44" i="19"/>
  <c r="V194" i="17"/>
  <c r="O194" i="17"/>
  <c r="Q194" i="17" s="1"/>
  <c r="V193" i="17"/>
  <c r="O193" i="17"/>
  <c r="Q193" i="17" s="1"/>
  <c r="V192" i="17"/>
  <c r="O192" i="17"/>
  <c r="Q192" i="17" s="1"/>
  <c r="P191" i="17"/>
  <c r="N191" i="17"/>
  <c r="M191" i="17"/>
  <c r="V190" i="17"/>
  <c r="O190" i="17"/>
  <c r="Q190" i="17" s="1"/>
  <c r="V189" i="17"/>
  <c r="O189" i="17"/>
  <c r="Q189" i="17" s="1"/>
  <c r="V188" i="17"/>
  <c r="O188" i="17"/>
  <c r="P187" i="17"/>
  <c r="N187" i="17"/>
  <c r="M187" i="17"/>
  <c r="V186" i="17"/>
  <c r="O186" i="17"/>
  <c r="Q186" i="17" s="1"/>
  <c r="V185" i="17"/>
  <c r="O185" i="17"/>
  <c r="Q185" i="17" s="1"/>
  <c r="V184" i="17"/>
  <c r="O184" i="17"/>
  <c r="T169" i="17"/>
  <c r="V169" i="17" s="1"/>
  <c r="O169" i="17"/>
  <c r="Q169" i="17" s="1"/>
  <c r="W169" i="17" s="1"/>
  <c r="T168" i="17"/>
  <c r="V168" i="17" s="1"/>
  <c r="O168" i="17"/>
  <c r="Q168" i="17" s="1"/>
  <c r="W168" i="17" s="1"/>
  <c r="T167" i="17"/>
  <c r="V167" i="17" s="1"/>
  <c r="O167" i="17"/>
  <c r="Q167" i="17" s="1"/>
  <c r="W167" i="17" s="1"/>
  <c r="U166" i="17"/>
  <c r="S166" i="17"/>
  <c r="R166" i="17"/>
  <c r="P166" i="17"/>
  <c r="N166" i="17"/>
  <c r="M166" i="17"/>
  <c r="T165" i="17"/>
  <c r="V165" i="17" s="1"/>
  <c r="O165" i="17"/>
  <c r="Q165" i="17" s="1"/>
  <c r="W165" i="17" s="1"/>
  <c r="T164" i="17"/>
  <c r="V164" i="17" s="1"/>
  <c r="O164" i="17"/>
  <c r="Q164" i="17" s="1"/>
  <c r="W164" i="17" s="1"/>
  <c r="T163" i="17"/>
  <c r="V163" i="17" s="1"/>
  <c r="O163" i="17"/>
  <c r="U162" i="17"/>
  <c r="S162" i="17"/>
  <c r="R162" i="17"/>
  <c r="P162" i="17"/>
  <c r="N162" i="17"/>
  <c r="M162" i="17"/>
  <c r="T161" i="17"/>
  <c r="V161" i="17" s="1"/>
  <c r="O161" i="17"/>
  <c r="Q161" i="17" s="1"/>
  <c r="W161" i="17" s="1"/>
  <c r="T160" i="17"/>
  <c r="O160" i="17"/>
  <c r="Q160" i="17" s="1"/>
  <c r="W160" i="17" s="1"/>
  <c r="T159" i="17"/>
  <c r="V159" i="17" s="1"/>
  <c r="O159" i="17"/>
  <c r="V119" i="17"/>
  <c r="O119" i="17"/>
  <c r="Q119" i="17" s="1"/>
  <c r="O118" i="17"/>
  <c r="Q118" i="17" s="1"/>
  <c r="V117" i="17"/>
  <c r="O117" i="17"/>
  <c r="Q117" i="17" s="1"/>
  <c r="P116" i="17"/>
  <c r="N116" i="17"/>
  <c r="M116" i="17"/>
  <c r="A116" i="17"/>
  <c r="O115" i="17"/>
  <c r="O114" i="17"/>
  <c r="Q114" i="17" s="1"/>
  <c r="O113" i="17"/>
  <c r="P112" i="17"/>
  <c r="N112" i="17"/>
  <c r="M112" i="17"/>
  <c r="O111" i="17"/>
  <c r="Q111" i="17" s="1"/>
  <c r="O110" i="17"/>
  <c r="O109" i="17"/>
  <c r="Q109" i="17" s="1"/>
  <c r="V94" i="17"/>
  <c r="O94" i="17"/>
  <c r="V93" i="17"/>
  <c r="O93" i="17"/>
  <c r="O92" i="17"/>
  <c r="Q92" i="17" s="1"/>
  <c r="W92" i="17" s="1"/>
  <c r="U91" i="17"/>
  <c r="S91" i="17"/>
  <c r="R91" i="17"/>
  <c r="P91" i="17"/>
  <c r="N91" i="17"/>
  <c r="M91" i="17"/>
  <c r="A91" i="17"/>
  <c r="O90" i="17"/>
  <c r="O89" i="17"/>
  <c r="Q89" i="17" s="1"/>
  <c r="W89" i="17" s="1"/>
  <c r="O88" i="17"/>
  <c r="U87" i="17"/>
  <c r="S87" i="17"/>
  <c r="R87" i="17"/>
  <c r="T87" i="17" s="1"/>
  <c r="P87" i="17"/>
  <c r="N87" i="17"/>
  <c r="M87" i="17"/>
  <c r="O86" i="17"/>
  <c r="V85" i="17"/>
  <c r="O85" i="17"/>
  <c r="T84" i="17"/>
  <c r="O84" i="17"/>
  <c r="Q84" i="17" s="1"/>
  <c r="V44" i="17"/>
  <c r="O44" i="17"/>
  <c r="Q44" i="17" s="1"/>
  <c r="H44" i="17"/>
  <c r="E44" i="17"/>
  <c r="A44" i="17"/>
  <c r="V43" i="17"/>
  <c r="O43" i="17"/>
  <c r="Q43" i="17" s="1"/>
  <c r="H43" i="17"/>
  <c r="E43" i="17"/>
  <c r="A43" i="17"/>
  <c r="V42" i="17"/>
  <c r="O42" i="17"/>
  <c r="Q42" i="17" s="1"/>
  <c r="H42" i="17"/>
  <c r="E42" i="17"/>
  <c r="A42" i="17"/>
  <c r="P41" i="17"/>
  <c r="N41" i="17"/>
  <c r="M41" i="17"/>
  <c r="D41" i="17"/>
  <c r="C41" i="17"/>
  <c r="A41" i="17"/>
  <c r="V40" i="17"/>
  <c r="O40" i="17"/>
  <c r="Q40" i="17" s="1"/>
  <c r="H40" i="17"/>
  <c r="E40" i="17"/>
  <c r="A40" i="17"/>
  <c r="V39" i="17"/>
  <c r="O39" i="17"/>
  <c r="Q39" i="17" s="1"/>
  <c r="H39" i="17"/>
  <c r="E39" i="17"/>
  <c r="A39" i="17"/>
  <c r="V38" i="17"/>
  <c r="O38" i="17"/>
  <c r="H38" i="17"/>
  <c r="E38" i="17"/>
  <c r="A38" i="17"/>
  <c r="P37" i="17"/>
  <c r="N37" i="17"/>
  <c r="M37" i="17"/>
  <c r="D37" i="17"/>
  <c r="C37" i="17"/>
  <c r="A37" i="17"/>
  <c r="V36" i="17"/>
  <c r="O36" i="17"/>
  <c r="Q36" i="17" s="1"/>
  <c r="H36" i="17"/>
  <c r="E36" i="17"/>
  <c r="A36" i="17"/>
  <c r="V35" i="17"/>
  <c r="O35" i="17"/>
  <c r="Q35" i="17" s="1"/>
  <c r="H35" i="17"/>
  <c r="E35" i="17"/>
  <c r="A35" i="17"/>
  <c r="O34" i="17"/>
  <c r="H34" i="17"/>
  <c r="E34" i="17"/>
  <c r="A34" i="17"/>
  <c r="V19" i="17"/>
  <c r="O19" i="17"/>
  <c r="Q19" i="17" s="1"/>
  <c r="H19" i="17"/>
  <c r="E19" i="17"/>
  <c r="A19" i="17"/>
  <c r="V18" i="17"/>
  <c r="O18" i="17"/>
  <c r="Q18" i="17" s="1"/>
  <c r="H18" i="17"/>
  <c r="E18" i="17"/>
  <c r="A18" i="17"/>
  <c r="V17" i="17"/>
  <c r="O17" i="17"/>
  <c r="Q17" i="17" s="1"/>
  <c r="H17" i="17"/>
  <c r="E17" i="17"/>
  <c r="A17" i="17"/>
  <c r="P16" i="17"/>
  <c r="N16" i="17"/>
  <c r="M16" i="17"/>
  <c r="D16" i="17"/>
  <c r="C16" i="17"/>
  <c r="A16" i="17"/>
  <c r="V15" i="17"/>
  <c r="O15" i="17"/>
  <c r="Q15" i="17" s="1"/>
  <c r="H15" i="17"/>
  <c r="E15" i="17"/>
  <c r="A15" i="17"/>
  <c r="V14" i="17"/>
  <c r="O14" i="17"/>
  <c r="Q14" i="17" s="1"/>
  <c r="H14" i="17"/>
  <c r="E14" i="17"/>
  <c r="A14" i="17"/>
  <c r="O13" i="17"/>
  <c r="H13" i="17"/>
  <c r="E13" i="17"/>
  <c r="A13" i="17"/>
  <c r="P12" i="17"/>
  <c r="N12" i="17"/>
  <c r="M12" i="17"/>
  <c r="A12" i="17"/>
  <c r="D12" i="17"/>
  <c r="C12" i="17"/>
  <c r="V11" i="17"/>
  <c r="O11" i="17"/>
  <c r="Q11" i="17" s="1"/>
  <c r="H11" i="17"/>
  <c r="E11" i="17"/>
  <c r="A11" i="17"/>
  <c r="V10" i="17"/>
  <c r="O10" i="17"/>
  <c r="Q10" i="17" s="1"/>
  <c r="H10" i="17"/>
  <c r="E10" i="17"/>
  <c r="A10" i="17"/>
  <c r="V9" i="17"/>
  <c r="O9" i="17"/>
  <c r="H9" i="17"/>
  <c r="E9" i="17"/>
  <c r="A9" i="17"/>
  <c r="T194" i="16"/>
  <c r="V194" i="16" s="1"/>
  <c r="O194" i="16"/>
  <c r="Q194" i="16" s="1"/>
  <c r="W194" i="16" s="1"/>
  <c r="T193" i="16"/>
  <c r="V193" i="16" s="1"/>
  <c r="O193" i="16"/>
  <c r="Q193" i="16" s="1"/>
  <c r="T192" i="16"/>
  <c r="V192" i="16" s="1"/>
  <c r="O192" i="16"/>
  <c r="Q192" i="16" s="1"/>
  <c r="W192" i="16" s="1"/>
  <c r="U191" i="16"/>
  <c r="S191" i="16"/>
  <c r="R191" i="16"/>
  <c r="P191" i="16"/>
  <c r="N191" i="16"/>
  <c r="M191" i="16"/>
  <c r="T190" i="16"/>
  <c r="V190" i="16" s="1"/>
  <c r="O190" i="16"/>
  <c r="Q190" i="16" s="1"/>
  <c r="W190" i="16" s="1"/>
  <c r="T189" i="16"/>
  <c r="V189" i="16" s="1"/>
  <c r="O189" i="16"/>
  <c r="Q189" i="16" s="1"/>
  <c r="W189" i="16" s="1"/>
  <c r="T188" i="16"/>
  <c r="O188" i="16"/>
  <c r="Q188" i="16" s="1"/>
  <c r="U187" i="16"/>
  <c r="S187" i="16"/>
  <c r="R187" i="16"/>
  <c r="P187" i="16"/>
  <c r="N187" i="16"/>
  <c r="M187" i="16"/>
  <c r="T186" i="16"/>
  <c r="V186" i="16" s="1"/>
  <c r="O186" i="16"/>
  <c r="Q186" i="16" s="1"/>
  <c r="T185" i="16"/>
  <c r="V185" i="16" s="1"/>
  <c r="O185" i="16"/>
  <c r="Q185" i="16" s="1"/>
  <c r="W185" i="16" s="1"/>
  <c r="T184" i="16"/>
  <c r="O184" i="16"/>
  <c r="Q184" i="16" s="1"/>
  <c r="W184" i="16" s="1"/>
  <c r="V169" i="16"/>
  <c r="O169" i="16"/>
  <c r="Q169" i="16" s="1"/>
  <c r="W169" i="16" s="1"/>
  <c r="V168" i="16"/>
  <c r="O168" i="16"/>
  <c r="Q168" i="16" s="1"/>
  <c r="W168" i="16" s="1"/>
  <c r="V167" i="16"/>
  <c r="O167" i="16"/>
  <c r="Q167" i="16" s="1"/>
  <c r="W167" i="16" s="1"/>
  <c r="P166" i="16"/>
  <c r="N166" i="16"/>
  <c r="M166" i="16"/>
  <c r="V165" i="16"/>
  <c r="O165" i="16"/>
  <c r="Q165" i="16" s="1"/>
  <c r="W165" i="16" s="1"/>
  <c r="O164" i="16"/>
  <c r="Q164" i="16" s="1"/>
  <c r="W164" i="16" s="1"/>
  <c r="V163" i="16"/>
  <c r="O163" i="16"/>
  <c r="P162" i="16"/>
  <c r="N162" i="16"/>
  <c r="M162" i="16"/>
  <c r="V161" i="16"/>
  <c r="O161" i="16"/>
  <c r="Q161" i="16" s="1"/>
  <c r="W161" i="16" s="1"/>
  <c r="V160" i="16"/>
  <c r="O160" i="16"/>
  <c r="Q160" i="16" s="1"/>
  <c r="W160" i="16" s="1"/>
  <c r="V159" i="16"/>
  <c r="O159" i="16"/>
  <c r="O119" i="16"/>
  <c r="Q119" i="16" s="1"/>
  <c r="V118" i="16"/>
  <c r="O118" i="16"/>
  <c r="O117" i="16"/>
  <c r="Q117" i="16" s="1"/>
  <c r="P116" i="16"/>
  <c r="N116" i="16"/>
  <c r="M116" i="16"/>
  <c r="A116" i="16"/>
  <c r="V115" i="16"/>
  <c r="O115" i="16"/>
  <c r="O114" i="16"/>
  <c r="O113" i="16"/>
  <c r="P112" i="16"/>
  <c r="N112" i="16"/>
  <c r="M112" i="16"/>
  <c r="O111" i="16"/>
  <c r="Q111" i="16" s="1"/>
  <c r="V110" i="16"/>
  <c r="O110" i="16"/>
  <c r="O109" i="16"/>
  <c r="O94" i="16"/>
  <c r="Q94" i="16" s="1"/>
  <c r="V93" i="16"/>
  <c r="O93" i="16"/>
  <c r="Q93" i="16" s="1"/>
  <c r="O92" i="16"/>
  <c r="Q92" i="16" s="1"/>
  <c r="P91" i="16"/>
  <c r="N91" i="16"/>
  <c r="M91" i="16"/>
  <c r="A91" i="16"/>
  <c r="V90" i="16"/>
  <c r="O90" i="16"/>
  <c r="O89" i="16"/>
  <c r="V88" i="16"/>
  <c r="O88" i="16"/>
  <c r="P87" i="16"/>
  <c r="N87" i="16"/>
  <c r="M87" i="16"/>
  <c r="O86" i="16"/>
  <c r="Q86" i="16" s="1"/>
  <c r="V85" i="16"/>
  <c r="O85" i="16"/>
  <c r="O84" i="16"/>
  <c r="V44" i="16"/>
  <c r="O44" i="16"/>
  <c r="Q44" i="16" s="1"/>
  <c r="H44" i="16"/>
  <c r="E44" i="16"/>
  <c r="A44" i="16"/>
  <c r="V43" i="16"/>
  <c r="O43" i="16"/>
  <c r="Q43" i="16" s="1"/>
  <c r="H43" i="16"/>
  <c r="E43" i="16"/>
  <c r="A43" i="16"/>
  <c r="V42" i="16"/>
  <c r="O42" i="16"/>
  <c r="Q42" i="16" s="1"/>
  <c r="H42" i="16"/>
  <c r="E42" i="16"/>
  <c r="A42" i="16"/>
  <c r="P41" i="16"/>
  <c r="N41" i="16"/>
  <c r="M41" i="16"/>
  <c r="A41" i="16"/>
  <c r="D41" i="16"/>
  <c r="C41" i="16"/>
  <c r="V40" i="16"/>
  <c r="O40" i="16"/>
  <c r="Q40" i="16" s="1"/>
  <c r="H40" i="16"/>
  <c r="E40" i="16"/>
  <c r="A40" i="16"/>
  <c r="V39" i="16"/>
  <c r="O39" i="16"/>
  <c r="Q39" i="16" s="1"/>
  <c r="H39" i="16"/>
  <c r="E39" i="16"/>
  <c r="A39" i="16"/>
  <c r="O38" i="16"/>
  <c r="H38" i="16"/>
  <c r="E38" i="16"/>
  <c r="A38" i="16"/>
  <c r="P37" i="16"/>
  <c r="N37" i="16"/>
  <c r="M37" i="16"/>
  <c r="D37" i="16"/>
  <c r="C37" i="16"/>
  <c r="V36" i="16"/>
  <c r="O36" i="16"/>
  <c r="Q36" i="16" s="1"/>
  <c r="H36" i="16"/>
  <c r="E36" i="16"/>
  <c r="A36" i="16"/>
  <c r="V35" i="16"/>
  <c r="O35" i="16"/>
  <c r="Q35" i="16" s="1"/>
  <c r="H35" i="16"/>
  <c r="E35" i="16"/>
  <c r="A35" i="16"/>
  <c r="V34" i="16"/>
  <c r="O34" i="16"/>
  <c r="H34" i="16"/>
  <c r="E34" i="16"/>
  <c r="A34" i="16"/>
  <c r="V19" i="16"/>
  <c r="O19" i="16"/>
  <c r="Q19" i="16" s="1"/>
  <c r="H19" i="16"/>
  <c r="E19" i="16"/>
  <c r="A19" i="16"/>
  <c r="V18" i="16"/>
  <c r="O18" i="16"/>
  <c r="Q18" i="16" s="1"/>
  <c r="H18" i="16"/>
  <c r="E18" i="16"/>
  <c r="A18" i="16"/>
  <c r="V17" i="16"/>
  <c r="O17" i="16"/>
  <c r="Q17" i="16" s="1"/>
  <c r="H17" i="16"/>
  <c r="E17" i="16"/>
  <c r="A17" i="16"/>
  <c r="P16" i="16"/>
  <c r="N16" i="16"/>
  <c r="M16" i="16"/>
  <c r="D16" i="16"/>
  <c r="C16" i="16"/>
  <c r="A16" i="16"/>
  <c r="V15" i="16"/>
  <c r="O15" i="16"/>
  <c r="Q15" i="16" s="1"/>
  <c r="H15" i="16"/>
  <c r="E15" i="16"/>
  <c r="A15" i="16"/>
  <c r="V14" i="16"/>
  <c r="O14" i="16"/>
  <c r="Q14" i="16" s="1"/>
  <c r="H14" i="16"/>
  <c r="E14" i="16"/>
  <c r="A14" i="16"/>
  <c r="V13" i="16"/>
  <c r="O13" i="16"/>
  <c r="Q13" i="16" s="1"/>
  <c r="H13" i="16"/>
  <c r="E13" i="16"/>
  <c r="A13" i="16"/>
  <c r="P12" i="16"/>
  <c r="N12" i="16"/>
  <c r="M12" i="16"/>
  <c r="A12" i="16"/>
  <c r="D12" i="16"/>
  <c r="C12" i="16"/>
  <c r="V11" i="16"/>
  <c r="O11" i="16"/>
  <c r="Q11" i="16" s="1"/>
  <c r="H11" i="16"/>
  <c r="E11" i="16"/>
  <c r="A11" i="16"/>
  <c r="V10" i="16"/>
  <c r="O10" i="16"/>
  <c r="Q10" i="16" s="1"/>
  <c r="H10" i="16"/>
  <c r="E10" i="16"/>
  <c r="A10" i="16"/>
  <c r="O9" i="16"/>
  <c r="H9" i="16"/>
  <c r="E9" i="16"/>
  <c r="A9" i="16"/>
  <c r="T194" i="15"/>
  <c r="V194" i="15" s="1"/>
  <c r="O194" i="15"/>
  <c r="Q194" i="15" s="1"/>
  <c r="T193" i="15"/>
  <c r="V193" i="15" s="1"/>
  <c r="O193" i="15"/>
  <c r="Q193" i="15" s="1"/>
  <c r="T192" i="15"/>
  <c r="V192" i="15" s="1"/>
  <c r="O192" i="15"/>
  <c r="Q192" i="15" s="1"/>
  <c r="U191" i="15"/>
  <c r="S191" i="15"/>
  <c r="R191" i="15"/>
  <c r="P191" i="15"/>
  <c r="N191" i="15"/>
  <c r="M191" i="15"/>
  <c r="T190" i="15"/>
  <c r="V190" i="15" s="1"/>
  <c r="O190" i="15"/>
  <c r="Q190" i="15" s="1"/>
  <c r="T189" i="15"/>
  <c r="V189" i="15" s="1"/>
  <c r="O189" i="15"/>
  <c r="Q189" i="15" s="1"/>
  <c r="T188" i="15"/>
  <c r="V188" i="15" s="1"/>
  <c r="O188" i="15"/>
  <c r="Q188" i="15" s="1"/>
  <c r="U187" i="15"/>
  <c r="S187" i="15"/>
  <c r="R187" i="15"/>
  <c r="P187" i="15"/>
  <c r="N187" i="15"/>
  <c r="M187" i="15"/>
  <c r="T186" i="15"/>
  <c r="V186" i="15" s="1"/>
  <c r="O186" i="15"/>
  <c r="Q186" i="15" s="1"/>
  <c r="T185" i="15"/>
  <c r="V185" i="15" s="1"/>
  <c r="O185" i="15"/>
  <c r="Q185" i="15" s="1"/>
  <c r="T184" i="15"/>
  <c r="O184" i="15"/>
  <c r="T169" i="15"/>
  <c r="V169" i="15" s="1"/>
  <c r="O169" i="15"/>
  <c r="Q169" i="15" s="1"/>
  <c r="W169" i="15" s="1"/>
  <c r="T168" i="15"/>
  <c r="V168" i="15" s="1"/>
  <c r="O168" i="15"/>
  <c r="Q168" i="15" s="1"/>
  <c r="W168" i="15" s="1"/>
  <c r="T167" i="15"/>
  <c r="V167" i="15" s="1"/>
  <c r="O167" i="15"/>
  <c r="Q167" i="15" s="1"/>
  <c r="W167" i="15" s="1"/>
  <c r="U166" i="15"/>
  <c r="S166" i="15"/>
  <c r="R166" i="15"/>
  <c r="P166" i="15"/>
  <c r="N166" i="15"/>
  <c r="M166" i="15"/>
  <c r="T165" i="15"/>
  <c r="V165" i="15" s="1"/>
  <c r="O165" i="15"/>
  <c r="Q165" i="15" s="1"/>
  <c r="W165" i="15" s="1"/>
  <c r="T164" i="15"/>
  <c r="V164" i="15" s="1"/>
  <c r="O164" i="15"/>
  <c r="Q164" i="15" s="1"/>
  <c r="W164" i="15" s="1"/>
  <c r="T163" i="15"/>
  <c r="O163" i="15"/>
  <c r="Q163" i="15" s="1"/>
  <c r="U162" i="15"/>
  <c r="S162" i="15"/>
  <c r="R162" i="15"/>
  <c r="P162" i="15"/>
  <c r="N162" i="15"/>
  <c r="M162" i="15"/>
  <c r="T161" i="15"/>
  <c r="V161" i="15" s="1"/>
  <c r="O161" i="15"/>
  <c r="Q161" i="15" s="1"/>
  <c r="W161" i="15" s="1"/>
  <c r="T160" i="15"/>
  <c r="V160" i="15" s="1"/>
  <c r="O160" i="15"/>
  <c r="Q160" i="15" s="1"/>
  <c r="W160" i="15" s="1"/>
  <c r="T159" i="15"/>
  <c r="V159" i="15" s="1"/>
  <c r="O159" i="15"/>
  <c r="Q159" i="15" s="1"/>
  <c r="W159" i="15" s="1"/>
  <c r="M134" i="15"/>
  <c r="N134" i="15"/>
  <c r="P134" i="15"/>
  <c r="R134" i="15"/>
  <c r="S134" i="15"/>
  <c r="U134" i="15"/>
  <c r="M135" i="15"/>
  <c r="N135" i="15"/>
  <c r="P135" i="15"/>
  <c r="R135" i="15"/>
  <c r="S135" i="15"/>
  <c r="U135" i="15"/>
  <c r="M136" i="15"/>
  <c r="N136" i="15"/>
  <c r="P136" i="15"/>
  <c r="R136" i="15"/>
  <c r="S136" i="15"/>
  <c r="U136" i="15"/>
  <c r="M138" i="15"/>
  <c r="N138" i="15"/>
  <c r="P138" i="15"/>
  <c r="R138" i="15"/>
  <c r="S138" i="15"/>
  <c r="U138" i="15"/>
  <c r="M139" i="15"/>
  <c r="N139" i="15"/>
  <c r="P139" i="15"/>
  <c r="R139" i="15"/>
  <c r="S139" i="15"/>
  <c r="U139" i="15"/>
  <c r="M140" i="15"/>
  <c r="N140" i="15"/>
  <c r="P140" i="15"/>
  <c r="R140" i="15"/>
  <c r="S140" i="15"/>
  <c r="U140" i="15"/>
  <c r="M142" i="15"/>
  <c r="N142" i="15"/>
  <c r="P142" i="15"/>
  <c r="R142" i="15"/>
  <c r="S142" i="15"/>
  <c r="U142" i="15"/>
  <c r="M143" i="15"/>
  <c r="N143" i="15"/>
  <c r="P143" i="15"/>
  <c r="R143" i="15"/>
  <c r="S143" i="15"/>
  <c r="U143" i="15"/>
  <c r="M144" i="15"/>
  <c r="N144" i="15"/>
  <c r="P144" i="15"/>
  <c r="R144" i="15"/>
  <c r="S144" i="15"/>
  <c r="U144" i="15"/>
  <c r="O119" i="15"/>
  <c r="Q119" i="15" s="1"/>
  <c r="O118" i="15"/>
  <c r="Q118" i="15" s="1"/>
  <c r="V117" i="15"/>
  <c r="O117" i="15"/>
  <c r="P116" i="15"/>
  <c r="N116" i="15"/>
  <c r="M116" i="15"/>
  <c r="A116" i="15"/>
  <c r="O115" i="15"/>
  <c r="O114" i="15"/>
  <c r="Q114" i="15" s="1"/>
  <c r="O113" i="15"/>
  <c r="P112" i="15"/>
  <c r="N112" i="15"/>
  <c r="M112" i="15"/>
  <c r="O111" i="15"/>
  <c r="Q111" i="15" s="1"/>
  <c r="O110" i="15"/>
  <c r="O109" i="15"/>
  <c r="Q109" i="15" s="1"/>
  <c r="T94" i="15"/>
  <c r="V94" i="15" s="1"/>
  <c r="O94" i="15"/>
  <c r="T93" i="15"/>
  <c r="V93" i="15" s="1"/>
  <c r="O93" i="15"/>
  <c r="T92" i="15"/>
  <c r="O92" i="15"/>
  <c r="Q92" i="15" s="1"/>
  <c r="W92" i="15" s="1"/>
  <c r="U91" i="15"/>
  <c r="S91" i="15"/>
  <c r="R91" i="15"/>
  <c r="P91" i="15"/>
  <c r="N91" i="15"/>
  <c r="M91" i="15"/>
  <c r="A91" i="15"/>
  <c r="T90" i="15"/>
  <c r="O90" i="15"/>
  <c r="T89" i="15"/>
  <c r="O89" i="15"/>
  <c r="T88" i="15"/>
  <c r="O88" i="15"/>
  <c r="U87" i="15"/>
  <c r="S87" i="15"/>
  <c r="R87" i="15"/>
  <c r="P87" i="15"/>
  <c r="N87" i="15"/>
  <c r="M87" i="15"/>
  <c r="T86" i="15"/>
  <c r="O86" i="15"/>
  <c r="Q86" i="15" s="1"/>
  <c r="W86" i="15" s="1"/>
  <c r="T85" i="15"/>
  <c r="O85" i="15"/>
  <c r="T84" i="15"/>
  <c r="O84" i="15"/>
  <c r="Q84" i="15" s="1"/>
  <c r="V44" i="15"/>
  <c r="O44" i="15"/>
  <c r="Q44" i="15" s="1"/>
  <c r="H44" i="15"/>
  <c r="E44" i="15"/>
  <c r="A44" i="15"/>
  <c r="V43" i="15"/>
  <c r="O43" i="15"/>
  <c r="Q43" i="15" s="1"/>
  <c r="H43" i="15"/>
  <c r="E43" i="15"/>
  <c r="A43" i="15"/>
  <c r="V42" i="15"/>
  <c r="O42" i="15"/>
  <c r="Q42" i="15" s="1"/>
  <c r="H42" i="15"/>
  <c r="E42" i="15"/>
  <c r="A42" i="15"/>
  <c r="P41" i="15"/>
  <c r="N41" i="15"/>
  <c r="M41" i="15"/>
  <c r="D41" i="15"/>
  <c r="C41" i="15"/>
  <c r="A41" i="15"/>
  <c r="V40" i="15"/>
  <c r="O40" i="15"/>
  <c r="Q40" i="15" s="1"/>
  <c r="H40" i="15"/>
  <c r="E40" i="15"/>
  <c r="A40" i="15"/>
  <c r="V39" i="15"/>
  <c r="O39" i="15"/>
  <c r="Q39" i="15" s="1"/>
  <c r="H39" i="15"/>
  <c r="E39" i="15"/>
  <c r="A39" i="15"/>
  <c r="O38" i="15"/>
  <c r="Q38" i="15" s="1"/>
  <c r="H38" i="15"/>
  <c r="E38" i="15"/>
  <c r="A38" i="15"/>
  <c r="P37" i="15"/>
  <c r="N37" i="15"/>
  <c r="M37" i="15"/>
  <c r="A37" i="15"/>
  <c r="D37" i="15"/>
  <c r="C37" i="15"/>
  <c r="V36" i="15"/>
  <c r="O36" i="15"/>
  <c r="Q36" i="15" s="1"/>
  <c r="H36" i="15"/>
  <c r="E36" i="15"/>
  <c r="A36" i="15"/>
  <c r="O35" i="15"/>
  <c r="Q35" i="15" s="1"/>
  <c r="H35" i="15"/>
  <c r="E35" i="15"/>
  <c r="A35" i="15"/>
  <c r="V34" i="15"/>
  <c r="O34" i="15"/>
  <c r="Q34" i="15" s="1"/>
  <c r="H34" i="15"/>
  <c r="E34" i="15"/>
  <c r="A34" i="15"/>
  <c r="V19" i="15"/>
  <c r="O19" i="15"/>
  <c r="Q19" i="15" s="1"/>
  <c r="H19" i="15"/>
  <c r="E19" i="15"/>
  <c r="A19" i="15"/>
  <c r="V18" i="15"/>
  <c r="O18" i="15"/>
  <c r="Q18" i="15" s="1"/>
  <c r="H18" i="15"/>
  <c r="E18" i="15"/>
  <c r="A18" i="15"/>
  <c r="V17" i="15"/>
  <c r="O17" i="15"/>
  <c r="Q17" i="15" s="1"/>
  <c r="H17" i="15"/>
  <c r="E17" i="15"/>
  <c r="A17" i="15"/>
  <c r="P16" i="15"/>
  <c r="N16" i="15"/>
  <c r="M16" i="15"/>
  <c r="D16" i="15"/>
  <c r="C16" i="15"/>
  <c r="A16" i="15"/>
  <c r="V15" i="15"/>
  <c r="O15" i="15"/>
  <c r="Q15" i="15" s="1"/>
  <c r="H15" i="15"/>
  <c r="E15" i="15"/>
  <c r="A15" i="15"/>
  <c r="V14" i="15"/>
  <c r="O14" i="15"/>
  <c r="Q14" i="15" s="1"/>
  <c r="H14" i="15"/>
  <c r="E14" i="15"/>
  <c r="A14" i="15"/>
  <c r="O13" i="15"/>
  <c r="Q13" i="15" s="1"/>
  <c r="H13" i="15"/>
  <c r="E13" i="15"/>
  <c r="A13" i="15"/>
  <c r="P12" i="15"/>
  <c r="N12" i="15"/>
  <c r="M12" i="15"/>
  <c r="A12" i="15"/>
  <c r="D12" i="15"/>
  <c r="C12" i="15"/>
  <c r="V11" i="15"/>
  <c r="O11" i="15"/>
  <c r="Q11" i="15" s="1"/>
  <c r="H11" i="15"/>
  <c r="E11" i="15"/>
  <c r="A11" i="15"/>
  <c r="V10" i="15"/>
  <c r="O10" i="15"/>
  <c r="Q10" i="15" s="1"/>
  <c r="H10" i="15"/>
  <c r="E10" i="15"/>
  <c r="A10" i="15"/>
  <c r="O9" i="15"/>
  <c r="H9" i="15"/>
  <c r="E9" i="15"/>
  <c r="A9" i="15"/>
  <c r="T194" i="14"/>
  <c r="V194" i="14" s="1"/>
  <c r="O194" i="14"/>
  <c r="Q194" i="14" s="1"/>
  <c r="T193" i="14"/>
  <c r="V193" i="14" s="1"/>
  <c r="O193" i="14"/>
  <c r="Q193" i="14" s="1"/>
  <c r="T192" i="14"/>
  <c r="V192" i="14" s="1"/>
  <c r="O192" i="14"/>
  <c r="U191" i="14"/>
  <c r="S191" i="14"/>
  <c r="R191" i="14"/>
  <c r="P191" i="14"/>
  <c r="N191" i="14"/>
  <c r="M191" i="14"/>
  <c r="T190" i="14"/>
  <c r="V190" i="14" s="1"/>
  <c r="O190" i="14"/>
  <c r="Q190" i="14" s="1"/>
  <c r="T189" i="14"/>
  <c r="V189" i="14" s="1"/>
  <c r="O189" i="14"/>
  <c r="Q189" i="14" s="1"/>
  <c r="T188" i="14"/>
  <c r="V188" i="14" s="1"/>
  <c r="O188" i="14"/>
  <c r="U187" i="14"/>
  <c r="S187" i="14"/>
  <c r="R187" i="14"/>
  <c r="P187" i="14"/>
  <c r="N187" i="14"/>
  <c r="M187" i="14"/>
  <c r="T186" i="14"/>
  <c r="V186" i="14" s="1"/>
  <c r="O186" i="14"/>
  <c r="Q186" i="14" s="1"/>
  <c r="T185" i="14"/>
  <c r="V185" i="14" s="1"/>
  <c r="O185" i="14"/>
  <c r="Q185" i="14" s="1"/>
  <c r="T184" i="14"/>
  <c r="O184" i="14"/>
  <c r="Q184" i="14" s="1"/>
  <c r="V169" i="14"/>
  <c r="O169" i="14"/>
  <c r="Q169" i="14" s="1"/>
  <c r="W169" i="14" s="1"/>
  <c r="V168" i="14"/>
  <c r="O168" i="14"/>
  <c r="Q168" i="14" s="1"/>
  <c r="W168" i="14" s="1"/>
  <c r="V167" i="14"/>
  <c r="O167" i="14"/>
  <c r="P166" i="14"/>
  <c r="N166" i="14"/>
  <c r="M166" i="14"/>
  <c r="V165" i="14"/>
  <c r="O165" i="14"/>
  <c r="Q165" i="14" s="1"/>
  <c r="W165" i="14" s="1"/>
  <c r="V164" i="14"/>
  <c r="O164" i="14"/>
  <c r="Q164" i="14" s="1"/>
  <c r="W164" i="14" s="1"/>
  <c r="V163" i="14"/>
  <c r="O163" i="14"/>
  <c r="P162" i="14"/>
  <c r="N162" i="14"/>
  <c r="M162" i="14"/>
  <c r="V161" i="14"/>
  <c r="O161" i="14"/>
  <c r="Q161" i="14" s="1"/>
  <c r="W161" i="14" s="1"/>
  <c r="V160" i="14"/>
  <c r="O160" i="14"/>
  <c r="Q160" i="14" s="1"/>
  <c r="W160" i="14" s="1"/>
  <c r="O159" i="14"/>
  <c r="Q159" i="14" s="1"/>
  <c r="W159" i="14" s="1"/>
  <c r="V119" i="14"/>
  <c r="O119" i="14"/>
  <c r="V118" i="14"/>
  <c r="O118" i="14"/>
  <c r="Q118" i="14" s="1"/>
  <c r="O117" i="14"/>
  <c r="Q117" i="14" s="1"/>
  <c r="P116" i="14"/>
  <c r="N116" i="14"/>
  <c r="M116" i="14"/>
  <c r="A116" i="14"/>
  <c r="O115" i="14"/>
  <c r="O114" i="14"/>
  <c r="Q114" i="14" s="1"/>
  <c r="O113" i="14"/>
  <c r="P112" i="14"/>
  <c r="N112" i="14"/>
  <c r="M112" i="14"/>
  <c r="O111" i="14"/>
  <c r="O110" i="14"/>
  <c r="O109" i="14"/>
  <c r="Q109" i="14" s="1"/>
  <c r="O94" i="14"/>
  <c r="Q94" i="14" s="1"/>
  <c r="O93" i="14"/>
  <c r="Q93" i="14" s="1"/>
  <c r="V92" i="14"/>
  <c r="O92" i="14"/>
  <c r="Q92" i="14" s="1"/>
  <c r="P91" i="14"/>
  <c r="N91" i="14"/>
  <c r="M91" i="14"/>
  <c r="A91" i="14"/>
  <c r="O90" i="14"/>
  <c r="O89" i="14"/>
  <c r="O88" i="14"/>
  <c r="P87" i="14"/>
  <c r="N87" i="14"/>
  <c r="M87" i="14"/>
  <c r="O86" i="14"/>
  <c r="O85" i="14"/>
  <c r="O84" i="14"/>
  <c r="Q84" i="14" s="1"/>
  <c r="V44" i="14"/>
  <c r="O44" i="14"/>
  <c r="Q44" i="14" s="1"/>
  <c r="H44" i="14"/>
  <c r="E44" i="14"/>
  <c r="A44" i="14"/>
  <c r="V43" i="14"/>
  <c r="O43" i="14"/>
  <c r="Q43" i="14" s="1"/>
  <c r="H43" i="14"/>
  <c r="E43" i="14"/>
  <c r="A43" i="14"/>
  <c r="V42" i="14"/>
  <c r="O42" i="14"/>
  <c r="Q42" i="14" s="1"/>
  <c r="H42" i="14"/>
  <c r="E42" i="14"/>
  <c r="A42" i="14"/>
  <c r="P41" i="14"/>
  <c r="N41" i="14"/>
  <c r="M41" i="14"/>
  <c r="D41" i="14"/>
  <c r="C41" i="14"/>
  <c r="A41" i="14"/>
  <c r="V40" i="14"/>
  <c r="O40" i="14"/>
  <c r="Q40" i="14" s="1"/>
  <c r="H40" i="14"/>
  <c r="E40" i="14"/>
  <c r="A40" i="14"/>
  <c r="O39" i="14"/>
  <c r="Q39" i="14" s="1"/>
  <c r="H39" i="14"/>
  <c r="E39" i="14"/>
  <c r="A39" i="14"/>
  <c r="V38" i="14"/>
  <c r="O38" i="14"/>
  <c r="Q38" i="14" s="1"/>
  <c r="H38" i="14"/>
  <c r="E38" i="14"/>
  <c r="A38" i="14"/>
  <c r="P37" i="14"/>
  <c r="N37" i="14"/>
  <c r="M37" i="14"/>
  <c r="A37" i="14"/>
  <c r="D37" i="14"/>
  <c r="C37" i="14"/>
  <c r="V36" i="14"/>
  <c r="O36" i="14"/>
  <c r="Q36" i="14" s="1"/>
  <c r="H36" i="14"/>
  <c r="E36" i="14"/>
  <c r="A36" i="14"/>
  <c r="O35" i="14"/>
  <c r="Q35" i="14" s="1"/>
  <c r="H35" i="14"/>
  <c r="E35" i="14"/>
  <c r="A35" i="14"/>
  <c r="V34" i="14"/>
  <c r="O34" i="14"/>
  <c r="H34" i="14"/>
  <c r="E34" i="14"/>
  <c r="A34" i="14"/>
  <c r="V19" i="14"/>
  <c r="O19" i="14"/>
  <c r="Q19" i="14" s="1"/>
  <c r="H19" i="14"/>
  <c r="E19" i="14"/>
  <c r="A19" i="14"/>
  <c r="V18" i="14"/>
  <c r="O18" i="14"/>
  <c r="Q18" i="14" s="1"/>
  <c r="H18" i="14"/>
  <c r="E18" i="14"/>
  <c r="A18" i="14"/>
  <c r="V17" i="14"/>
  <c r="O17" i="14"/>
  <c r="Q17" i="14" s="1"/>
  <c r="H17" i="14"/>
  <c r="E17" i="14"/>
  <c r="A17" i="14"/>
  <c r="P16" i="14"/>
  <c r="N16" i="14"/>
  <c r="M16" i="14"/>
  <c r="A16" i="14"/>
  <c r="D16" i="14"/>
  <c r="C16" i="14"/>
  <c r="V15" i="14"/>
  <c r="O15" i="14"/>
  <c r="Q15" i="14" s="1"/>
  <c r="H15" i="14"/>
  <c r="E15" i="14"/>
  <c r="A15" i="14"/>
  <c r="V14" i="14"/>
  <c r="O14" i="14"/>
  <c r="Q14" i="14" s="1"/>
  <c r="H14" i="14"/>
  <c r="E14" i="14"/>
  <c r="A14" i="14"/>
  <c r="V13" i="14"/>
  <c r="O13" i="14"/>
  <c r="H13" i="14"/>
  <c r="E13" i="14"/>
  <c r="A13" i="14"/>
  <c r="P12" i="14"/>
  <c r="N12" i="14"/>
  <c r="M12" i="14"/>
  <c r="D12" i="14"/>
  <c r="C12" i="14"/>
  <c r="A12" i="14"/>
  <c r="V11" i="14"/>
  <c r="O11" i="14"/>
  <c r="Q11" i="14" s="1"/>
  <c r="H11" i="14"/>
  <c r="E11" i="14"/>
  <c r="A11" i="14"/>
  <c r="V10" i="14"/>
  <c r="O10" i="14"/>
  <c r="Q10" i="14" s="1"/>
  <c r="H10" i="14"/>
  <c r="E10" i="14"/>
  <c r="A10" i="14"/>
  <c r="V9" i="14"/>
  <c r="O9" i="14"/>
  <c r="Q9" i="14" s="1"/>
  <c r="H9" i="14"/>
  <c r="E9" i="14"/>
  <c r="A9" i="14"/>
  <c r="T119" i="1"/>
  <c r="O119" i="1"/>
  <c r="Q119" i="1" s="1"/>
  <c r="W119" i="1" s="1"/>
  <c r="T118" i="1"/>
  <c r="O118" i="1"/>
  <c r="Q118" i="1" s="1"/>
  <c r="W118" i="1" s="1"/>
  <c r="T117" i="1"/>
  <c r="O117" i="1"/>
  <c r="Q117" i="1" s="1"/>
  <c r="W117" i="1" s="1"/>
  <c r="U116" i="1"/>
  <c r="S116" i="1"/>
  <c r="R116" i="1"/>
  <c r="P116" i="1"/>
  <c r="N116" i="1"/>
  <c r="M116" i="1"/>
  <c r="A116" i="1"/>
  <c r="T115" i="1"/>
  <c r="O115" i="1"/>
  <c r="Q115" i="1" s="1"/>
  <c r="W115" i="1" s="1"/>
  <c r="T114" i="1"/>
  <c r="O114" i="1"/>
  <c r="T113" i="1"/>
  <c r="O113" i="1"/>
  <c r="U112" i="1"/>
  <c r="S112" i="1"/>
  <c r="R112" i="1"/>
  <c r="P112" i="1"/>
  <c r="N112" i="1"/>
  <c r="M112" i="1"/>
  <c r="T111" i="1"/>
  <c r="O111" i="1"/>
  <c r="Q111" i="1" s="1"/>
  <c r="W111" i="1" s="1"/>
  <c r="T110" i="1"/>
  <c r="O110" i="1"/>
  <c r="Q110" i="1" s="1"/>
  <c r="W110" i="1" s="1"/>
  <c r="T109" i="1"/>
  <c r="O109" i="1"/>
  <c r="Q109" i="1" s="1"/>
  <c r="V94" i="1"/>
  <c r="O94" i="1"/>
  <c r="V93" i="1"/>
  <c r="O93" i="1"/>
  <c r="O92" i="1"/>
  <c r="Q92" i="1" s="1"/>
  <c r="P91" i="1"/>
  <c r="N91" i="1"/>
  <c r="M91" i="1"/>
  <c r="A91" i="1"/>
  <c r="O90" i="1"/>
  <c r="Q90" i="1" s="1"/>
  <c r="O89" i="1"/>
  <c r="O88" i="1"/>
  <c r="P87" i="1"/>
  <c r="N87" i="1"/>
  <c r="M87" i="1"/>
  <c r="O86" i="1"/>
  <c r="O85" i="1"/>
  <c r="Q85" i="1" s="1"/>
  <c r="O84" i="1"/>
  <c r="V44" i="1"/>
  <c r="O44" i="1"/>
  <c r="Q44" i="1" s="1"/>
  <c r="H44" i="1"/>
  <c r="E44" i="1"/>
  <c r="A44" i="1"/>
  <c r="V43" i="1"/>
  <c r="O43" i="1"/>
  <c r="Q43" i="1" s="1"/>
  <c r="H43" i="1"/>
  <c r="E43" i="1"/>
  <c r="A43" i="1"/>
  <c r="V42" i="1"/>
  <c r="O42" i="1"/>
  <c r="Q42" i="1" s="1"/>
  <c r="H42" i="1"/>
  <c r="E42" i="1"/>
  <c r="A42" i="1"/>
  <c r="P41" i="1"/>
  <c r="N41" i="1"/>
  <c r="M41" i="1"/>
  <c r="A41" i="1"/>
  <c r="D41" i="1"/>
  <c r="C41" i="1"/>
  <c r="V40" i="1"/>
  <c r="O40" i="1"/>
  <c r="Q40" i="1" s="1"/>
  <c r="H40" i="1"/>
  <c r="E40" i="1"/>
  <c r="A40" i="1"/>
  <c r="V39" i="1"/>
  <c r="O39" i="1"/>
  <c r="Q39" i="1" s="1"/>
  <c r="H39" i="1"/>
  <c r="E39" i="1"/>
  <c r="A39" i="1"/>
  <c r="O38" i="1"/>
  <c r="Q38" i="1" s="1"/>
  <c r="H38" i="1"/>
  <c r="E38" i="1"/>
  <c r="A38" i="1"/>
  <c r="P37" i="1"/>
  <c r="N37" i="1"/>
  <c r="M37" i="1"/>
  <c r="A37" i="1"/>
  <c r="D37" i="1"/>
  <c r="C37" i="1"/>
  <c r="V36" i="1"/>
  <c r="O36" i="1"/>
  <c r="Q36" i="1" s="1"/>
  <c r="H36" i="1"/>
  <c r="E36" i="1"/>
  <c r="A36" i="1"/>
  <c r="O35" i="1"/>
  <c r="Q35" i="1" s="1"/>
  <c r="H35" i="1"/>
  <c r="E35" i="1"/>
  <c r="A35" i="1"/>
  <c r="V34" i="1"/>
  <c r="O34" i="1"/>
  <c r="Q34" i="1" s="1"/>
  <c r="H34" i="1"/>
  <c r="E34" i="1"/>
  <c r="A34" i="1"/>
  <c r="V19" i="1"/>
  <c r="O19" i="1"/>
  <c r="Q19" i="1" s="1"/>
  <c r="H19" i="1"/>
  <c r="E19" i="1"/>
  <c r="A19" i="1"/>
  <c r="V18" i="1"/>
  <c r="O18" i="1"/>
  <c r="Q18" i="1" s="1"/>
  <c r="H18" i="1"/>
  <c r="E18" i="1"/>
  <c r="A18" i="1"/>
  <c r="V17" i="1"/>
  <c r="O17" i="1"/>
  <c r="Q17" i="1" s="1"/>
  <c r="H17" i="1"/>
  <c r="E17" i="1"/>
  <c r="A17" i="1"/>
  <c r="P16" i="1"/>
  <c r="N16" i="1"/>
  <c r="M16" i="1"/>
  <c r="D16" i="1"/>
  <c r="C16" i="1"/>
  <c r="A16" i="1"/>
  <c r="V15" i="1"/>
  <c r="O15" i="1"/>
  <c r="Q15" i="1" s="1"/>
  <c r="H15" i="1"/>
  <c r="E15" i="1"/>
  <c r="A15" i="1"/>
  <c r="O14" i="1"/>
  <c r="Q14" i="1" s="1"/>
  <c r="H14" i="1"/>
  <c r="E14" i="1"/>
  <c r="A14" i="1"/>
  <c r="V13" i="1"/>
  <c r="O13" i="1"/>
  <c r="Q13" i="1" s="1"/>
  <c r="H13" i="1"/>
  <c r="E13" i="1"/>
  <c r="A13" i="1"/>
  <c r="P12" i="1"/>
  <c r="N12" i="1"/>
  <c r="M12" i="1"/>
  <c r="A12" i="1"/>
  <c r="D12" i="1"/>
  <c r="C12" i="1"/>
  <c r="V11" i="1"/>
  <c r="O11" i="1"/>
  <c r="Q11" i="1" s="1"/>
  <c r="H11" i="1"/>
  <c r="E11" i="1"/>
  <c r="A11" i="1"/>
  <c r="V10" i="1"/>
  <c r="O10" i="1"/>
  <c r="Q10" i="1" s="1"/>
  <c r="H10" i="1"/>
  <c r="E10" i="1"/>
  <c r="A10" i="1"/>
  <c r="V9" i="1"/>
  <c r="O9" i="1"/>
  <c r="H9" i="1"/>
  <c r="E9" i="1"/>
  <c r="A9" i="1"/>
  <c r="C20" i="1"/>
  <c r="D20" i="1"/>
  <c r="F20" i="1"/>
  <c r="G20" i="1"/>
  <c r="M20" i="1"/>
  <c r="N20" i="1"/>
  <c r="P20" i="1"/>
  <c r="R20" i="1"/>
  <c r="S20" i="1"/>
  <c r="U20" i="1"/>
  <c r="A21" i="1"/>
  <c r="E21" i="1"/>
  <c r="H21" i="1"/>
  <c r="O21" i="1"/>
  <c r="Q21" i="1" s="1"/>
  <c r="T21" i="1"/>
  <c r="A22" i="1"/>
  <c r="E22" i="1"/>
  <c r="H22" i="1"/>
  <c r="O22" i="1"/>
  <c r="Q22" i="1" s="1"/>
  <c r="T22" i="1"/>
  <c r="U24" i="1"/>
  <c r="M24" i="1"/>
  <c r="A23" i="1"/>
  <c r="E23" i="1"/>
  <c r="H23" i="1"/>
  <c r="O23" i="1"/>
  <c r="Q23" i="1" s="1"/>
  <c r="T23" i="1"/>
  <c r="V23" i="1" s="1"/>
  <c r="T91" i="17" l="1"/>
  <c r="R24" i="20"/>
  <c r="R49" i="20"/>
  <c r="S24" i="20"/>
  <c r="S49" i="20"/>
  <c r="W193" i="17"/>
  <c r="U197" i="19"/>
  <c r="S197" i="19"/>
  <c r="U172" i="19"/>
  <c r="S172" i="19"/>
  <c r="V22" i="1"/>
  <c r="W22" i="1" s="1"/>
  <c r="U122" i="19"/>
  <c r="S122" i="19"/>
  <c r="U97" i="19"/>
  <c r="S97" i="19"/>
  <c r="R72" i="20"/>
  <c r="S47" i="19"/>
  <c r="R47" i="19"/>
  <c r="G47" i="19"/>
  <c r="F47" i="19"/>
  <c r="G46" i="19"/>
  <c r="S46" i="19"/>
  <c r="F46" i="19"/>
  <c r="U121" i="19"/>
  <c r="S121" i="19"/>
  <c r="S96" i="19"/>
  <c r="U96" i="19"/>
  <c r="G21" i="19"/>
  <c r="R71" i="20"/>
  <c r="F21" i="19"/>
  <c r="W10" i="15"/>
  <c r="I19" i="16"/>
  <c r="W17" i="17"/>
  <c r="W39" i="17"/>
  <c r="I11" i="16"/>
  <c r="O166" i="17"/>
  <c r="I14" i="1"/>
  <c r="I38" i="1"/>
  <c r="I10" i="14"/>
  <c r="I36" i="1"/>
  <c r="W44" i="1"/>
  <c r="N137" i="15"/>
  <c r="I15" i="1"/>
  <c r="I39" i="1"/>
  <c r="W189" i="14"/>
  <c r="Q114" i="16"/>
  <c r="I14" i="15"/>
  <c r="V166" i="14"/>
  <c r="I22" i="1"/>
  <c r="I15" i="14"/>
  <c r="W189" i="15"/>
  <c r="O16" i="17"/>
  <c r="E41" i="17"/>
  <c r="V41" i="17"/>
  <c r="W186" i="17"/>
  <c r="O143" i="15"/>
  <c r="Q143" i="15" s="1"/>
  <c r="M141" i="15"/>
  <c r="I17" i="16"/>
  <c r="T111" i="20"/>
  <c r="T117" i="20"/>
  <c r="T172" i="20"/>
  <c r="O116" i="1"/>
  <c r="O37" i="14"/>
  <c r="H37" i="15"/>
  <c r="I35" i="1"/>
  <c r="I43" i="1"/>
  <c r="H12" i="14"/>
  <c r="W15" i="14"/>
  <c r="I18" i="14"/>
  <c r="I19" i="15"/>
  <c r="W40" i="15"/>
  <c r="O135" i="15"/>
  <c r="Q135" i="15" s="1"/>
  <c r="H12" i="16"/>
  <c r="I15" i="16"/>
  <c r="O41" i="17"/>
  <c r="T162" i="17"/>
  <c r="I11" i="1"/>
  <c r="I23" i="1"/>
  <c r="I21" i="1"/>
  <c r="O12" i="1"/>
  <c r="E16" i="14"/>
  <c r="W42" i="14"/>
  <c r="W44" i="14"/>
  <c r="I36" i="15"/>
  <c r="O139" i="15"/>
  <c r="Q139" i="15" s="1"/>
  <c r="O134" i="15"/>
  <c r="Q134" i="15" s="1"/>
  <c r="O12" i="16"/>
  <c r="W44" i="17"/>
  <c r="G14" i="19"/>
  <c r="G64" i="19" s="1"/>
  <c r="S14" i="19"/>
  <c r="I34" i="1"/>
  <c r="W39" i="1"/>
  <c r="I40" i="1"/>
  <c r="I42" i="1"/>
  <c r="O91" i="1"/>
  <c r="W11" i="14"/>
  <c r="I17" i="14"/>
  <c r="I36" i="14"/>
  <c r="I39" i="14"/>
  <c r="I40" i="14"/>
  <c r="Q191" i="15"/>
  <c r="Q89" i="16"/>
  <c r="O37" i="17"/>
  <c r="Q34" i="17"/>
  <c r="Q37" i="17" s="1"/>
  <c r="Q89" i="14"/>
  <c r="V184" i="15"/>
  <c r="V187" i="15" s="1"/>
  <c r="T187" i="15"/>
  <c r="Q86" i="14"/>
  <c r="I10" i="1"/>
  <c r="I17" i="1"/>
  <c r="W36" i="1"/>
  <c r="E12" i="14"/>
  <c r="I35" i="14"/>
  <c r="Q117" i="15"/>
  <c r="Q120" i="15" s="1"/>
  <c r="V191" i="14"/>
  <c r="H12" i="15"/>
  <c r="H16" i="16"/>
  <c r="I40" i="16"/>
  <c r="I42" i="16"/>
  <c r="O12" i="17"/>
  <c r="H16" i="17"/>
  <c r="O191" i="17"/>
  <c r="W186" i="14"/>
  <c r="T191" i="14"/>
  <c r="Q192" i="14"/>
  <c r="W192" i="14" s="1"/>
  <c r="E41" i="15"/>
  <c r="T87" i="15"/>
  <c r="P137" i="15"/>
  <c r="M137" i="15"/>
  <c r="T162" i="15"/>
  <c r="T166" i="15"/>
  <c r="W186" i="15"/>
  <c r="I44" i="16"/>
  <c r="W193" i="16"/>
  <c r="E12" i="17"/>
  <c r="Q9" i="17"/>
  <c r="W9" i="17" s="1"/>
  <c r="I10" i="17"/>
  <c r="E16" i="17"/>
  <c r="Q13" i="17"/>
  <c r="Q16" i="17" s="1"/>
  <c r="I36" i="17"/>
  <c r="I39" i="17"/>
  <c r="T197" i="20"/>
  <c r="W185" i="14"/>
  <c r="W190" i="14"/>
  <c r="P141" i="15"/>
  <c r="O136" i="15"/>
  <c r="Q136" i="15" s="1"/>
  <c r="W185" i="15"/>
  <c r="W194" i="15"/>
  <c r="W15" i="17"/>
  <c r="W18" i="17"/>
  <c r="W35" i="17"/>
  <c r="W40" i="17"/>
  <c r="W194" i="17"/>
  <c r="S71" i="20"/>
  <c r="V21" i="1"/>
  <c r="W21" i="1" s="1"/>
  <c r="R168" i="19"/>
  <c r="S168" i="19"/>
  <c r="S170" i="19" s="1"/>
  <c r="T46" i="20"/>
  <c r="R93" i="19"/>
  <c r="T93" i="19" s="1"/>
  <c r="R22" i="19"/>
  <c r="T22" i="19" s="1"/>
  <c r="U93" i="19"/>
  <c r="T23" i="20"/>
  <c r="I44" i="1"/>
  <c r="T96" i="20"/>
  <c r="R21" i="19"/>
  <c r="R117" i="19"/>
  <c r="T117" i="19" s="1"/>
  <c r="S64" i="20"/>
  <c r="R172" i="19"/>
  <c r="R197" i="19"/>
  <c r="W36" i="16"/>
  <c r="I44" i="17"/>
  <c r="S21" i="19"/>
  <c r="H42" i="19"/>
  <c r="P12" i="19"/>
  <c r="S23" i="19"/>
  <c r="T23" i="19" s="1"/>
  <c r="S39" i="19"/>
  <c r="T39" i="19" s="1"/>
  <c r="V39" i="19" s="1"/>
  <c r="U71" i="20"/>
  <c r="U74" i="20" s="1"/>
  <c r="S73" i="20"/>
  <c r="U60" i="20"/>
  <c r="U65" i="20"/>
  <c r="R68" i="20"/>
  <c r="T21" i="20"/>
  <c r="T22" i="20"/>
  <c r="R73" i="20"/>
  <c r="R111" i="19"/>
  <c r="T111" i="19" s="1"/>
  <c r="G16" i="20"/>
  <c r="G16" i="19" s="1"/>
  <c r="T10" i="20"/>
  <c r="S20" i="20"/>
  <c r="U68" i="20"/>
  <c r="S69" i="20"/>
  <c r="W189" i="17"/>
  <c r="W117" i="17"/>
  <c r="W42" i="17"/>
  <c r="W36" i="17"/>
  <c r="W43" i="17"/>
  <c r="I42" i="17"/>
  <c r="H12" i="17"/>
  <c r="I17" i="17"/>
  <c r="V162" i="16"/>
  <c r="V37" i="16"/>
  <c r="W35" i="16"/>
  <c r="W11" i="16"/>
  <c r="W13" i="16"/>
  <c r="I36" i="16"/>
  <c r="I39" i="16"/>
  <c r="I10" i="16"/>
  <c r="S141" i="15"/>
  <c r="I42" i="15"/>
  <c r="I44" i="15"/>
  <c r="I10" i="15"/>
  <c r="I13" i="15"/>
  <c r="W118" i="14"/>
  <c r="U112" i="19"/>
  <c r="W92" i="14"/>
  <c r="V12" i="14"/>
  <c r="S112" i="20"/>
  <c r="U112" i="20"/>
  <c r="T110" i="20"/>
  <c r="T115" i="20"/>
  <c r="T85" i="20"/>
  <c r="T90" i="20"/>
  <c r="S60" i="20"/>
  <c r="U61" i="20"/>
  <c r="R64" i="20"/>
  <c r="S65" i="20"/>
  <c r="T65" i="20" s="1"/>
  <c r="R69" i="20"/>
  <c r="U37" i="20"/>
  <c r="S41" i="20"/>
  <c r="R45" i="20"/>
  <c r="R10" i="19"/>
  <c r="S15" i="19"/>
  <c r="S12" i="20"/>
  <c r="R16" i="20"/>
  <c r="R15" i="19"/>
  <c r="R12" i="20"/>
  <c r="S10" i="19"/>
  <c r="U12" i="20"/>
  <c r="S16" i="20"/>
  <c r="R20" i="20"/>
  <c r="A40" i="19"/>
  <c r="G13" i="19"/>
  <c r="H13" i="19" s="1"/>
  <c r="S191" i="20"/>
  <c r="U162" i="19"/>
  <c r="U162" i="20"/>
  <c r="S87" i="20"/>
  <c r="S91" i="20"/>
  <c r="U64" i="20"/>
  <c r="S68" i="20"/>
  <c r="U69" i="20"/>
  <c r="U41" i="20"/>
  <c r="T40" i="20"/>
  <c r="S38" i="19"/>
  <c r="T38" i="19" s="1"/>
  <c r="V38" i="19" s="1"/>
  <c r="U59" i="20"/>
  <c r="R67" i="20"/>
  <c r="S9" i="19"/>
  <c r="R13" i="19"/>
  <c r="R18" i="19"/>
  <c r="T9" i="20"/>
  <c r="T11" i="20"/>
  <c r="T13" i="20"/>
  <c r="T14" i="20"/>
  <c r="T15" i="20"/>
  <c r="T17" i="20"/>
  <c r="T18" i="20"/>
  <c r="T19" i="20"/>
  <c r="R63" i="20"/>
  <c r="R9" i="19"/>
  <c r="T9" i="19" s="1"/>
  <c r="V9" i="19" s="1"/>
  <c r="R14" i="19"/>
  <c r="R19" i="19"/>
  <c r="R61" i="20"/>
  <c r="W18" i="1"/>
  <c r="U12" i="19"/>
  <c r="S13" i="19"/>
  <c r="R17" i="19"/>
  <c r="T17" i="19" s="1"/>
  <c r="V17" i="19" s="1"/>
  <c r="S18" i="19"/>
  <c r="S63" i="20"/>
  <c r="H36" i="19"/>
  <c r="A36" i="19"/>
  <c r="A39" i="19"/>
  <c r="H39" i="19"/>
  <c r="H44" i="19"/>
  <c r="A44" i="19"/>
  <c r="F59" i="19"/>
  <c r="A42" i="19"/>
  <c r="F69" i="19"/>
  <c r="G61" i="19"/>
  <c r="H37" i="1"/>
  <c r="G59" i="19"/>
  <c r="G69" i="19"/>
  <c r="F41" i="20"/>
  <c r="H35" i="19"/>
  <c r="H17" i="19"/>
  <c r="F67" i="19"/>
  <c r="G12" i="20"/>
  <c r="F20" i="20"/>
  <c r="W15" i="1"/>
  <c r="V113" i="16"/>
  <c r="T112" i="1"/>
  <c r="V118" i="1"/>
  <c r="V119" i="1"/>
  <c r="O16" i="14"/>
  <c r="Q13" i="14"/>
  <c r="W13" i="14" s="1"/>
  <c r="E37" i="14"/>
  <c r="Q34" i="14"/>
  <c r="V35" i="14"/>
  <c r="V37" i="14" s="1"/>
  <c r="I42" i="14"/>
  <c r="V94" i="14"/>
  <c r="W94" i="14" s="1"/>
  <c r="V117" i="14"/>
  <c r="W117" i="14" s="1"/>
  <c r="V159" i="14"/>
  <c r="V162" i="14" s="1"/>
  <c r="V13" i="15"/>
  <c r="V16" i="15" s="1"/>
  <c r="H41" i="15"/>
  <c r="V38" i="15"/>
  <c r="V41" i="15" s="1"/>
  <c r="V92" i="15"/>
  <c r="V118" i="15"/>
  <c r="W118" i="15" s="1"/>
  <c r="O144" i="15"/>
  <c r="Q144" i="15" s="1"/>
  <c r="O142" i="15"/>
  <c r="O41" i="16"/>
  <c r="Q38" i="16"/>
  <c r="Q41" i="16" s="1"/>
  <c r="T191" i="16"/>
  <c r="I18" i="17"/>
  <c r="Q94" i="17"/>
  <c r="W94" i="17" s="1"/>
  <c r="F65" i="19"/>
  <c r="H40" i="19"/>
  <c r="Q94" i="15"/>
  <c r="W94" i="15" s="1"/>
  <c r="A20" i="1"/>
  <c r="E12" i="1"/>
  <c r="Q9" i="1"/>
  <c r="Q12" i="1" s="1"/>
  <c r="V92" i="1"/>
  <c r="W92" i="1" s="1"/>
  <c r="H12" i="1"/>
  <c r="V12" i="1"/>
  <c r="I18" i="1"/>
  <c r="I19" i="1"/>
  <c r="E41" i="1"/>
  <c r="H41" i="1"/>
  <c r="W43" i="1"/>
  <c r="Q93" i="1"/>
  <c r="W93" i="1" s="1"/>
  <c r="Q94" i="1"/>
  <c r="W94" i="1" s="1"/>
  <c r="V117" i="1"/>
  <c r="W9" i="14"/>
  <c r="I11" i="14"/>
  <c r="H16" i="14"/>
  <c r="W19" i="14"/>
  <c r="I38" i="14"/>
  <c r="W40" i="14"/>
  <c r="W43" i="14"/>
  <c r="Q111" i="14"/>
  <c r="Q119" i="14"/>
  <c r="W119" i="14" s="1"/>
  <c r="Q167" i="14"/>
  <c r="W167" i="14" s="1"/>
  <c r="W36" i="15"/>
  <c r="Q89" i="15"/>
  <c r="W89" i="15" s="1"/>
  <c r="U137" i="15"/>
  <c r="O162" i="15"/>
  <c r="V163" i="15"/>
  <c r="V166" i="15" s="1"/>
  <c r="I34" i="16"/>
  <c r="O162" i="16"/>
  <c r="Q159" i="16"/>
  <c r="W159" i="16" s="1"/>
  <c r="T187" i="16"/>
  <c r="V184" i="16"/>
  <c r="V187" i="16" s="1"/>
  <c r="V188" i="16"/>
  <c r="V191" i="16" s="1"/>
  <c r="V12" i="17"/>
  <c r="I13" i="17"/>
  <c r="V13" i="17"/>
  <c r="V16" i="17" s="1"/>
  <c r="Q86" i="17"/>
  <c r="W86" i="17" s="1"/>
  <c r="V92" i="17"/>
  <c r="V160" i="17"/>
  <c r="V162" i="17" s="1"/>
  <c r="O187" i="17"/>
  <c r="Q184" i="17"/>
  <c r="Q188" i="17"/>
  <c r="F41" i="19"/>
  <c r="F63" i="19"/>
  <c r="V118" i="17"/>
  <c r="W118" i="17" s="1"/>
  <c r="M25" i="1"/>
  <c r="W10" i="1"/>
  <c r="W11" i="1"/>
  <c r="I13" i="1"/>
  <c r="W17" i="1"/>
  <c r="W40" i="1"/>
  <c r="W42" i="1"/>
  <c r="W10" i="14"/>
  <c r="I13" i="14"/>
  <c r="V16" i="14"/>
  <c r="W17" i="14"/>
  <c r="W18" i="14"/>
  <c r="W36" i="14"/>
  <c r="V93" i="14"/>
  <c r="W93" i="14" s="1"/>
  <c r="T187" i="14"/>
  <c r="V184" i="14"/>
  <c r="V187" i="14" s="1"/>
  <c r="W193" i="14"/>
  <c r="W194" i="14"/>
  <c r="V9" i="15"/>
  <c r="V12" i="15" s="1"/>
  <c r="W14" i="15"/>
  <c r="I18" i="15"/>
  <c r="W19" i="15"/>
  <c r="W42" i="15"/>
  <c r="Q93" i="15"/>
  <c r="W93" i="15" s="1"/>
  <c r="V119" i="15"/>
  <c r="W119" i="15" s="1"/>
  <c r="O191" i="15"/>
  <c r="W193" i="15"/>
  <c r="W15" i="16"/>
  <c r="W19" i="16"/>
  <c r="V92" i="16"/>
  <c r="W92" i="16" s="1"/>
  <c r="Q163" i="16"/>
  <c r="T166" i="17"/>
  <c r="H11" i="19"/>
  <c r="F61" i="19"/>
  <c r="F16" i="20"/>
  <c r="F16" i="19" s="1"/>
  <c r="F14" i="19"/>
  <c r="G20" i="20"/>
  <c r="G18" i="19"/>
  <c r="G41" i="20"/>
  <c r="G38" i="19"/>
  <c r="H38" i="19" s="1"/>
  <c r="G45" i="19"/>
  <c r="H43" i="19"/>
  <c r="U16" i="20"/>
  <c r="U63" i="20"/>
  <c r="U20" i="20"/>
  <c r="U67" i="20"/>
  <c r="T35" i="20"/>
  <c r="R60" i="20"/>
  <c r="S45" i="20"/>
  <c r="S42" i="19"/>
  <c r="O166" i="14"/>
  <c r="O191" i="14"/>
  <c r="O12" i="15"/>
  <c r="I11" i="15"/>
  <c r="W15" i="15"/>
  <c r="I17" i="15"/>
  <c r="W39" i="15"/>
  <c r="I43" i="15"/>
  <c r="U141" i="15"/>
  <c r="N141" i="15"/>
  <c r="R137" i="15"/>
  <c r="V162" i="15"/>
  <c r="W190" i="15"/>
  <c r="T191" i="15"/>
  <c r="W192" i="15"/>
  <c r="E12" i="16"/>
  <c r="A37" i="16"/>
  <c r="E41" i="16"/>
  <c r="I38" i="16"/>
  <c r="W93" i="16"/>
  <c r="E37" i="17"/>
  <c r="I35" i="17"/>
  <c r="O162" i="17"/>
  <c r="Q159" i="17"/>
  <c r="W159" i="17" s="1"/>
  <c r="V187" i="17"/>
  <c r="G65" i="19"/>
  <c r="H15" i="19"/>
  <c r="O12" i="14"/>
  <c r="I14" i="14"/>
  <c r="I19" i="14"/>
  <c r="I34" i="14"/>
  <c r="I43" i="14"/>
  <c r="I44" i="14"/>
  <c r="O162" i="14"/>
  <c r="Q163" i="14"/>
  <c r="Q166" i="14" s="1"/>
  <c r="W166" i="14" s="1"/>
  <c r="O187" i="14"/>
  <c r="Q188" i="14"/>
  <c r="E12" i="15"/>
  <c r="Q9" i="15"/>
  <c r="I15" i="15"/>
  <c r="W18" i="15"/>
  <c r="I34" i="15"/>
  <c r="I35" i="15"/>
  <c r="O41" i="15"/>
  <c r="I39" i="15"/>
  <c r="I40" i="15"/>
  <c r="W44" i="15"/>
  <c r="R141" i="15"/>
  <c r="O140" i="15"/>
  <c r="Q140" i="15" s="1"/>
  <c r="O138" i="15"/>
  <c r="O187" i="15"/>
  <c r="Q184" i="15"/>
  <c r="Q187" i="15" s="1"/>
  <c r="V191" i="15"/>
  <c r="V9" i="16"/>
  <c r="V12" i="16" s="1"/>
  <c r="W10" i="16"/>
  <c r="V16" i="16"/>
  <c r="W14" i="16"/>
  <c r="W17" i="16"/>
  <c r="W39" i="16"/>
  <c r="W42" i="16"/>
  <c r="O87" i="16"/>
  <c r="Q84" i="16"/>
  <c r="O112" i="16"/>
  <c r="Q109" i="16"/>
  <c r="W186" i="16"/>
  <c r="I14" i="17"/>
  <c r="W14" i="17"/>
  <c r="I15" i="17"/>
  <c r="I19" i="17"/>
  <c r="W19" i="17"/>
  <c r="H37" i="17"/>
  <c r="V34" i="17"/>
  <c r="Q38" i="17"/>
  <c r="Q41" i="17" s="1"/>
  <c r="Q93" i="17"/>
  <c r="W93" i="17" s="1"/>
  <c r="Q163" i="17"/>
  <c r="A15" i="19"/>
  <c r="A43" i="19"/>
  <c r="I13" i="16"/>
  <c r="I14" i="16"/>
  <c r="I18" i="16"/>
  <c r="O37" i="16"/>
  <c r="H37" i="16"/>
  <c r="H41" i="16"/>
  <c r="W43" i="16"/>
  <c r="O191" i="16"/>
  <c r="I38" i="17"/>
  <c r="H41" i="17"/>
  <c r="I41" i="17" s="1"/>
  <c r="I40" i="17"/>
  <c r="I43" i="17"/>
  <c r="P16" i="19"/>
  <c r="U16" i="19"/>
  <c r="S91" i="19"/>
  <c r="S191" i="19"/>
  <c r="S61" i="20"/>
  <c r="S72" i="20"/>
  <c r="U87" i="20"/>
  <c r="U84" i="19"/>
  <c r="U87" i="19" s="1"/>
  <c r="T86" i="20"/>
  <c r="R86" i="19"/>
  <c r="T86" i="19" s="1"/>
  <c r="R95" i="20"/>
  <c r="R92" i="19"/>
  <c r="T92" i="19" s="1"/>
  <c r="T97" i="20"/>
  <c r="R97" i="19"/>
  <c r="S116" i="20"/>
  <c r="S113" i="19"/>
  <c r="S116" i="19" s="1"/>
  <c r="T122" i="20"/>
  <c r="R122" i="19"/>
  <c r="T161" i="20"/>
  <c r="R161" i="19"/>
  <c r="T161" i="19" s="1"/>
  <c r="S166" i="20"/>
  <c r="S163" i="19"/>
  <c r="S166" i="19" s="1"/>
  <c r="T167" i="20"/>
  <c r="R167" i="19"/>
  <c r="T167" i="19" s="1"/>
  <c r="U187" i="20"/>
  <c r="U184" i="19"/>
  <c r="U187" i="19" s="1"/>
  <c r="T186" i="20"/>
  <c r="R186" i="19"/>
  <c r="T186" i="19" s="1"/>
  <c r="R195" i="20"/>
  <c r="R192" i="19"/>
  <c r="T192" i="19" s="1"/>
  <c r="I43" i="16"/>
  <c r="O187" i="16"/>
  <c r="Q191" i="16"/>
  <c r="W191" i="16" s="1"/>
  <c r="W10" i="17"/>
  <c r="I11" i="17"/>
  <c r="W11" i="17"/>
  <c r="W119" i="17"/>
  <c r="V166" i="17"/>
  <c r="W185" i="17"/>
  <c r="V191" i="17"/>
  <c r="W190" i="17"/>
  <c r="W192" i="17"/>
  <c r="P41" i="19"/>
  <c r="A11" i="19"/>
  <c r="F37" i="19"/>
  <c r="A34" i="19"/>
  <c r="H34" i="19"/>
  <c r="F45" i="19"/>
  <c r="U20" i="19"/>
  <c r="S37" i="19"/>
  <c r="U41" i="19"/>
  <c r="P37" i="19"/>
  <c r="A10" i="19"/>
  <c r="A17" i="19"/>
  <c r="A19" i="19"/>
  <c r="U37" i="19"/>
  <c r="S109" i="19"/>
  <c r="S112" i="19" s="1"/>
  <c r="T36" i="20"/>
  <c r="T47" i="20"/>
  <c r="T88" i="19"/>
  <c r="T98" i="19"/>
  <c r="T118" i="19"/>
  <c r="T123" i="19"/>
  <c r="T173" i="19"/>
  <c r="S187" i="20"/>
  <c r="S184" i="19"/>
  <c r="S187" i="19" s="1"/>
  <c r="T188" i="19"/>
  <c r="T193" i="19"/>
  <c r="U199" i="20"/>
  <c r="U196" i="19"/>
  <c r="T198" i="19"/>
  <c r="F37" i="20"/>
  <c r="F45" i="20"/>
  <c r="T34" i="19"/>
  <c r="V34" i="19" s="1"/>
  <c r="U45" i="20"/>
  <c r="T44" i="19"/>
  <c r="V44" i="19" s="1"/>
  <c r="R59" i="20"/>
  <c r="S67" i="20"/>
  <c r="U91" i="20"/>
  <c r="S95" i="20"/>
  <c r="U116" i="20"/>
  <c r="S120" i="20"/>
  <c r="T121" i="20"/>
  <c r="U166" i="20"/>
  <c r="T165" i="20"/>
  <c r="S170" i="20"/>
  <c r="T185" i="20"/>
  <c r="U191" i="20"/>
  <c r="T190" i="20"/>
  <c r="S195" i="20"/>
  <c r="T196" i="20"/>
  <c r="F12" i="20"/>
  <c r="G37" i="20"/>
  <c r="G45" i="20"/>
  <c r="S37" i="20"/>
  <c r="T38" i="20"/>
  <c r="T43" i="20"/>
  <c r="T48" i="19"/>
  <c r="S59" i="20"/>
  <c r="R87" i="20"/>
  <c r="T89" i="20"/>
  <c r="U95" i="20"/>
  <c r="T94" i="20"/>
  <c r="T109" i="20"/>
  <c r="T114" i="20"/>
  <c r="U120" i="20"/>
  <c r="T119" i="20"/>
  <c r="T159" i="20"/>
  <c r="T164" i="20"/>
  <c r="U170" i="20"/>
  <c r="T169" i="20"/>
  <c r="T184" i="20"/>
  <c r="T189" i="20"/>
  <c r="U195" i="20"/>
  <c r="T194" i="20"/>
  <c r="S199" i="20"/>
  <c r="R187" i="20"/>
  <c r="R191" i="20"/>
  <c r="R199" i="20"/>
  <c r="R185" i="19"/>
  <c r="T185" i="19" s="1"/>
  <c r="U191" i="19"/>
  <c r="R190" i="19"/>
  <c r="T190" i="19" s="1"/>
  <c r="S195" i="19"/>
  <c r="R196" i="19"/>
  <c r="T196" i="19" s="1"/>
  <c r="R184" i="19"/>
  <c r="R189" i="19"/>
  <c r="T189" i="19" s="1"/>
  <c r="U195" i="19"/>
  <c r="R194" i="19"/>
  <c r="T194" i="19" s="1"/>
  <c r="T188" i="20"/>
  <c r="T192" i="20"/>
  <c r="T193" i="20"/>
  <c r="T198" i="20"/>
  <c r="S162" i="19"/>
  <c r="T160" i="19"/>
  <c r="T171" i="19"/>
  <c r="R162" i="20"/>
  <c r="R170" i="20"/>
  <c r="U166" i="19"/>
  <c r="R165" i="19"/>
  <c r="T165" i="19" s="1"/>
  <c r="R159" i="19"/>
  <c r="T159" i="19" s="1"/>
  <c r="R164" i="19"/>
  <c r="T164" i="19" s="1"/>
  <c r="U170" i="19"/>
  <c r="R169" i="19"/>
  <c r="T169" i="19" s="1"/>
  <c r="T160" i="20"/>
  <c r="T163" i="20"/>
  <c r="T168" i="20"/>
  <c r="T171" i="20"/>
  <c r="T173" i="20"/>
  <c r="R166" i="20"/>
  <c r="S162" i="20"/>
  <c r="R112" i="20"/>
  <c r="R116" i="20"/>
  <c r="R120" i="20"/>
  <c r="R110" i="19"/>
  <c r="T110" i="19" s="1"/>
  <c r="U116" i="19"/>
  <c r="R115" i="19"/>
  <c r="T115" i="19" s="1"/>
  <c r="S120" i="19"/>
  <c r="R121" i="19"/>
  <c r="R109" i="19"/>
  <c r="R114" i="19"/>
  <c r="U120" i="19"/>
  <c r="R119" i="19"/>
  <c r="T119" i="19" s="1"/>
  <c r="T113" i="20"/>
  <c r="T118" i="20"/>
  <c r="T123" i="20"/>
  <c r="R91" i="20"/>
  <c r="R85" i="19"/>
  <c r="T85" i="19" s="1"/>
  <c r="U91" i="19"/>
  <c r="R90" i="19"/>
  <c r="T90" i="19" s="1"/>
  <c r="S95" i="19"/>
  <c r="R96" i="19"/>
  <c r="R84" i="19"/>
  <c r="R89" i="19"/>
  <c r="T89" i="19" s="1"/>
  <c r="R94" i="19"/>
  <c r="T94" i="19" s="1"/>
  <c r="T84" i="20"/>
  <c r="T88" i="20"/>
  <c r="T92" i="20"/>
  <c r="T93" i="20"/>
  <c r="T98" i="20"/>
  <c r="S87" i="19"/>
  <c r="R41" i="20"/>
  <c r="R36" i="19"/>
  <c r="T36" i="19" s="1"/>
  <c r="V36" i="19" s="1"/>
  <c r="R42" i="19"/>
  <c r="R46" i="19"/>
  <c r="R37" i="20"/>
  <c r="R35" i="19"/>
  <c r="T35" i="19" s="1"/>
  <c r="V35" i="19" s="1"/>
  <c r="R40" i="19"/>
  <c r="T40" i="19" s="1"/>
  <c r="V40" i="19" s="1"/>
  <c r="T34" i="20"/>
  <c r="T39" i="20"/>
  <c r="T42" i="20"/>
  <c r="T44" i="20"/>
  <c r="T48" i="20"/>
  <c r="A9" i="19"/>
  <c r="T43" i="19"/>
  <c r="V43" i="19" s="1"/>
  <c r="T11" i="19"/>
  <c r="V11" i="19" s="1"/>
  <c r="G37" i="19"/>
  <c r="A35" i="19"/>
  <c r="H10" i="19"/>
  <c r="G67" i="19"/>
  <c r="H9" i="19"/>
  <c r="F60" i="19"/>
  <c r="A60" i="19" s="1"/>
  <c r="H19" i="19"/>
  <c r="F68" i="19"/>
  <c r="V109" i="17"/>
  <c r="W109" i="17" s="1"/>
  <c r="Q110" i="17"/>
  <c r="V111" i="17"/>
  <c r="W111" i="17" s="1"/>
  <c r="Q113" i="17"/>
  <c r="V114" i="17"/>
  <c r="W114" i="17" s="1"/>
  <c r="Q115" i="17"/>
  <c r="O116" i="17"/>
  <c r="O112" i="17"/>
  <c r="V110" i="17"/>
  <c r="V113" i="17"/>
  <c r="V115" i="17"/>
  <c r="W84" i="17"/>
  <c r="V84" i="17"/>
  <c r="Q85" i="17"/>
  <c r="W85" i="17" s="1"/>
  <c r="V86" i="17"/>
  <c r="Q88" i="17"/>
  <c r="V89" i="17"/>
  <c r="Q90" i="17"/>
  <c r="W90" i="17" s="1"/>
  <c r="O91" i="17"/>
  <c r="O87" i="17"/>
  <c r="V88" i="17"/>
  <c r="V90" i="17"/>
  <c r="I34" i="17"/>
  <c r="I9" i="17"/>
  <c r="Q187" i="16"/>
  <c r="W188" i="16"/>
  <c r="O166" i="16"/>
  <c r="V164" i="16"/>
  <c r="V166" i="16" s="1"/>
  <c r="V109" i="16"/>
  <c r="Q110" i="16"/>
  <c r="V111" i="16"/>
  <c r="W111" i="16" s="1"/>
  <c r="Q113" i="16"/>
  <c r="V114" i="16"/>
  <c r="Q115" i="16"/>
  <c r="W115" i="16" s="1"/>
  <c r="O116" i="16"/>
  <c r="V117" i="16"/>
  <c r="W117" i="16" s="1"/>
  <c r="Q118" i="16"/>
  <c r="W118" i="16" s="1"/>
  <c r="V119" i="16"/>
  <c r="W119" i="16" s="1"/>
  <c r="V84" i="16"/>
  <c r="Q85" i="16"/>
  <c r="V86" i="16"/>
  <c r="W86" i="16" s="1"/>
  <c r="Q88" i="16"/>
  <c r="V89" i="16"/>
  <c r="Q90" i="16"/>
  <c r="W90" i="16" s="1"/>
  <c r="O91" i="16"/>
  <c r="V94" i="16"/>
  <c r="W94" i="16" s="1"/>
  <c r="W44" i="16"/>
  <c r="W40" i="16"/>
  <c r="Q34" i="16"/>
  <c r="I35" i="16"/>
  <c r="E37" i="16"/>
  <c r="V38" i="16"/>
  <c r="V41" i="16" s="1"/>
  <c r="W18" i="16"/>
  <c r="O16" i="16"/>
  <c r="Q9" i="16"/>
  <c r="E16" i="16"/>
  <c r="I9" i="16"/>
  <c r="Q16" i="16"/>
  <c r="W188" i="15"/>
  <c r="Q166" i="15"/>
  <c r="W166" i="15" s="1"/>
  <c r="W163" i="15"/>
  <c r="Q162" i="15"/>
  <c r="O166" i="15"/>
  <c r="T144" i="15"/>
  <c r="T143" i="15"/>
  <c r="T142" i="15"/>
  <c r="T140" i="15"/>
  <c r="T139" i="15"/>
  <c r="T138" i="15"/>
  <c r="T136" i="15"/>
  <c r="S137" i="15"/>
  <c r="T135" i="15"/>
  <c r="T134" i="15"/>
  <c r="V109" i="15"/>
  <c r="W109" i="15" s="1"/>
  <c r="Q110" i="15"/>
  <c r="V111" i="15"/>
  <c r="W111" i="15" s="1"/>
  <c r="Q113" i="15"/>
  <c r="V114" i="15"/>
  <c r="W114" i="15" s="1"/>
  <c r="Q115" i="15"/>
  <c r="O116" i="15"/>
  <c r="O112" i="15"/>
  <c r="V110" i="15"/>
  <c r="V113" i="15"/>
  <c r="V115" i="15"/>
  <c r="W84" i="15"/>
  <c r="V84" i="15"/>
  <c r="Q85" i="15"/>
  <c r="W85" i="15" s="1"/>
  <c r="V86" i="15"/>
  <c r="Q88" i="15"/>
  <c r="V89" i="15"/>
  <c r="Q90" i="15"/>
  <c r="W90" i="15" s="1"/>
  <c r="O91" i="15"/>
  <c r="O87" i="15"/>
  <c r="T91" i="15"/>
  <c r="V85" i="15"/>
  <c r="V88" i="15"/>
  <c r="V90" i="15"/>
  <c r="Q37" i="15"/>
  <c r="W34" i="15"/>
  <c r="W43" i="15"/>
  <c r="E37" i="15"/>
  <c r="O37" i="15"/>
  <c r="I38" i="15"/>
  <c r="Q41" i="15"/>
  <c r="V35" i="15"/>
  <c r="V37" i="15" s="1"/>
  <c r="Q16" i="15"/>
  <c r="W11" i="15"/>
  <c r="W17" i="15"/>
  <c r="H16" i="15"/>
  <c r="I9" i="15"/>
  <c r="E16" i="15"/>
  <c r="O16" i="15"/>
  <c r="Q187" i="14"/>
  <c r="Q162" i="14"/>
  <c r="V109" i="14"/>
  <c r="W109" i="14" s="1"/>
  <c r="Q110" i="14"/>
  <c r="V111" i="14"/>
  <c r="Q113" i="14"/>
  <c r="V114" i="14"/>
  <c r="W114" i="14" s="1"/>
  <c r="Q115" i="14"/>
  <c r="O116" i="14"/>
  <c r="O112" i="14"/>
  <c r="V110" i="14"/>
  <c r="V113" i="14"/>
  <c r="V115" i="14"/>
  <c r="V84" i="14"/>
  <c r="Q85" i="14"/>
  <c r="V86" i="14"/>
  <c r="Q88" i="14"/>
  <c r="V89" i="14"/>
  <c r="Q90" i="14"/>
  <c r="O91" i="14"/>
  <c r="O87" i="14"/>
  <c r="V85" i="14"/>
  <c r="V88" i="14"/>
  <c r="V90" i="14"/>
  <c r="Q41" i="14"/>
  <c r="W38" i="14"/>
  <c r="H41" i="14"/>
  <c r="E41" i="14"/>
  <c r="O41" i="14"/>
  <c r="H37" i="14"/>
  <c r="V39" i="14"/>
  <c r="V41" i="14" s="1"/>
  <c r="I9" i="14"/>
  <c r="Q12" i="14"/>
  <c r="W14" i="14"/>
  <c r="Q112" i="1"/>
  <c r="W109" i="1"/>
  <c r="V109" i="1"/>
  <c r="V111" i="1"/>
  <c r="Q113" i="1"/>
  <c r="V114" i="1"/>
  <c r="T116" i="1"/>
  <c r="O112" i="1"/>
  <c r="V110" i="1"/>
  <c r="V113" i="1"/>
  <c r="Q114" i="1"/>
  <c r="W114" i="1" s="1"/>
  <c r="V115" i="1"/>
  <c r="O87" i="1"/>
  <c r="V85" i="1"/>
  <c r="W85" i="1" s="1"/>
  <c r="Q86" i="1"/>
  <c r="V84" i="1"/>
  <c r="V86" i="1"/>
  <c r="Q88" i="1"/>
  <c r="V89" i="1"/>
  <c r="Q84" i="1"/>
  <c r="V88" i="1"/>
  <c r="Q89" i="1"/>
  <c r="V90" i="1"/>
  <c r="W90" i="1" s="1"/>
  <c r="Q41" i="1"/>
  <c r="Q37" i="1"/>
  <c r="W34" i="1"/>
  <c r="E37" i="1"/>
  <c r="O37" i="1"/>
  <c r="V35" i="1"/>
  <c r="W35" i="1" s="1"/>
  <c r="V38" i="1"/>
  <c r="V41" i="1" s="1"/>
  <c r="O41" i="1"/>
  <c r="Q16" i="1"/>
  <c r="W13" i="1"/>
  <c r="W19" i="1"/>
  <c r="H16" i="1"/>
  <c r="H20" i="1"/>
  <c r="I9" i="1"/>
  <c r="E16" i="1"/>
  <c r="O16" i="1"/>
  <c r="V14" i="1"/>
  <c r="V20" i="1"/>
  <c r="Q20" i="1"/>
  <c r="U25" i="1"/>
  <c r="T20" i="1"/>
  <c r="O20" i="1"/>
  <c r="E20" i="1"/>
  <c r="E24" i="1"/>
  <c r="R24" i="1"/>
  <c r="N24" i="1"/>
  <c r="N25" i="1" s="1"/>
  <c r="O24" i="1"/>
  <c r="P24" i="1"/>
  <c r="P25" i="1" s="1"/>
  <c r="D24" i="1"/>
  <c r="D25" i="1" s="1"/>
  <c r="S24" i="1"/>
  <c r="S25" i="1" s="1"/>
  <c r="C22" i="20"/>
  <c r="C22" i="19" s="1"/>
  <c r="G24" i="1"/>
  <c r="G25" i="1" s="1"/>
  <c r="W23" i="1"/>
  <c r="T24" i="1"/>
  <c r="U20" i="14"/>
  <c r="T20" i="14"/>
  <c r="S20" i="14"/>
  <c r="R20" i="14"/>
  <c r="U20" i="15"/>
  <c r="T20" i="15"/>
  <c r="S20" i="15"/>
  <c r="R20" i="15"/>
  <c r="U20" i="16"/>
  <c r="T20" i="16"/>
  <c r="S20" i="16"/>
  <c r="R20" i="16"/>
  <c r="U20" i="17"/>
  <c r="T20" i="17"/>
  <c r="S20" i="17"/>
  <c r="R20" i="17"/>
  <c r="P223" i="1"/>
  <c r="N223" i="1"/>
  <c r="M223" i="1"/>
  <c r="P222" i="1"/>
  <c r="N222" i="1"/>
  <c r="M222" i="1"/>
  <c r="P221" i="1"/>
  <c r="N221" i="1"/>
  <c r="M221" i="1"/>
  <c r="P219" i="1"/>
  <c r="N219" i="1"/>
  <c r="M219" i="1"/>
  <c r="P218" i="1"/>
  <c r="N218" i="1"/>
  <c r="M218" i="1"/>
  <c r="P217" i="1"/>
  <c r="N217" i="1"/>
  <c r="M217" i="1"/>
  <c r="P215" i="1"/>
  <c r="N215" i="1"/>
  <c r="M215" i="1"/>
  <c r="P214" i="1"/>
  <c r="N214" i="1"/>
  <c r="M214" i="1"/>
  <c r="P213" i="1"/>
  <c r="N213" i="1"/>
  <c r="M213" i="1"/>
  <c r="P211" i="1"/>
  <c r="N211" i="1"/>
  <c r="M211" i="1"/>
  <c r="P210" i="1"/>
  <c r="N210" i="1"/>
  <c r="M210" i="1"/>
  <c r="P209" i="1"/>
  <c r="N209" i="1"/>
  <c r="M209" i="1"/>
  <c r="P199" i="1"/>
  <c r="N199" i="1"/>
  <c r="M199" i="1"/>
  <c r="O198" i="1"/>
  <c r="Q198" i="1" s="1"/>
  <c r="O197" i="1"/>
  <c r="O196" i="1"/>
  <c r="P195" i="1"/>
  <c r="N195" i="1"/>
  <c r="M195" i="1"/>
  <c r="O194" i="1"/>
  <c r="O193" i="1"/>
  <c r="O192" i="1"/>
  <c r="P191" i="1"/>
  <c r="N191" i="1"/>
  <c r="M191" i="1"/>
  <c r="O190" i="1"/>
  <c r="Q190" i="1" s="1"/>
  <c r="O189" i="1"/>
  <c r="Q189" i="1" s="1"/>
  <c r="O188" i="1"/>
  <c r="P187" i="1"/>
  <c r="N187" i="1"/>
  <c r="M187" i="1"/>
  <c r="O186" i="1"/>
  <c r="Q186" i="1" s="1"/>
  <c r="O185" i="1"/>
  <c r="Q185" i="1" s="1"/>
  <c r="O184" i="1"/>
  <c r="Q184" i="1" s="1"/>
  <c r="P174" i="1"/>
  <c r="N174" i="1"/>
  <c r="M174" i="1"/>
  <c r="O173" i="1"/>
  <c r="Q173" i="1" s="1"/>
  <c r="O172" i="1"/>
  <c r="O171" i="1"/>
  <c r="P170" i="1"/>
  <c r="N170" i="1"/>
  <c r="M170" i="1"/>
  <c r="O169" i="1"/>
  <c r="Q169" i="1" s="1"/>
  <c r="O168" i="1"/>
  <c r="O167" i="1"/>
  <c r="P166" i="1"/>
  <c r="N166" i="1"/>
  <c r="M166" i="1"/>
  <c r="O165" i="1"/>
  <c r="Q165" i="1" s="1"/>
  <c r="O164" i="1"/>
  <c r="Q164" i="1" s="1"/>
  <c r="O163" i="1"/>
  <c r="P162" i="1"/>
  <c r="N162" i="1"/>
  <c r="M162" i="1"/>
  <c r="O161" i="1"/>
  <c r="Q161" i="1" s="1"/>
  <c r="O160" i="1"/>
  <c r="Q160" i="1" s="1"/>
  <c r="O159" i="1"/>
  <c r="Q159" i="1" s="1"/>
  <c r="P148" i="1"/>
  <c r="N148" i="1"/>
  <c r="M148" i="1"/>
  <c r="P147" i="1"/>
  <c r="N147" i="1"/>
  <c r="M147" i="1"/>
  <c r="P146" i="1"/>
  <c r="N146" i="1"/>
  <c r="M146" i="1"/>
  <c r="P144" i="1"/>
  <c r="N144" i="1"/>
  <c r="M144" i="1"/>
  <c r="P143" i="1"/>
  <c r="N143" i="1"/>
  <c r="M143" i="1"/>
  <c r="P142" i="1"/>
  <c r="N142" i="1"/>
  <c r="M142" i="1"/>
  <c r="P140" i="1"/>
  <c r="N140" i="1"/>
  <c r="M140" i="1"/>
  <c r="P139" i="1"/>
  <c r="N139" i="1"/>
  <c r="M139" i="1"/>
  <c r="P138" i="1"/>
  <c r="N138" i="1"/>
  <c r="M138" i="1"/>
  <c r="P136" i="1"/>
  <c r="N136" i="1"/>
  <c r="M136" i="1"/>
  <c r="P135" i="1"/>
  <c r="N135" i="1"/>
  <c r="M135" i="1"/>
  <c r="P134" i="1"/>
  <c r="N134" i="1"/>
  <c r="M134" i="1"/>
  <c r="P124" i="1"/>
  <c r="N124" i="1"/>
  <c r="M124" i="1"/>
  <c r="O123" i="1"/>
  <c r="Q123" i="1" s="1"/>
  <c r="O122" i="1"/>
  <c r="Q122" i="1" s="1"/>
  <c r="O121" i="1"/>
  <c r="P120" i="1"/>
  <c r="N120" i="1"/>
  <c r="M120" i="1"/>
  <c r="Q120" i="1"/>
  <c r="P99" i="1"/>
  <c r="N99" i="1"/>
  <c r="M99" i="1"/>
  <c r="O98" i="1"/>
  <c r="Q98" i="1" s="1"/>
  <c r="O97" i="1"/>
  <c r="Q97" i="1" s="1"/>
  <c r="O96" i="1"/>
  <c r="P95" i="1"/>
  <c r="N95" i="1"/>
  <c r="M95" i="1"/>
  <c r="P73" i="1"/>
  <c r="N73" i="1"/>
  <c r="M73" i="1"/>
  <c r="P72" i="1"/>
  <c r="N72" i="1"/>
  <c r="M72" i="1"/>
  <c r="P71" i="1"/>
  <c r="N71" i="1"/>
  <c r="M71" i="1"/>
  <c r="P69" i="1"/>
  <c r="N69" i="1"/>
  <c r="M69" i="1"/>
  <c r="P68" i="1"/>
  <c r="N68" i="1"/>
  <c r="M68" i="1"/>
  <c r="P67" i="1"/>
  <c r="N67" i="1"/>
  <c r="M67" i="1"/>
  <c r="P65" i="1"/>
  <c r="N65" i="1"/>
  <c r="M65" i="1"/>
  <c r="P64" i="1"/>
  <c r="N64" i="1"/>
  <c r="M64" i="1"/>
  <c r="P63" i="1"/>
  <c r="N63" i="1"/>
  <c r="M63" i="1"/>
  <c r="P61" i="1"/>
  <c r="N61" i="1"/>
  <c r="M61" i="1"/>
  <c r="P60" i="1"/>
  <c r="N60" i="1"/>
  <c r="M60" i="1"/>
  <c r="P59" i="1"/>
  <c r="N59" i="1"/>
  <c r="M59" i="1"/>
  <c r="P49" i="1"/>
  <c r="N49" i="1"/>
  <c r="M49" i="1"/>
  <c r="O48" i="1"/>
  <c r="Q48" i="1" s="1"/>
  <c r="O47" i="1"/>
  <c r="Q47" i="1" s="1"/>
  <c r="O46" i="1"/>
  <c r="P45" i="1"/>
  <c r="N45" i="1"/>
  <c r="M45" i="1"/>
  <c r="Q45" i="1"/>
  <c r="P223" i="14"/>
  <c r="N223" i="14"/>
  <c r="M223" i="14"/>
  <c r="P222" i="14"/>
  <c r="N222" i="14"/>
  <c r="M222" i="14"/>
  <c r="P221" i="14"/>
  <c r="N221" i="14"/>
  <c r="M221" i="14"/>
  <c r="P219" i="14"/>
  <c r="N219" i="14"/>
  <c r="M219" i="14"/>
  <c r="P218" i="14"/>
  <c r="N218" i="14"/>
  <c r="M218" i="14"/>
  <c r="P217" i="14"/>
  <c r="N217" i="14"/>
  <c r="M217" i="14"/>
  <c r="P215" i="14"/>
  <c r="N215" i="14"/>
  <c r="M215" i="14"/>
  <c r="P214" i="14"/>
  <c r="N214" i="14"/>
  <c r="M214" i="14"/>
  <c r="P213" i="14"/>
  <c r="N213" i="14"/>
  <c r="M213" i="14"/>
  <c r="P211" i="14"/>
  <c r="N211" i="14"/>
  <c r="M211" i="14"/>
  <c r="P210" i="14"/>
  <c r="N210" i="14"/>
  <c r="M210" i="14"/>
  <c r="P209" i="14"/>
  <c r="N209" i="14"/>
  <c r="M209" i="14"/>
  <c r="P199" i="14"/>
  <c r="N199" i="14"/>
  <c r="M199" i="14"/>
  <c r="O198" i="14"/>
  <c r="Q198" i="14" s="1"/>
  <c r="O197" i="14"/>
  <c r="O196" i="14"/>
  <c r="P195" i="14"/>
  <c r="N195" i="14"/>
  <c r="M195" i="14"/>
  <c r="P174" i="14"/>
  <c r="N174" i="14"/>
  <c r="M174" i="14"/>
  <c r="O173" i="14"/>
  <c r="Q173" i="14" s="1"/>
  <c r="O172" i="14"/>
  <c r="O171" i="14"/>
  <c r="P170" i="14"/>
  <c r="O170" i="14"/>
  <c r="N170" i="14"/>
  <c r="M170" i="14"/>
  <c r="P148" i="14"/>
  <c r="N148" i="14"/>
  <c r="M148" i="14"/>
  <c r="P147" i="14"/>
  <c r="N147" i="14"/>
  <c r="M147" i="14"/>
  <c r="P146" i="14"/>
  <c r="N146" i="14"/>
  <c r="M146" i="14"/>
  <c r="P144" i="14"/>
  <c r="N144" i="14"/>
  <c r="M144" i="14"/>
  <c r="P143" i="14"/>
  <c r="N143" i="14"/>
  <c r="M143" i="14"/>
  <c r="P142" i="14"/>
  <c r="N142" i="14"/>
  <c r="M142" i="14"/>
  <c r="P140" i="14"/>
  <c r="N140" i="14"/>
  <c r="M140" i="14"/>
  <c r="P139" i="14"/>
  <c r="N139" i="14"/>
  <c r="M139" i="14"/>
  <c r="P138" i="14"/>
  <c r="N138" i="14"/>
  <c r="M138" i="14"/>
  <c r="P136" i="14"/>
  <c r="N136" i="14"/>
  <c r="M136" i="14"/>
  <c r="P135" i="14"/>
  <c r="N135" i="14"/>
  <c r="M135" i="14"/>
  <c r="P134" i="14"/>
  <c r="N134" i="14"/>
  <c r="M134" i="14"/>
  <c r="P124" i="14"/>
  <c r="N124" i="14"/>
  <c r="M124" i="14"/>
  <c r="O123" i="14"/>
  <c r="Q123" i="14" s="1"/>
  <c r="O122" i="14"/>
  <c r="Q122" i="14" s="1"/>
  <c r="O121" i="14"/>
  <c r="P120" i="14"/>
  <c r="N120" i="14"/>
  <c r="M120" i="14"/>
  <c r="O120" i="14"/>
  <c r="P99" i="14"/>
  <c r="N99" i="14"/>
  <c r="M99" i="14"/>
  <c r="O98" i="14"/>
  <c r="Q98" i="14" s="1"/>
  <c r="O97" i="14"/>
  <c r="Q97" i="14" s="1"/>
  <c r="O96" i="14"/>
  <c r="P95" i="14"/>
  <c r="N95" i="14"/>
  <c r="M95" i="14"/>
  <c r="Q95" i="14"/>
  <c r="O95" i="14"/>
  <c r="P73" i="14"/>
  <c r="N73" i="14"/>
  <c r="M73" i="14"/>
  <c r="P72" i="14"/>
  <c r="N72" i="14"/>
  <c r="M72" i="14"/>
  <c r="P71" i="14"/>
  <c r="N71" i="14"/>
  <c r="M71" i="14"/>
  <c r="P69" i="14"/>
  <c r="N69" i="14"/>
  <c r="M69" i="14"/>
  <c r="P68" i="14"/>
  <c r="N68" i="14"/>
  <c r="M68" i="14"/>
  <c r="P67" i="14"/>
  <c r="N67" i="14"/>
  <c r="M67" i="14"/>
  <c r="P65" i="14"/>
  <c r="N65" i="14"/>
  <c r="M65" i="14"/>
  <c r="P64" i="14"/>
  <c r="N64" i="14"/>
  <c r="M64" i="14"/>
  <c r="P63" i="14"/>
  <c r="N63" i="14"/>
  <c r="M63" i="14"/>
  <c r="P61" i="14"/>
  <c r="N61" i="14"/>
  <c r="M61" i="14"/>
  <c r="P60" i="14"/>
  <c r="N60" i="14"/>
  <c r="M60" i="14"/>
  <c r="P59" i="14"/>
  <c r="N59" i="14"/>
  <c r="M59" i="14"/>
  <c r="P49" i="14"/>
  <c r="N49" i="14"/>
  <c r="M49" i="14"/>
  <c r="O48" i="14"/>
  <c r="Q48" i="14" s="1"/>
  <c r="O47" i="14"/>
  <c r="Q47" i="14" s="1"/>
  <c r="O46" i="14"/>
  <c r="P45" i="14"/>
  <c r="O45" i="14"/>
  <c r="N45" i="14"/>
  <c r="M45" i="14"/>
  <c r="P24" i="14"/>
  <c r="N24" i="14"/>
  <c r="M24" i="14"/>
  <c r="O23" i="14"/>
  <c r="Q23" i="14" s="1"/>
  <c r="O22" i="14"/>
  <c r="Q22" i="14" s="1"/>
  <c r="O21" i="14"/>
  <c r="Q21" i="14" s="1"/>
  <c r="P20" i="14"/>
  <c r="N20" i="14"/>
  <c r="M20" i="14"/>
  <c r="Q20" i="14"/>
  <c r="O20" i="14"/>
  <c r="P223" i="15"/>
  <c r="N223" i="15"/>
  <c r="M223" i="15"/>
  <c r="P222" i="15"/>
  <c r="N222" i="15"/>
  <c r="M222" i="15"/>
  <c r="P221" i="15"/>
  <c r="N221" i="15"/>
  <c r="M221" i="15"/>
  <c r="P219" i="15"/>
  <c r="N219" i="15"/>
  <c r="M219" i="15"/>
  <c r="P218" i="15"/>
  <c r="N218" i="15"/>
  <c r="M218" i="15"/>
  <c r="P217" i="15"/>
  <c r="N217" i="15"/>
  <c r="M217" i="15"/>
  <c r="P215" i="15"/>
  <c r="N215" i="15"/>
  <c r="M215" i="15"/>
  <c r="P214" i="15"/>
  <c r="N214" i="15"/>
  <c r="M214" i="15"/>
  <c r="P213" i="15"/>
  <c r="N213" i="15"/>
  <c r="M213" i="15"/>
  <c r="P211" i="15"/>
  <c r="N211" i="15"/>
  <c r="M211" i="15"/>
  <c r="P210" i="15"/>
  <c r="N210" i="15"/>
  <c r="M210" i="15"/>
  <c r="P209" i="15"/>
  <c r="N209" i="15"/>
  <c r="M209" i="15"/>
  <c r="P199" i="15"/>
  <c r="N199" i="15"/>
  <c r="M199" i="15"/>
  <c r="O198" i="15"/>
  <c r="Q198" i="15" s="1"/>
  <c r="O197" i="15"/>
  <c r="O196" i="15"/>
  <c r="P195" i="15"/>
  <c r="N195" i="15"/>
  <c r="M195" i="15"/>
  <c r="Q195" i="15"/>
  <c r="O195" i="15"/>
  <c r="P174" i="15"/>
  <c r="N174" i="15"/>
  <c r="M174" i="15"/>
  <c r="O173" i="15"/>
  <c r="Q173" i="15" s="1"/>
  <c r="O172" i="15"/>
  <c r="O171" i="15"/>
  <c r="P170" i="15"/>
  <c r="N170" i="15"/>
  <c r="M170" i="15"/>
  <c r="P148" i="15"/>
  <c r="N148" i="15"/>
  <c r="M148" i="15"/>
  <c r="P147" i="15"/>
  <c r="N147" i="15"/>
  <c r="M147" i="15"/>
  <c r="P146" i="15"/>
  <c r="N146" i="15"/>
  <c r="M146" i="15"/>
  <c r="P124" i="15"/>
  <c r="N124" i="15"/>
  <c r="M124" i="15"/>
  <c r="O123" i="15"/>
  <c r="Q123" i="15" s="1"/>
  <c r="O122" i="15"/>
  <c r="Q122" i="15" s="1"/>
  <c r="O121" i="15"/>
  <c r="P120" i="15"/>
  <c r="N120" i="15"/>
  <c r="M120" i="15"/>
  <c r="O120" i="15"/>
  <c r="P99" i="15"/>
  <c r="N99" i="15"/>
  <c r="M99" i="15"/>
  <c r="O98" i="15"/>
  <c r="Q98" i="15" s="1"/>
  <c r="O97" i="15"/>
  <c r="Q97" i="15" s="1"/>
  <c r="O96" i="15"/>
  <c r="P95" i="15"/>
  <c r="N95" i="15"/>
  <c r="M95" i="15"/>
  <c r="P73" i="15"/>
  <c r="N73" i="15"/>
  <c r="M73" i="15"/>
  <c r="P72" i="15"/>
  <c r="N72" i="15"/>
  <c r="M72" i="15"/>
  <c r="P71" i="15"/>
  <c r="N71" i="15"/>
  <c r="M71" i="15"/>
  <c r="P69" i="15"/>
  <c r="N69" i="15"/>
  <c r="M69" i="15"/>
  <c r="P68" i="15"/>
  <c r="N68" i="15"/>
  <c r="M68" i="15"/>
  <c r="P67" i="15"/>
  <c r="N67" i="15"/>
  <c r="M67" i="15"/>
  <c r="P65" i="15"/>
  <c r="N65" i="15"/>
  <c r="M65" i="15"/>
  <c r="P64" i="15"/>
  <c r="N64" i="15"/>
  <c r="M64" i="15"/>
  <c r="P63" i="15"/>
  <c r="N63" i="15"/>
  <c r="M63" i="15"/>
  <c r="P61" i="15"/>
  <c r="N61" i="15"/>
  <c r="M61" i="15"/>
  <c r="P60" i="15"/>
  <c r="N60" i="15"/>
  <c r="M60" i="15"/>
  <c r="P59" i="15"/>
  <c r="N59" i="15"/>
  <c r="M59" i="15"/>
  <c r="P49" i="15"/>
  <c r="N49" i="15"/>
  <c r="M49" i="15"/>
  <c r="O48" i="15"/>
  <c r="Q48" i="15" s="1"/>
  <c r="O47" i="15"/>
  <c r="Q47" i="15" s="1"/>
  <c r="O46" i="15"/>
  <c r="P45" i="15"/>
  <c r="N45" i="15"/>
  <c r="M45" i="15"/>
  <c r="P24" i="15"/>
  <c r="N24" i="15"/>
  <c r="M24" i="15"/>
  <c r="O23" i="15"/>
  <c r="Q23" i="15" s="1"/>
  <c r="O22" i="15"/>
  <c r="Q22" i="15" s="1"/>
  <c r="O21" i="15"/>
  <c r="Q21" i="15" s="1"/>
  <c r="P20" i="15"/>
  <c r="N20" i="15"/>
  <c r="M20" i="15"/>
  <c r="O20" i="15"/>
  <c r="P223" i="16"/>
  <c r="N223" i="16"/>
  <c r="M223" i="16"/>
  <c r="P222" i="16"/>
  <c r="N222" i="16"/>
  <c r="M222" i="16"/>
  <c r="P221" i="16"/>
  <c r="N221" i="16"/>
  <c r="M221" i="16"/>
  <c r="P219" i="16"/>
  <c r="N219" i="16"/>
  <c r="M219" i="16"/>
  <c r="P218" i="16"/>
  <c r="N218" i="16"/>
  <c r="M218" i="16"/>
  <c r="P217" i="16"/>
  <c r="N217" i="16"/>
  <c r="M217" i="16"/>
  <c r="P215" i="16"/>
  <c r="N215" i="16"/>
  <c r="M215" i="16"/>
  <c r="P214" i="16"/>
  <c r="N214" i="16"/>
  <c r="M214" i="16"/>
  <c r="P213" i="16"/>
  <c r="N213" i="16"/>
  <c r="M213" i="16"/>
  <c r="P211" i="16"/>
  <c r="N211" i="16"/>
  <c r="M211" i="16"/>
  <c r="P210" i="16"/>
  <c r="N210" i="16"/>
  <c r="M210" i="16"/>
  <c r="P209" i="16"/>
  <c r="N209" i="16"/>
  <c r="M209" i="16"/>
  <c r="P199" i="16"/>
  <c r="N199" i="16"/>
  <c r="M199" i="16"/>
  <c r="O198" i="16"/>
  <c r="Q198" i="16" s="1"/>
  <c r="O197" i="16"/>
  <c r="O196" i="16"/>
  <c r="P195" i="16"/>
  <c r="N195" i="16"/>
  <c r="M195" i="16"/>
  <c r="P174" i="16"/>
  <c r="N174" i="16"/>
  <c r="M174" i="16"/>
  <c r="O173" i="16"/>
  <c r="Q173" i="16" s="1"/>
  <c r="O172" i="16"/>
  <c r="O171" i="16"/>
  <c r="P170" i="16"/>
  <c r="N170" i="16"/>
  <c r="M170" i="16"/>
  <c r="Q170" i="16"/>
  <c r="P148" i="16"/>
  <c r="N148" i="16"/>
  <c r="M148" i="16"/>
  <c r="P147" i="16"/>
  <c r="N147" i="16"/>
  <c r="M147" i="16"/>
  <c r="P146" i="16"/>
  <c r="N146" i="16"/>
  <c r="M146" i="16"/>
  <c r="P144" i="16"/>
  <c r="N144" i="16"/>
  <c r="M144" i="16"/>
  <c r="P143" i="16"/>
  <c r="N143" i="16"/>
  <c r="M143" i="16"/>
  <c r="P142" i="16"/>
  <c r="N142" i="16"/>
  <c r="M142" i="16"/>
  <c r="P140" i="16"/>
  <c r="N140" i="16"/>
  <c r="M140" i="16"/>
  <c r="P139" i="16"/>
  <c r="N139" i="16"/>
  <c r="M139" i="16"/>
  <c r="P138" i="16"/>
  <c r="N138" i="16"/>
  <c r="M138" i="16"/>
  <c r="P136" i="16"/>
  <c r="N136" i="16"/>
  <c r="M136" i="16"/>
  <c r="P135" i="16"/>
  <c r="N135" i="16"/>
  <c r="M135" i="16"/>
  <c r="P134" i="16"/>
  <c r="N134" i="16"/>
  <c r="M134" i="16"/>
  <c r="P124" i="16"/>
  <c r="N124" i="16"/>
  <c r="M124" i="16"/>
  <c r="O123" i="16"/>
  <c r="Q123" i="16" s="1"/>
  <c r="O122" i="16"/>
  <c r="Q122" i="16" s="1"/>
  <c r="O121" i="16"/>
  <c r="P120" i="16"/>
  <c r="N120" i="16"/>
  <c r="M120" i="16"/>
  <c r="O120" i="16"/>
  <c r="P99" i="16"/>
  <c r="N99" i="16"/>
  <c r="M99" i="16"/>
  <c r="O98" i="16"/>
  <c r="Q98" i="16" s="1"/>
  <c r="O97" i="16"/>
  <c r="Q97" i="16" s="1"/>
  <c r="O96" i="16"/>
  <c r="P95" i="16"/>
  <c r="N95" i="16"/>
  <c r="M95" i="16"/>
  <c r="Q95" i="16"/>
  <c r="P73" i="16"/>
  <c r="N73" i="16"/>
  <c r="M73" i="16"/>
  <c r="P72" i="16"/>
  <c r="N72" i="16"/>
  <c r="M72" i="16"/>
  <c r="P71" i="16"/>
  <c r="N71" i="16"/>
  <c r="M71" i="16"/>
  <c r="P69" i="16"/>
  <c r="N69" i="16"/>
  <c r="M69" i="16"/>
  <c r="P68" i="16"/>
  <c r="N68" i="16"/>
  <c r="M68" i="16"/>
  <c r="P67" i="16"/>
  <c r="N67" i="16"/>
  <c r="M67" i="16"/>
  <c r="P65" i="16"/>
  <c r="N65" i="16"/>
  <c r="M65" i="16"/>
  <c r="P64" i="16"/>
  <c r="N64" i="16"/>
  <c r="M64" i="16"/>
  <c r="P63" i="16"/>
  <c r="N63" i="16"/>
  <c r="M63" i="16"/>
  <c r="P61" i="16"/>
  <c r="N61" i="16"/>
  <c r="M61" i="16"/>
  <c r="P60" i="16"/>
  <c r="N60" i="16"/>
  <c r="M60" i="16"/>
  <c r="P59" i="16"/>
  <c r="N59" i="16"/>
  <c r="M59" i="16"/>
  <c r="P49" i="16"/>
  <c r="N49" i="16"/>
  <c r="M49" i="16"/>
  <c r="O48" i="16"/>
  <c r="Q48" i="16" s="1"/>
  <c r="O47" i="16"/>
  <c r="Q47" i="16" s="1"/>
  <c r="O46" i="16"/>
  <c r="Q45" i="16"/>
  <c r="P45" i="16"/>
  <c r="N45" i="16"/>
  <c r="M45" i="16"/>
  <c r="O45" i="16"/>
  <c r="P24" i="16"/>
  <c r="N24" i="16"/>
  <c r="M24" i="16"/>
  <c r="O23" i="16"/>
  <c r="Q23" i="16" s="1"/>
  <c r="O22" i="16"/>
  <c r="Q22" i="16" s="1"/>
  <c r="O21" i="16"/>
  <c r="Q21" i="16" s="1"/>
  <c r="P20" i="16"/>
  <c r="N20" i="16"/>
  <c r="M20" i="16"/>
  <c r="Q20" i="16"/>
  <c r="P223" i="17"/>
  <c r="N223" i="17"/>
  <c r="M223" i="17"/>
  <c r="P222" i="17"/>
  <c r="N222" i="17"/>
  <c r="M222" i="17"/>
  <c r="P221" i="17"/>
  <c r="N221" i="17"/>
  <c r="M221" i="17"/>
  <c r="P219" i="17"/>
  <c r="N219" i="17"/>
  <c r="M219" i="17"/>
  <c r="P218" i="17"/>
  <c r="N218" i="17"/>
  <c r="M218" i="17"/>
  <c r="P217" i="17"/>
  <c r="N217" i="17"/>
  <c r="M217" i="17"/>
  <c r="P215" i="17"/>
  <c r="N215" i="17"/>
  <c r="M215" i="17"/>
  <c r="P214" i="17"/>
  <c r="N214" i="17"/>
  <c r="M214" i="17"/>
  <c r="P213" i="17"/>
  <c r="N213" i="17"/>
  <c r="M213" i="17"/>
  <c r="P211" i="17"/>
  <c r="N211" i="17"/>
  <c r="M211" i="17"/>
  <c r="P210" i="17"/>
  <c r="N210" i="17"/>
  <c r="M210" i="17"/>
  <c r="P209" i="17"/>
  <c r="N209" i="17"/>
  <c r="M209" i="17"/>
  <c r="P199" i="17"/>
  <c r="N199" i="17"/>
  <c r="M199" i="17"/>
  <c r="O198" i="17"/>
  <c r="Q198" i="17" s="1"/>
  <c r="O197" i="17"/>
  <c r="O196" i="17"/>
  <c r="P195" i="17"/>
  <c r="N195" i="17"/>
  <c r="M195" i="17"/>
  <c r="Q195" i="17"/>
  <c r="P174" i="17"/>
  <c r="N174" i="17"/>
  <c r="M174" i="17"/>
  <c r="O173" i="17"/>
  <c r="Q173" i="17" s="1"/>
  <c r="O172" i="17"/>
  <c r="O171" i="17"/>
  <c r="P170" i="17"/>
  <c r="N170" i="17"/>
  <c r="M170" i="17"/>
  <c r="Q170" i="17"/>
  <c r="O170" i="17"/>
  <c r="P148" i="17"/>
  <c r="N148" i="17"/>
  <c r="M148" i="17"/>
  <c r="P147" i="17"/>
  <c r="N147" i="17"/>
  <c r="M147" i="17"/>
  <c r="P146" i="17"/>
  <c r="N146" i="17"/>
  <c r="M146" i="17"/>
  <c r="P144" i="17"/>
  <c r="N144" i="17"/>
  <c r="M144" i="17"/>
  <c r="P143" i="17"/>
  <c r="N143" i="17"/>
  <c r="M143" i="17"/>
  <c r="P142" i="17"/>
  <c r="N142" i="17"/>
  <c r="M142" i="17"/>
  <c r="P140" i="17"/>
  <c r="N140" i="17"/>
  <c r="M140" i="17"/>
  <c r="P139" i="17"/>
  <c r="N139" i="17"/>
  <c r="M139" i="17"/>
  <c r="P138" i="17"/>
  <c r="N138" i="17"/>
  <c r="M138" i="17"/>
  <c r="P136" i="17"/>
  <c r="N136" i="17"/>
  <c r="M136" i="17"/>
  <c r="P135" i="17"/>
  <c r="N135" i="17"/>
  <c r="M135" i="17"/>
  <c r="P134" i="17"/>
  <c r="N134" i="17"/>
  <c r="M134" i="17"/>
  <c r="P124" i="17"/>
  <c r="N124" i="17"/>
  <c r="M124" i="17"/>
  <c r="O123" i="17"/>
  <c r="Q123" i="17" s="1"/>
  <c r="O122" i="17"/>
  <c r="Q122" i="17" s="1"/>
  <c r="O121" i="17"/>
  <c r="P120" i="17"/>
  <c r="N120" i="17"/>
  <c r="M120" i="17"/>
  <c r="Q120" i="17"/>
  <c r="O120" i="17"/>
  <c r="P99" i="17"/>
  <c r="N99" i="17"/>
  <c r="M99" i="17"/>
  <c r="O98" i="17"/>
  <c r="Q98" i="17" s="1"/>
  <c r="O97" i="17"/>
  <c r="Q97" i="17" s="1"/>
  <c r="O96" i="17"/>
  <c r="P95" i="17"/>
  <c r="N95" i="17"/>
  <c r="M95" i="17"/>
  <c r="P73" i="17"/>
  <c r="N73" i="17"/>
  <c r="M73" i="17"/>
  <c r="P72" i="17"/>
  <c r="N72" i="17"/>
  <c r="M72" i="17"/>
  <c r="P71" i="17"/>
  <c r="N71" i="17"/>
  <c r="M71" i="17"/>
  <c r="P69" i="17"/>
  <c r="N69" i="17"/>
  <c r="M69" i="17"/>
  <c r="P68" i="17"/>
  <c r="N68" i="17"/>
  <c r="M68" i="17"/>
  <c r="P67" i="17"/>
  <c r="N67" i="17"/>
  <c r="M67" i="17"/>
  <c r="P65" i="17"/>
  <c r="N65" i="17"/>
  <c r="M65" i="17"/>
  <c r="P64" i="17"/>
  <c r="N64" i="17"/>
  <c r="M64" i="17"/>
  <c r="P63" i="17"/>
  <c r="N63" i="17"/>
  <c r="M63" i="17"/>
  <c r="P61" i="17"/>
  <c r="N61" i="17"/>
  <c r="M61" i="17"/>
  <c r="P60" i="17"/>
  <c r="N60" i="17"/>
  <c r="M60" i="17"/>
  <c r="P59" i="17"/>
  <c r="N59" i="17"/>
  <c r="M59" i="17"/>
  <c r="P49" i="17"/>
  <c r="N49" i="17"/>
  <c r="M49" i="17"/>
  <c r="O48" i="17"/>
  <c r="Q48" i="17" s="1"/>
  <c r="O47" i="17"/>
  <c r="Q47" i="17" s="1"/>
  <c r="O46" i="17"/>
  <c r="P45" i="17"/>
  <c r="N45" i="17"/>
  <c r="M45" i="17"/>
  <c r="Q45" i="17"/>
  <c r="P24" i="17"/>
  <c r="N24" i="17"/>
  <c r="M24" i="17"/>
  <c r="O23" i="17"/>
  <c r="Q23" i="17" s="1"/>
  <c r="O22" i="17"/>
  <c r="Q22" i="17" s="1"/>
  <c r="O21" i="17"/>
  <c r="Q21" i="17" s="1"/>
  <c r="P20" i="17"/>
  <c r="N20" i="17"/>
  <c r="M20" i="17"/>
  <c r="O20" i="17"/>
  <c r="P48" i="19"/>
  <c r="P47" i="19"/>
  <c r="P46" i="19"/>
  <c r="P23" i="19"/>
  <c r="P22" i="19"/>
  <c r="P21" i="19"/>
  <c r="P198" i="20"/>
  <c r="P198" i="19" s="1"/>
  <c r="N198" i="20"/>
  <c r="N198" i="19" s="1"/>
  <c r="M198" i="20"/>
  <c r="M198" i="19" s="1"/>
  <c r="P197" i="20"/>
  <c r="P197" i="19" s="1"/>
  <c r="N197" i="20"/>
  <c r="N197" i="19" s="1"/>
  <c r="M197" i="20"/>
  <c r="P196" i="20"/>
  <c r="N196" i="20"/>
  <c r="M196" i="20"/>
  <c r="P194" i="20"/>
  <c r="P194" i="19" s="1"/>
  <c r="N194" i="20"/>
  <c r="N194" i="19" s="1"/>
  <c r="M194" i="20"/>
  <c r="M194" i="19" s="1"/>
  <c r="P193" i="20"/>
  <c r="P193" i="19" s="1"/>
  <c r="N193" i="20"/>
  <c r="N193" i="19" s="1"/>
  <c r="M193" i="20"/>
  <c r="P192" i="20"/>
  <c r="P192" i="19" s="1"/>
  <c r="N192" i="20"/>
  <c r="M192" i="20"/>
  <c r="M192" i="19" s="1"/>
  <c r="P190" i="20"/>
  <c r="P190" i="19" s="1"/>
  <c r="N190" i="20"/>
  <c r="N190" i="19" s="1"/>
  <c r="M190" i="20"/>
  <c r="M190" i="19" s="1"/>
  <c r="P189" i="20"/>
  <c r="P189" i="19" s="1"/>
  <c r="N189" i="20"/>
  <c r="N189" i="19" s="1"/>
  <c r="M189" i="20"/>
  <c r="P188" i="20"/>
  <c r="P188" i="19" s="1"/>
  <c r="N188" i="20"/>
  <c r="M188" i="20"/>
  <c r="P186" i="20"/>
  <c r="P186" i="19" s="1"/>
  <c r="N186" i="20"/>
  <c r="N186" i="19" s="1"/>
  <c r="M186" i="20"/>
  <c r="M186" i="19" s="1"/>
  <c r="P185" i="20"/>
  <c r="N185" i="20"/>
  <c r="N185" i="19" s="1"/>
  <c r="M185" i="20"/>
  <c r="P184" i="20"/>
  <c r="P184" i="19" s="1"/>
  <c r="N184" i="20"/>
  <c r="N184" i="19" s="1"/>
  <c r="M184" i="20"/>
  <c r="P173" i="20"/>
  <c r="N173" i="20"/>
  <c r="N173" i="19" s="1"/>
  <c r="M173" i="20"/>
  <c r="M173" i="19" s="1"/>
  <c r="P172" i="20"/>
  <c r="N172" i="20"/>
  <c r="M172" i="20"/>
  <c r="P171" i="20"/>
  <c r="N171" i="20"/>
  <c r="M171" i="20"/>
  <c r="P169" i="20"/>
  <c r="N169" i="20"/>
  <c r="N169" i="19" s="1"/>
  <c r="M169" i="20"/>
  <c r="P168" i="20"/>
  <c r="N168" i="20"/>
  <c r="M168" i="20"/>
  <c r="P167" i="20"/>
  <c r="P167" i="19" s="1"/>
  <c r="N167" i="20"/>
  <c r="M167" i="20"/>
  <c r="M167" i="19" s="1"/>
  <c r="P165" i="20"/>
  <c r="N165" i="20"/>
  <c r="N165" i="19" s="1"/>
  <c r="M165" i="20"/>
  <c r="P164" i="20"/>
  <c r="P164" i="19" s="1"/>
  <c r="N164" i="20"/>
  <c r="M164" i="20"/>
  <c r="P163" i="20"/>
  <c r="N163" i="20"/>
  <c r="M163" i="20"/>
  <c r="M163" i="19" s="1"/>
  <c r="P161" i="20"/>
  <c r="N161" i="20"/>
  <c r="M161" i="20"/>
  <c r="P160" i="20"/>
  <c r="P160" i="19" s="1"/>
  <c r="N160" i="20"/>
  <c r="M160" i="20"/>
  <c r="P159" i="20"/>
  <c r="N159" i="20"/>
  <c r="M159" i="20"/>
  <c r="M159" i="19" s="1"/>
  <c r="P123" i="20"/>
  <c r="P123" i="19" s="1"/>
  <c r="N123" i="20"/>
  <c r="N123" i="19" s="1"/>
  <c r="M123" i="20"/>
  <c r="M123" i="19" s="1"/>
  <c r="P122" i="20"/>
  <c r="P122" i="19" s="1"/>
  <c r="N122" i="20"/>
  <c r="N122" i="19" s="1"/>
  <c r="M122" i="20"/>
  <c r="M122" i="19" s="1"/>
  <c r="P121" i="20"/>
  <c r="N121" i="20"/>
  <c r="M121" i="20"/>
  <c r="P119" i="20"/>
  <c r="P119" i="19" s="1"/>
  <c r="N119" i="20"/>
  <c r="M119" i="20"/>
  <c r="M119" i="19" s="1"/>
  <c r="P118" i="20"/>
  <c r="P118" i="19" s="1"/>
  <c r="N118" i="20"/>
  <c r="N118" i="19" s="1"/>
  <c r="M118" i="20"/>
  <c r="M118" i="19" s="1"/>
  <c r="P117" i="20"/>
  <c r="N117" i="20"/>
  <c r="N117" i="19" s="1"/>
  <c r="M117" i="20"/>
  <c r="P115" i="20"/>
  <c r="P115" i="19" s="1"/>
  <c r="N115" i="20"/>
  <c r="N115" i="19" s="1"/>
  <c r="M115" i="20"/>
  <c r="M115" i="19" s="1"/>
  <c r="P114" i="20"/>
  <c r="P114" i="19" s="1"/>
  <c r="N114" i="20"/>
  <c r="N114" i="19" s="1"/>
  <c r="M114" i="20"/>
  <c r="M114" i="19" s="1"/>
  <c r="P113" i="20"/>
  <c r="P113" i="19" s="1"/>
  <c r="N113" i="20"/>
  <c r="N113" i="19" s="1"/>
  <c r="M113" i="20"/>
  <c r="P111" i="20"/>
  <c r="P111" i="19" s="1"/>
  <c r="N111" i="20"/>
  <c r="N111" i="19" s="1"/>
  <c r="M111" i="20"/>
  <c r="P110" i="20"/>
  <c r="P110" i="19" s="1"/>
  <c r="N110" i="20"/>
  <c r="N110" i="19" s="1"/>
  <c r="M110" i="20"/>
  <c r="M110" i="19" s="1"/>
  <c r="P109" i="20"/>
  <c r="N109" i="20"/>
  <c r="N109" i="19" s="1"/>
  <c r="M109" i="20"/>
  <c r="P98" i="20"/>
  <c r="N98" i="20"/>
  <c r="N98" i="19" s="1"/>
  <c r="M98" i="20"/>
  <c r="M98" i="19" s="1"/>
  <c r="P97" i="20"/>
  <c r="N97" i="20"/>
  <c r="N97" i="19" s="1"/>
  <c r="M97" i="20"/>
  <c r="P96" i="20"/>
  <c r="N96" i="20"/>
  <c r="M96" i="20"/>
  <c r="P94" i="20"/>
  <c r="N94" i="20"/>
  <c r="N94" i="19" s="1"/>
  <c r="M94" i="20"/>
  <c r="M94" i="19" s="1"/>
  <c r="P93" i="20"/>
  <c r="N93" i="20"/>
  <c r="M93" i="20"/>
  <c r="P92" i="20"/>
  <c r="P92" i="19" s="1"/>
  <c r="N92" i="20"/>
  <c r="M92" i="20"/>
  <c r="P90" i="20"/>
  <c r="N90" i="20"/>
  <c r="N90" i="19" s="1"/>
  <c r="M90" i="20"/>
  <c r="M90" i="19" s="1"/>
  <c r="P89" i="20"/>
  <c r="P139" i="20" s="1"/>
  <c r="N89" i="20"/>
  <c r="N89" i="19" s="1"/>
  <c r="M89" i="20"/>
  <c r="P88" i="20"/>
  <c r="P88" i="19" s="1"/>
  <c r="N88" i="20"/>
  <c r="M88" i="20"/>
  <c r="P86" i="20"/>
  <c r="N86" i="20"/>
  <c r="N86" i="19" s="1"/>
  <c r="M86" i="20"/>
  <c r="M86" i="19" s="1"/>
  <c r="P85" i="20"/>
  <c r="P85" i="19" s="1"/>
  <c r="P135" i="19" s="1"/>
  <c r="N85" i="20"/>
  <c r="N85" i="19" s="1"/>
  <c r="M85" i="20"/>
  <c r="P84" i="20"/>
  <c r="N84" i="20"/>
  <c r="M84" i="20"/>
  <c r="P48" i="20"/>
  <c r="N48" i="20"/>
  <c r="N48" i="19" s="1"/>
  <c r="M48" i="20"/>
  <c r="P47" i="20"/>
  <c r="N47" i="20"/>
  <c r="N47" i="19" s="1"/>
  <c r="M47" i="20"/>
  <c r="M47" i="19" s="1"/>
  <c r="P46" i="20"/>
  <c r="N46" i="20"/>
  <c r="M46" i="20"/>
  <c r="P44" i="20"/>
  <c r="N44" i="20"/>
  <c r="N44" i="19" s="1"/>
  <c r="M44" i="20"/>
  <c r="M44" i="19" s="1"/>
  <c r="P43" i="20"/>
  <c r="N43" i="20"/>
  <c r="N43" i="19" s="1"/>
  <c r="M43" i="20"/>
  <c r="M43" i="19" s="1"/>
  <c r="P42" i="20"/>
  <c r="N42" i="20"/>
  <c r="N42" i="19" s="1"/>
  <c r="M42" i="20"/>
  <c r="M42" i="19" s="1"/>
  <c r="P40" i="20"/>
  <c r="N40" i="20"/>
  <c r="N40" i="19" s="1"/>
  <c r="M40" i="20"/>
  <c r="M40" i="19" s="1"/>
  <c r="P39" i="20"/>
  <c r="N39" i="20"/>
  <c r="N39" i="19" s="1"/>
  <c r="M39" i="20"/>
  <c r="M39" i="19" s="1"/>
  <c r="P38" i="20"/>
  <c r="N38" i="20"/>
  <c r="N38" i="19" s="1"/>
  <c r="M38" i="20"/>
  <c r="M38" i="19" s="1"/>
  <c r="P36" i="20"/>
  <c r="N36" i="20"/>
  <c r="N36" i="19" s="1"/>
  <c r="M36" i="20"/>
  <c r="M36" i="19" s="1"/>
  <c r="P35" i="20"/>
  <c r="N35" i="20"/>
  <c r="N35" i="19" s="1"/>
  <c r="M35" i="20"/>
  <c r="P34" i="20"/>
  <c r="N34" i="20"/>
  <c r="N34" i="19" s="1"/>
  <c r="M34" i="20"/>
  <c r="M34" i="19" s="1"/>
  <c r="P23" i="20"/>
  <c r="N23" i="20"/>
  <c r="N23" i="19" s="1"/>
  <c r="M23" i="20"/>
  <c r="M23" i="19" s="1"/>
  <c r="P22" i="20"/>
  <c r="P72" i="20" s="1"/>
  <c r="N22" i="20"/>
  <c r="N22" i="19" s="1"/>
  <c r="M22" i="20"/>
  <c r="M22" i="19" s="1"/>
  <c r="P21" i="20"/>
  <c r="N21" i="20"/>
  <c r="M21" i="20"/>
  <c r="P19" i="20"/>
  <c r="N19" i="20"/>
  <c r="N19" i="19" s="1"/>
  <c r="M19" i="20"/>
  <c r="M19" i="19" s="1"/>
  <c r="P18" i="20"/>
  <c r="N18" i="20"/>
  <c r="M18" i="20"/>
  <c r="P17" i="20"/>
  <c r="N17" i="20"/>
  <c r="N17" i="19" s="1"/>
  <c r="M17" i="20"/>
  <c r="M17" i="19" s="1"/>
  <c r="P15" i="20"/>
  <c r="N15" i="20"/>
  <c r="N15" i="19" s="1"/>
  <c r="M15" i="20"/>
  <c r="M15" i="19" s="1"/>
  <c r="P14" i="20"/>
  <c r="N14" i="20"/>
  <c r="M14" i="20"/>
  <c r="P13" i="20"/>
  <c r="N13" i="20"/>
  <c r="N13" i="19" s="1"/>
  <c r="M13" i="20"/>
  <c r="M13" i="19" s="1"/>
  <c r="P11" i="20"/>
  <c r="P61" i="20" s="1"/>
  <c r="N11" i="20"/>
  <c r="N11" i="19" s="1"/>
  <c r="M11" i="20"/>
  <c r="M11" i="19" s="1"/>
  <c r="P10" i="20"/>
  <c r="P60" i="20" s="1"/>
  <c r="N10" i="20"/>
  <c r="N10" i="19" s="1"/>
  <c r="M10" i="20"/>
  <c r="M10" i="19" s="1"/>
  <c r="P9" i="20"/>
  <c r="N9" i="20"/>
  <c r="N9" i="19" s="1"/>
  <c r="M9" i="20"/>
  <c r="M9" i="19" s="1"/>
  <c r="D73" i="1"/>
  <c r="C73" i="1"/>
  <c r="D72" i="1"/>
  <c r="D71" i="1"/>
  <c r="C71" i="1"/>
  <c r="D69" i="1"/>
  <c r="C69" i="1"/>
  <c r="D68" i="1"/>
  <c r="C68" i="1"/>
  <c r="D67" i="1"/>
  <c r="C67" i="1"/>
  <c r="D65" i="1"/>
  <c r="C65" i="1"/>
  <c r="D64" i="1"/>
  <c r="C64" i="1"/>
  <c r="D63" i="1"/>
  <c r="C63" i="1"/>
  <c r="D61" i="1"/>
  <c r="C61" i="1"/>
  <c r="D60" i="1"/>
  <c r="C60" i="1"/>
  <c r="D59" i="1"/>
  <c r="C59" i="1"/>
  <c r="D49" i="1"/>
  <c r="C49" i="1"/>
  <c r="E48" i="1"/>
  <c r="E73" i="1" s="1"/>
  <c r="E47" i="1"/>
  <c r="E46" i="1"/>
  <c r="D45" i="1"/>
  <c r="C45" i="1"/>
  <c r="E45" i="1"/>
  <c r="E69" i="1"/>
  <c r="E68" i="1"/>
  <c r="E67" i="1"/>
  <c r="E65" i="1"/>
  <c r="E64" i="1"/>
  <c r="E60" i="1"/>
  <c r="E59" i="1"/>
  <c r="D73" i="14"/>
  <c r="C73" i="14"/>
  <c r="D72" i="14"/>
  <c r="C72" i="14"/>
  <c r="D71" i="14"/>
  <c r="C71" i="14"/>
  <c r="D69" i="14"/>
  <c r="C69" i="14"/>
  <c r="E68" i="14"/>
  <c r="D68" i="14"/>
  <c r="C68" i="14"/>
  <c r="D67" i="14"/>
  <c r="C67" i="14"/>
  <c r="D65" i="14"/>
  <c r="C65" i="14"/>
  <c r="D64" i="14"/>
  <c r="C64" i="14"/>
  <c r="D63" i="14"/>
  <c r="C63" i="14"/>
  <c r="D61" i="14"/>
  <c r="C61" i="14"/>
  <c r="E60" i="14"/>
  <c r="D60" i="14"/>
  <c r="C60" i="14"/>
  <c r="D59" i="14"/>
  <c r="C59" i="14"/>
  <c r="D49" i="14"/>
  <c r="C49" i="14"/>
  <c r="E48" i="14"/>
  <c r="E47" i="14"/>
  <c r="E46" i="14"/>
  <c r="D45" i="14"/>
  <c r="C45" i="14"/>
  <c r="E45" i="14"/>
  <c r="E65" i="14"/>
  <c r="D24" i="14"/>
  <c r="C24" i="14"/>
  <c r="E23" i="14"/>
  <c r="E22" i="14"/>
  <c r="E21" i="14"/>
  <c r="D20" i="14"/>
  <c r="C20" i="14"/>
  <c r="E69" i="14"/>
  <c r="E20" i="14"/>
  <c r="E64" i="14"/>
  <c r="E63" i="14"/>
  <c r="E61" i="14"/>
  <c r="D73" i="15"/>
  <c r="C73" i="15"/>
  <c r="D72" i="15"/>
  <c r="C72" i="15"/>
  <c r="D71" i="15"/>
  <c r="C71" i="15"/>
  <c r="D69" i="15"/>
  <c r="C69" i="15"/>
  <c r="D68" i="15"/>
  <c r="C68" i="15"/>
  <c r="D67" i="15"/>
  <c r="C67" i="15"/>
  <c r="D65" i="15"/>
  <c r="C65" i="15"/>
  <c r="D64" i="15"/>
  <c r="C64" i="15"/>
  <c r="E63" i="15"/>
  <c r="D63" i="15"/>
  <c r="C63" i="15"/>
  <c r="D61" i="15"/>
  <c r="C61" i="15"/>
  <c r="D60" i="15"/>
  <c r="C60" i="15"/>
  <c r="E59" i="15"/>
  <c r="D59" i="15"/>
  <c r="C59" i="15"/>
  <c r="D49" i="15"/>
  <c r="C49" i="15"/>
  <c r="E48" i="15"/>
  <c r="E47" i="15"/>
  <c r="E46" i="15"/>
  <c r="D45" i="15"/>
  <c r="C45" i="15"/>
  <c r="E68" i="15"/>
  <c r="E60" i="15"/>
  <c r="D24" i="15"/>
  <c r="C24" i="15"/>
  <c r="E23" i="15"/>
  <c r="E22" i="15"/>
  <c r="E21" i="15"/>
  <c r="D20" i="15"/>
  <c r="C20" i="15"/>
  <c r="E69" i="15"/>
  <c r="E20" i="15"/>
  <c r="E65" i="15"/>
  <c r="E64" i="15"/>
  <c r="E61" i="15"/>
  <c r="D73" i="16"/>
  <c r="C73" i="16"/>
  <c r="D72" i="16"/>
  <c r="C72" i="16"/>
  <c r="D71" i="16"/>
  <c r="C71" i="16"/>
  <c r="D69" i="16"/>
  <c r="C69" i="16"/>
  <c r="D68" i="16"/>
  <c r="C68" i="16"/>
  <c r="D67" i="16"/>
  <c r="C67" i="16"/>
  <c r="D65" i="16"/>
  <c r="C65" i="16"/>
  <c r="D64" i="16"/>
  <c r="C64" i="16"/>
  <c r="D63" i="16"/>
  <c r="C63" i="16"/>
  <c r="D61" i="16"/>
  <c r="C61" i="16"/>
  <c r="D60" i="16"/>
  <c r="C60" i="16"/>
  <c r="D59" i="16"/>
  <c r="C59" i="16"/>
  <c r="D49" i="16"/>
  <c r="C49" i="16"/>
  <c r="E48" i="16"/>
  <c r="E47" i="16"/>
  <c r="E46" i="16"/>
  <c r="D45" i="16"/>
  <c r="C45" i="16"/>
  <c r="E45" i="16"/>
  <c r="D24" i="16"/>
  <c r="C24" i="16"/>
  <c r="E23" i="16"/>
  <c r="E73" i="16" s="1"/>
  <c r="E22" i="16"/>
  <c r="E72" i="16" s="1"/>
  <c r="E21" i="16"/>
  <c r="D20" i="16"/>
  <c r="C20" i="16"/>
  <c r="E69" i="16"/>
  <c r="E68" i="16"/>
  <c r="E67" i="16"/>
  <c r="E65" i="16"/>
  <c r="E64" i="16"/>
  <c r="E60" i="16"/>
  <c r="E59" i="16"/>
  <c r="D73" i="17"/>
  <c r="C73" i="17"/>
  <c r="D72" i="17"/>
  <c r="C72" i="17"/>
  <c r="D71" i="17"/>
  <c r="C71" i="17"/>
  <c r="D69" i="17"/>
  <c r="C69" i="17"/>
  <c r="D68" i="17"/>
  <c r="C68" i="17"/>
  <c r="D67" i="17"/>
  <c r="C67" i="17"/>
  <c r="E65" i="17"/>
  <c r="D65" i="17"/>
  <c r="C65" i="17"/>
  <c r="D64" i="17"/>
  <c r="C64" i="17"/>
  <c r="D63" i="17"/>
  <c r="C63" i="17"/>
  <c r="E61" i="17"/>
  <c r="D61" i="17"/>
  <c r="C61" i="17"/>
  <c r="D60" i="17"/>
  <c r="C60" i="17"/>
  <c r="D59" i="17"/>
  <c r="C59" i="17"/>
  <c r="D49" i="17"/>
  <c r="C49" i="17"/>
  <c r="E48" i="17"/>
  <c r="E47" i="17"/>
  <c r="E46" i="17"/>
  <c r="D45" i="17"/>
  <c r="C45" i="17"/>
  <c r="E45" i="17"/>
  <c r="D24" i="17"/>
  <c r="C24" i="17"/>
  <c r="E23" i="17"/>
  <c r="E73" i="17" s="1"/>
  <c r="E22" i="17"/>
  <c r="E21" i="17"/>
  <c r="D20" i="17"/>
  <c r="C20" i="17"/>
  <c r="E69" i="17"/>
  <c r="E67" i="17"/>
  <c r="E64" i="17"/>
  <c r="E59" i="17"/>
  <c r="D48" i="20"/>
  <c r="D48" i="19" s="1"/>
  <c r="C48" i="20"/>
  <c r="D47" i="20"/>
  <c r="D47" i="19" s="1"/>
  <c r="C47" i="20"/>
  <c r="D46" i="20"/>
  <c r="C46" i="20"/>
  <c r="D44" i="20"/>
  <c r="D44" i="19" s="1"/>
  <c r="C44" i="20"/>
  <c r="C44" i="19" s="1"/>
  <c r="D43" i="20"/>
  <c r="D43" i="19" s="1"/>
  <c r="C43" i="20"/>
  <c r="C43" i="19" s="1"/>
  <c r="D42" i="20"/>
  <c r="D42" i="19" s="1"/>
  <c r="C42" i="20"/>
  <c r="C42" i="19" s="1"/>
  <c r="D40" i="20"/>
  <c r="D40" i="19" s="1"/>
  <c r="C40" i="20"/>
  <c r="C40" i="19" s="1"/>
  <c r="D39" i="20"/>
  <c r="D39" i="19" s="1"/>
  <c r="C39" i="20"/>
  <c r="C39" i="19" s="1"/>
  <c r="D38" i="20"/>
  <c r="D38" i="19" s="1"/>
  <c r="C38" i="20"/>
  <c r="C38" i="19" s="1"/>
  <c r="D36" i="20"/>
  <c r="D36" i="19" s="1"/>
  <c r="C36" i="20"/>
  <c r="C36" i="19" s="1"/>
  <c r="D35" i="20"/>
  <c r="D35" i="19" s="1"/>
  <c r="C35" i="20"/>
  <c r="C35" i="19" s="1"/>
  <c r="D34" i="20"/>
  <c r="D34" i="19" s="1"/>
  <c r="C34" i="20"/>
  <c r="C34" i="19" s="1"/>
  <c r="D23" i="20"/>
  <c r="C23" i="20"/>
  <c r="D22" i="20"/>
  <c r="D22" i="19" s="1"/>
  <c r="C21" i="20"/>
  <c r="D19" i="20"/>
  <c r="D19" i="19" s="1"/>
  <c r="C19" i="20"/>
  <c r="C19" i="19" s="1"/>
  <c r="D18" i="20"/>
  <c r="C18" i="20"/>
  <c r="D17" i="20"/>
  <c r="D17" i="19" s="1"/>
  <c r="C17" i="20"/>
  <c r="C17" i="19" s="1"/>
  <c r="D15" i="20"/>
  <c r="D15" i="19" s="1"/>
  <c r="C15" i="20"/>
  <c r="C15" i="19" s="1"/>
  <c r="D14" i="20"/>
  <c r="C14" i="20"/>
  <c r="D13" i="20"/>
  <c r="D13" i="19" s="1"/>
  <c r="C13" i="20"/>
  <c r="D11" i="20"/>
  <c r="D11" i="19" s="1"/>
  <c r="C11" i="20"/>
  <c r="C11" i="19" s="1"/>
  <c r="D10" i="20"/>
  <c r="D10" i="19" s="1"/>
  <c r="C10" i="20"/>
  <c r="C10" i="19" s="1"/>
  <c r="D9" i="20"/>
  <c r="D9" i="19" s="1"/>
  <c r="C9" i="20"/>
  <c r="C9" i="19" s="1"/>
  <c r="W86" i="14" l="1"/>
  <c r="U25" i="20"/>
  <c r="R25" i="20"/>
  <c r="S74" i="20"/>
  <c r="S25" i="20"/>
  <c r="N24" i="20"/>
  <c r="N49" i="20"/>
  <c r="T69" i="20"/>
  <c r="R50" i="20"/>
  <c r="S50" i="20"/>
  <c r="U50" i="20"/>
  <c r="T24" i="20"/>
  <c r="T49" i="20"/>
  <c r="P24" i="20"/>
  <c r="P49" i="20"/>
  <c r="R74" i="20"/>
  <c r="I16" i="16"/>
  <c r="I41" i="15"/>
  <c r="M221" i="20"/>
  <c r="M196" i="19"/>
  <c r="Q121" i="15"/>
  <c r="Q124" i="15" s="1"/>
  <c r="Q121" i="17"/>
  <c r="Q171" i="16"/>
  <c r="M200" i="16"/>
  <c r="O211" i="15"/>
  <c r="Q211" i="15" s="1"/>
  <c r="O217" i="15"/>
  <c r="Q217" i="15" s="1"/>
  <c r="O222" i="15"/>
  <c r="Q222" i="15" s="1"/>
  <c r="Q171" i="14"/>
  <c r="Q46" i="1"/>
  <c r="Q49" i="1" s="1"/>
  <c r="P125" i="1"/>
  <c r="P171" i="19"/>
  <c r="P196" i="19"/>
  <c r="Q196" i="17"/>
  <c r="Q96" i="15"/>
  <c r="Q99" i="15" s="1"/>
  <c r="Q171" i="15"/>
  <c r="Q46" i="16"/>
  <c r="Q49" i="16" s="1"/>
  <c r="Q121" i="16"/>
  <c r="Q121" i="14"/>
  <c r="T47" i="19"/>
  <c r="T72" i="20"/>
  <c r="T197" i="19"/>
  <c r="T172" i="19"/>
  <c r="T122" i="19"/>
  <c r="T97" i="19"/>
  <c r="D46" i="19"/>
  <c r="M46" i="19"/>
  <c r="N46" i="19"/>
  <c r="N49" i="19" s="1"/>
  <c r="C46" i="19"/>
  <c r="T46" i="19"/>
  <c r="T71" i="20"/>
  <c r="N121" i="19"/>
  <c r="T121" i="19"/>
  <c r="M146" i="20"/>
  <c r="P96" i="19"/>
  <c r="T96" i="19"/>
  <c r="N21" i="19"/>
  <c r="I37" i="14"/>
  <c r="W13" i="15"/>
  <c r="I12" i="17"/>
  <c r="M50" i="15"/>
  <c r="W16" i="15"/>
  <c r="O137" i="15"/>
  <c r="O64" i="15"/>
  <c r="Q64" i="15" s="1"/>
  <c r="O69" i="15"/>
  <c r="Q69" i="15" s="1"/>
  <c r="D74" i="15"/>
  <c r="Q95" i="17"/>
  <c r="P25" i="16"/>
  <c r="M100" i="15"/>
  <c r="O215" i="15"/>
  <c r="Q215" i="15" s="1"/>
  <c r="P25" i="14"/>
  <c r="M125" i="14"/>
  <c r="O73" i="17"/>
  <c r="Q73" i="17" s="1"/>
  <c r="I20" i="1"/>
  <c r="O73" i="16"/>
  <c r="Q73" i="16" s="1"/>
  <c r="W35" i="14"/>
  <c r="P125" i="15"/>
  <c r="O199" i="15"/>
  <c r="O200" i="15" s="1"/>
  <c r="V37" i="1"/>
  <c r="W37" i="1" s="1"/>
  <c r="W38" i="17"/>
  <c r="T64" i="20"/>
  <c r="N74" i="15"/>
  <c r="O147" i="15"/>
  <c r="Q147" i="15" s="1"/>
  <c r="N220" i="1"/>
  <c r="W9" i="1"/>
  <c r="W41" i="17"/>
  <c r="I12" i="14"/>
  <c r="P175" i="17"/>
  <c r="N25" i="15"/>
  <c r="M175" i="15"/>
  <c r="P200" i="14"/>
  <c r="Q12" i="17"/>
  <c r="W12" i="17" s="1"/>
  <c r="Q162" i="17"/>
  <c r="D50" i="17"/>
  <c r="E73" i="14"/>
  <c r="O72" i="17"/>
  <c r="Q72" i="17" s="1"/>
  <c r="O146" i="16"/>
  <c r="Q146" i="16" s="1"/>
  <c r="O61" i="15"/>
  <c r="Q61" i="15" s="1"/>
  <c r="O72" i="15"/>
  <c r="Q72" i="15" s="1"/>
  <c r="P200" i="15"/>
  <c r="O148" i="14"/>
  <c r="Q148" i="14" s="1"/>
  <c r="O218" i="1"/>
  <c r="Q218" i="1" s="1"/>
  <c r="W163" i="14"/>
  <c r="O215" i="1"/>
  <c r="Q215" i="1" s="1"/>
  <c r="I16" i="17"/>
  <c r="O146" i="17"/>
  <c r="Q146" i="17" s="1"/>
  <c r="N149" i="15"/>
  <c r="E49" i="17"/>
  <c r="E50" i="17" s="1"/>
  <c r="E71" i="15"/>
  <c r="E72" i="14"/>
  <c r="N50" i="17"/>
  <c r="M100" i="17"/>
  <c r="N175" i="17"/>
  <c r="Q197" i="16"/>
  <c r="P25" i="15"/>
  <c r="O73" i="15"/>
  <c r="Q73" i="15" s="1"/>
  <c r="P149" i="15"/>
  <c r="Q197" i="15"/>
  <c r="N74" i="14"/>
  <c r="W109" i="16"/>
  <c r="Q162" i="16"/>
  <c r="T168" i="19"/>
  <c r="W16" i="17"/>
  <c r="W117" i="15"/>
  <c r="W191" i="15"/>
  <c r="O223" i="16"/>
  <c r="Q223" i="16" s="1"/>
  <c r="P224" i="17"/>
  <c r="O223" i="17"/>
  <c r="Q223" i="17" s="1"/>
  <c r="Q120" i="16"/>
  <c r="N125" i="16"/>
  <c r="N224" i="16"/>
  <c r="N50" i="15"/>
  <c r="P175" i="15"/>
  <c r="O148" i="1"/>
  <c r="Q148" i="1" s="1"/>
  <c r="Q188" i="1"/>
  <c r="Q191" i="1" s="1"/>
  <c r="O211" i="1"/>
  <c r="Q211" i="1" s="1"/>
  <c r="O222" i="1"/>
  <c r="Q222" i="1" s="1"/>
  <c r="W111" i="14"/>
  <c r="H67" i="19"/>
  <c r="P64" i="20"/>
  <c r="M14" i="19"/>
  <c r="M16" i="19" s="1"/>
  <c r="T120" i="20"/>
  <c r="D14" i="19"/>
  <c r="C14" i="19"/>
  <c r="C64" i="19" s="1"/>
  <c r="N14" i="19"/>
  <c r="F64" i="19"/>
  <c r="A64" i="19" s="1"/>
  <c r="C50" i="14"/>
  <c r="P50" i="15"/>
  <c r="W112" i="1"/>
  <c r="W34" i="14"/>
  <c r="Q37" i="14"/>
  <c r="C25" i="17"/>
  <c r="D74" i="17"/>
  <c r="E72" i="15"/>
  <c r="C25" i="15"/>
  <c r="D50" i="15"/>
  <c r="C74" i="14"/>
  <c r="C50" i="1"/>
  <c r="M50" i="17"/>
  <c r="P74" i="17"/>
  <c r="M125" i="17"/>
  <c r="N125" i="17"/>
  <c r="O135" i="17"/>
  <c r="Q135" i="17" s="1"/>
  <c r="O140" i="17"/>
  <c r="Q140" i="17" s="1"/>
  <c r="M149" i="17"/>
  <c r="O147" i="17"/>
  <c r="Q147" i="17" s="1"/>
  <c r="M175" i="17"/>
  <c r="P200" i="17"/>
  <c r="Q197" i="17"/>
  <c r="N200" i="17"/>
  <c r="M25" i="16"/>
  <c r="N66" i="16"/>
  <c r="O67" i="16"/>
  <c r="Q67" i="16" s="1"/>
  <c r="P70" i="16"/>
  <c r="N100" i="16"/>
  <c r="O134" i="16"/>
  <c r="Q134" i="16" s="1"/>
  <c r="N125" i="14"/>
  <c r="Q187" i="1"/>
  <c r="W14" i="1"/>
  <c r="V16" i="1"/>
  <c r="W162" i="15"/>
  <c r="W187" i="15"/>
  <c r="W187" i="16"/>
  <c r="I16" i="14"/>
  <c r="M125" i="16"/>
  <c r="D25" i="14"/>
  <c r="C66" i="14"/>
  <c r="P25" i="17"/>
  <c r="O49" i="17"/>
  <c r="N100" i="17"/>
  <c r="P125" i="17"/>
  <c r="N25" i="16"/>
  <c r="M50" i="16"/>
  <c r="P50" i="16"/>
  <c r="P125" i="16"/>
  <c r="P149" i="16"/>
  <c r="M175" i="16"/>
  <c r="N200" i="16"/>
  <c r="N200" i="15"/>
  <c r="Q171" i="1"/>
  <c r="Q191" i="17"/>
  <c r="W191" i="17" s="1"/>
  <c r="W188" i="17"/>
  <c r="D25" i="17"/>
  <c r="D25" i="16"/>
  <c r="C25" i="16"/>
  <c r="C74" i="15"/>
  <c r="O71" i="17"/>
  <c r="O143" i="17"/>
  <c r="Q143" i="17" s="1"/>
  <c r="P149" i="17"/>
  <c r="M200" i="17"/>
  <c r="O210" i="17"/>
  <c r="Q210" i="17" s="1"/>
  <c r="N74" i="16"/>
  <c r="M100" i="16"/>
  <c r="O136" i="16"/>
  <c r="Q136" i="16" s="1"/>
  <c r="O142" i="16"/>
  <c r="Q142" i="16" s="1"/>
  <c r="O147" i="16"/>
  <c r="Q147" i="16" s="1"/>
  <c r="N175" i="16"/>
  <c r="O221" i="14"/>
  <c r="Q166" i="17"/>
  <c r="W166" i="17" s="1"/>
  <c r="W163" i="17"/>
  <c r="W9" i="15"/>
  <c r="Q12" i="15"/>
  <c r="W12" i="15" s="1"/>
  <c r="Q166" i="16"/>
  <c r="W166" i="16" s="1"/>
  <c r="W163" i="16"/>
  <c r="M25" i="15"/>
  <c r="O49" i="15"/>
  <c r="N125" i="15"/>
  <c r="N25" i="14"/>
  <c r="O73" i="14"/>
  <c r="Q73" i="14" s="1"/>
  <c r="P125" i="14"/>
  <c r="N149" i="14"/>
  <c r="M175" i="14"/>
  <c r="N212" i="14"/>
  <c r="O213" i="14"/>
  <c r="Q213" i="14" s="1"/>
  <c r="P224" i="14"/>
  <c r="O64" i="1"/>
  <c r="Q64" i="1" s="1"/>
  <c r="O69" i="1"/>
  <c r="Q69" i="1" s="1"/>
  <c r="O135" i="1"/>
  <c r="Q135" i="1" s="1"/>
  <c r="O140" i="1"/>
  <c r="Q140" i="1" s="1"/>
  <c r="O144" i="1"/>
  <c r="Q144" i="1" s="1"/>
  <c r="O219" i="1"/>
  <c r="Q219" i="1" s="1"/>
  <c r="I41" i="14"/>
  <c r="I12" i="15"/>
  <c r="Q16" i="14"/>
  <c r="W16" i="14" s="1"/>
  <c r="P100" i="15"/>
  <c r="Q24" i="14"/>
  <c r="P175" i="14"/>
  <c r="P50" i="1"/>
  <c r="W12" i="14"/>
  <c r="W187" i="14"/>
  <c r="W184" i="15"/>
  <c r="I12" i="16"/>
  <c r="P200" i="16"/>
  <c r="O215" i="16"/>
  <c r="Q215" i="16" s="1"/>
  <c r="O222" i="16"/>
  <c r="Q222" i="16" s="1"/>
  <c r="N100" i="15"/>
  <c r="O223" i="15"/>
  <c r="Q223" i="15" s="1"/>
  <c r="N50" i="14"/>
  <c r="O60" i="14"/>
  <c r="Q60" i="14" s="1"/>
  <c r="O65" i="14"/>
  <c r="Q65" i="14" s="1"/>
  <c r="O210" i="14"/>
  <c r="Q210" i="14" s="1"/>
  <c r="P100" i="1"/>
  <c r="P175" i="1"/>
  <c r="P224" i="1"/>
  <c r="W12" i="1"/>
  <c r="W89" i="14"/>
  <c r="W162" i="14"/>
  <c r="I37" i="15"/>
  <c r="I37" i="16"/>
  <c r="I37" i="17"/>
  <c r="A13" i="19"/>
  <c r="D59" i="19"/>
  <c r="D61" i="19"/>
  <c r="D67" i="19"/>
  <c r="D69" i="19"/>
  <c r="D41" i="19"/>
  <c r="P168" i="19"/>
  <c r="P218" i="19" s="1"/>
  <c r="E36" i="19"/>
  <c r="I36" i="19" s="1"/>
  <c r="E39" i="19"/>
  <c r="I39" i="19" s="1"/>
  <c r="E42" i="19"/>
  <c r="I42" i="19" s="1"/>
  <c r="E44" i="19"/>
  <c r="I44" i="19" s="1"/>
  <c r="T73" i="20"/>
  <c r="T87" i="20"/>
  <c r="O99" i="17"/>
  <c r="E17" i="19"/>
  <c r="I17" i="19" s="1"/>
  <c r="E35" i="19"/>
  <c r="I35" i="19" s="1"/>
  <c r="E40" i="19"/>
  <c r="I40" i="19" s="1"/>
  <c r="N93" i="19"/>
  <c r="N143" i="19" s="1"/>
  <c r="P93" i="19"/>
  <c r="P143" i="19" s="1"/>
  <c r="U95" i="19"/>
  <c r="T21" i="19"/>
  <c r="E46" i="20"/>
  <c r="O118" i="20"/>
  <c r="Q118" i="20" s="1"/>
  <c r="S12" i="19"/>
  <c r="O19" i="19"/>
  <c r="Q19" i="19" s="1"/>
  <c r="P147" i="20"/>
  <c r="P49" i="19"/>
  <c r="Q96" i="17"/>
  <c r="W16" i="16"/>
  <c r="T199" i="20"/>
  <c r="F12" i="19"/>
  <c r="T120" i="19"/>
  <c r="T60" i="20"/>
  <c r="R70" i="20"/>
  <c r="T68" i="20"/>
  <c r="P24" i="19"/>
  <c r="G41" i="19"/>
  <c r="G12" i="19"/>
  <c r="D18" i="19"/>
  <c r="D68" i="19" s="1"/>
  <c r="O10" i="19"/>
  <c r="Q10" i="19" s="1"/>
  <c r="O15" i="19"/>
  <c r="Q15" i="19" s="1"/>
  <c r="O39" i="19"/>
  <c r="Q39" i="19" s="1"/>
  <c r="W39" i="19" s="1"/>
  <c r="O40" i="19"/>
  <c r="Q40" i="19" s="1"/>
  <c r="W40" i="19" s="1"/>
  <c r="P45" i="20"/>
  <c r="O44" i="19"/>
  <c r="Q44" i="19" s="1"/>
  <c r="W44" i="19" s="1"/>
  <c r="A65" i="19"/>
  <c r="M18" i="19"/>
  <c r="A61" i="19"/>
  <c r="O11" i="19"/>
  <c r="Q11" i="19" s="1"/>
  <c r="W11" i="19" s="1"/>
  <c r="O17" i="19"/>
  <c r="Q17" i="19" s="1"/>
  <c r="W17" i="19" s="1"/>
  <c r="N18" i="19"/>
  <c r="O36" i="19"/>
  <c r="Q36" i="19" s="1"/>
  <c r="W36" i="19" s="1"/>
  <c r="O42" i="19"/>
  <c r="Q42" i="19" s="1"/>
  <c r="O163" i="20"/>
  <c r="Q163" i="20" s="1"/>
  <c r="O171" i="20"/>
  <c r="P222" i="20"/>
  <c r="O186" i="20"/>
  <c r="Q186" i="20" s="1"/>
  <c r="O198" i="20"/>
  <c r="Q198" i="20" s="1"/>
  <c r="P97" i="19"/>
  <c r="P147" i="19" s="1"/>
  <c r="S20" i="19"/>
  <c r="U62" i="20"/>
  <c r="W13" i="17"/>
  <c r="R16" i="19"/>
  <c r="H59" i="19"/>
  <c r="V116" i="16"/>
  <c r="W114" i="16"/>
  <c r="S16" i="19"/>
  <c r="T10" i="19"/>
  <c r="V10" i="19" s="1"/>
  <c r="V12" i="19" s="1"/>
  <c r="I41" i="16"/>
  <c r="G62" i="19"/>
  <c r="T109" i="19"/>
  <c r="T112" i="19" s="1"/>
  <c r="R12" i="19"/>
  <c r="A69" i="19"/>
  <c r="A67" i="19"/>
  <c r="R162" i="19"/>
  <c r="R120" i="19"/>
  <c r="R91" i="19"/>
  <c r="T15" i="19"/>
  <c r="V15" i="19" s="1"/>
  <c r="A37" i="19"/>
  <c r="H69" i="19"/>
  <c r="H61" i="19"/>
  <c r="H14" i="19"/>
  <c r="G63" i="19"/>
  <c r="G66" i="19" s="1"/>
  <c r="T112" i="20"/>
  <c r="T113" i="19"/>
  <c r="T91" i="19"/>
  <c r="R95" i="19"/>
  <c r="S66" i="20"/>
  <c r="U66" i="20"/>
  <c r="V41" i="19"/>
  <c r="T61" i="20"/>
  <c r="T63" i="20"/>
  <c r="T14" i="19"/>
  <c r="U70" i="20"/>
  <c r="U75" i="20" s="1"/>
  <c r="R20" i="19"/>
  <c r="A38" i="19"/>
  <c r="A59" i="19"/>
  <c r="H37" i="19"/>
  <c r="A14" i="19"/>
  <c r="A16" i="19"/>
  <c r="T187" i="20"/>
  <c r="T195" i="19"/>
  <c r="R170" i="19"/>
  <c r="R166" i="19"/>
  <c r="T170" i="20"/>
  <c r="T162" i="20"/>
  <c r="V87" i="1"/>
  <c r="W86" i="1"/>
  <c r="S41" i="19"/>
  <c r="R41" i="19"/>
  <c r="T41" i="20"/>
  <c r="R66" i="20"/>
  <c r="W41" i="1"/>
  <c r="T37" i="20"/>
  <c r="S70" i="20"/>
  <c r="T19" i="19"/>
  <c r="V19" i="19" s="1"/>
  <c r="S62" i="20"/>
  <c r="T18" i="19"/>
  <c r="T16" i="20"/>
  <c r="T13" i="19"/>
  <c r="V13" i="19" s="1"/>
  <c r="T20" i="20"/>
  <c r="T12" i="20"/>
  <c r="H60" i="19"/>
  <c r="I37" i="1"/>
  <c r="I12" i="1"/>
  <c r="H16" i="19"/>
  <c r="H65" i="19"/>
  <c r="O122" i="19"/>
  <c r="E15" i="19"/>
  <c r="C65" i="19"/>
  <c r="O34" i="19"/>
  <c r="N147" i="19"/>
  <c r="N149" i="16"/>
  <c r="P64" i="19"/>
  <c r="Q194" i="1"/>
  <c r="V91" i="16"/>
  <c r="W89" i="16"/>
  <c r="T84" i="19"/>
  <c r="R87" i="19"/>
  <c r="T114" i="19"/>
  <c r="R116" i="19"/>
  <c r="W84" i="16"/>
  <c r="O141" i="15"/>
  <c r="Q138" i="15"/>
  <c r="Q141" i="15" s="1"/>
  <c r="Q191" i="14"/>
  <c r="W191" i="14" s="1"/>
  <c r="W188" i="14"/>
  <c r="W184" i="17"/>
  <c r="Q187" i="17"/>
  <c r="Q142" i="15"/>
  <c r="D60" i="19"/>
  <c r="D63" i="19"/>
  <c r="D65" i="19"/>
  <c r="D37" i="19"/>
  <c r="D49" i="20"/>
  <c r="C50" i="16"/>
  <c r="D62" i="16"/>
  <c r="D70" i="16"/>
  <c r="E73" i="15"/>
  <c r="E49" i="15"/>
  <c r="D62" i="15"/>
  <c r="E49" i="14"/>
  <c r="E50" i="14" s="1"/>
  <c r="C62" i="14"/>
  <c r="N12" i="19"/>
  <c r="O13" i="19"/>
  <c r="P71" i="20"/>
  <c r="N37" i="19"/>
  <c r="O38" i="19"/>
  <c r="M41" i="19"/>
  <c r="O43" i="19"/>
  <c r="Q43" i="19" s="1"/>
  <c r="W43" i="19" s="1"/>
  <c r="O46" i="20"/>
  <c r="O123" i="19"/>
  <c r="N218" i="20"/>
  <c r="O189" i="20"/>
  <c r="Q189" i="20" s="1"/>
  <c r="M96" i="19"/>
  <c r="M171" i="19"/>
  <c r="N25" i="17"/>
  <c r="Q46" i="17"/>
  <c r="Q49" i="17" s="1"/>
  <c r="Q50" i="17" s="1"/>
  <c r="N74" i="17"/>
  <c r="P100" i="17"/>
  <c r="P137" i="17"/>
  <c r="N141" i="17"/>
  <c r="P141" i="17"/>
  <c r="O142" i="17"/>
  <c r="O148" i="17"/>
  <c r="Q148" i="17" s="1"/>
  <c r="Q172" i="17"/>
  <c r="O199" i="17"/>
  <c r="N224" i="17"/>
  <c r="O65" i="16"/>
  <c r="Q65" i="16" s="1"/>
  <c r="Q172" i="16"/>
  <c r="O211" i="16"/>
  <c r="Q211" i="16" s="1"/>
  <c r="N216" i="16"/>
  <c r="Q46" i="15"/>
  <c r="O148" i="15"/>
  <c r="Q148" i="15" s="1"/>
  <c r="O210" i="15"/>
  <c r="N220" i="15"/>
  <c r="O221" i="15"/>
  <c r="N224" i="15"/>
  <c r="O24" i="14"/>
  <c r="O25" i="14" s="1"/>
  <c r="O72" i="14"/>
  <c r="Q72" i="14" s="1"/>
  <c r="P100" i="14"/>
  <c r="M149" i="14"/>
  <c r="P212" i="14"/>
  <c r="O211" i="14"/>
  <c r="Q211" i="14" s="1"/>
  <c r="M50" i="1"/>
  <c r="P63" i="19"/>
  <c r="P68" i="19"/>
  <c r="P73" i="19"/>
  <c r="M125" i="1"/>
  <c r="O146" i="1"/>
  <c r="O147" i="1"/>
  <c r="Q147" i="1" s="1"/>
  <c r="Q168" i="1"/>
  <c r="Q197" i="1"/>
  <c r="N216" i="1"/>
  <c r="I16" i="15"/>
  <c r="R62" i="20"/>
  <c r="T59" i="20"/>
  <c r="T163" i="19"/>
  <c r="T166" i="19" s="1"/>
  <c r="G68" i="19"/>
  <c r="A68" i="19" s="1"/>
  <c r="A18" i="19"/>
  <c r="H18" i="19"/>
  <c r="C63" i="20"/>
  <c r="C13" i="19"/>
  <c r="C63" i="19" s="1"/>
  <c r="O174" i="14"/>
  <c r="O175" i="14" s="1"/>
  <c r="P69" i="19"/>
  <c r="E11" i="19"/>
  <c r="C61" i="19"/>
  <c r="E19" i="19"/>
  <c r="C69" i="19"/>
  <c r="C74" i="16"/>
  <c r="D70" i="15"/>
  <c r="C70" i="14"/>
  <c r="D74" i="14"/>
  <c r="P37" i="20"/>
  <c r="N41" i="19"/>
  <c r="M148" i="19"/>
  <c r="O122" i="20"/>
  <c r="Q122" i="20" s="1"/>
  <c r="N223" i="19"/>
  <c r="O198" i="19"/>
  <c r="Q198" i="19" s="1"/>
  <c r="P172" i="19"/>
  <c r="P222" i="19" s="1"/>
  <c r="M212" i="17"/>
  <c r="Q24" i="16"/>
  <c r="P74" i="16"/>
  <c r="P216" i="16"/>
  <c r="N220" i="16"/>
  <c r="Q196" i="15"/>
  <c r="P220" i="15"/>
  <c r="M50" i="14"/>
  <c r="O49" i="14"/>
  <c r="O50" i="14" s="1"/>
  <c r="O99" i="14"/>
  <c r="Q120" i="14"/>
  <c r="M200" i="14"/>
  <c r="Q197" i="14"/>
  <c r="P61" i="19"/>
  <c r="P67" i="19"/>
  <c r="P72" i="19"/>
  <c r="V37" i="17"/>
  <c r="W37" i="17" s="1"/>
  <c r="W34" i="17"/>
  <c r="E10" i="19"/>
  <c r="C60" i="19"/>
  <c r="C68" i="20"/>
  <c r="C18" i="19"/>
  <c r="E34" i="19"/>
  <c r="C37" i="19"/>
  <c r="O9" i="19"/>
  <c r="M12" i="19"/>
  <c r="Q24" i="15"/>
  <c r="P59" i="19"/>
  <c r="Q167" i="1"/>
  <c r="Q172" i="1"/>
  <c r="C59" i="19"/>
  <c r="E9" i="19"/>
  <c r="I9" i="19" s="1"/>
  <c r="C41" i="19"/>
  <c r="C74" i="17"/>
  <c r="D73" i="20"/>
  <c r="E38" i="19"/>
  <c r="E43" i="19"/>
  <c r="I43" i="19" s="1"/>
  <c r="C50" i="17"/>
  <c r="E24" i="16"/>
  <c r="D74" i="16"/>
  <c r="E71" i="14"/>
  <c r="D50" i="1"/>
  <c r="P73" i="20"/>
  <c r="O35" i="20"/>
  <c r="Q35" i="20" s="1"/>
  <c r="M35" i="19"/>
  <c r="M37" i="19" s="1"/>
  <c r="P87" i="20"/>
  <c r="O92" i="20"/>
  <c r="Q92" i="20" s="1"/>
  <c r="M120" i="20"/>
  <c r="P124" i="20"/>
  <c r="M124" i="20"/>
  <c r="P174" i="20"/>
  <c r="O197" i="20"/>
  <c r="Q197" i="20" s="1"/>
  <c r="M197" i="19"/>
  <c r="O197" i="19" s="1"/>
  <c r="Q197" i="19" s="1"/>
  <c r="Q24" i="17"/>
  <c r="M74" i="17"/>
  <c r="N149" i="17"/>
  <c r="O71" i="16"/>
  <c r="P100" i="16"/>
  <c r="O135" i="16"/>
  <c r="Q135" i="16" s="1"/>
  <c r="O174" i="16"/>
  <c r="N212" i="16"/>
  <c r="O214" i="16"/>
  <c r="Q214" i="16" s="1"/>
  <c r="O219" i="16"/>
  <c r="Q219" i="16" s="1"/>
  <c r="M125" i="15"/>
  <c r="O146" i="15"/>
  <c r="N175" i="15"/>
  <c r="Q172" i="15"/>
  <c r="M200" i="15"/>
  <c r="O213" i="15"/>
  <c r="O214" i="15"/>
  <c r="O218" i="15"/>
  <c r="Q218" i="15" s="1"/>
  <c r="Q46" i="14"/>
  <c r="O69" i="14"/>
  <c r="Q69" i="14" s="1"/>
  <c r="M100" i="14"/>
  <c r="Q96" i="14"/>
  <c r="M141" i="14"/>
  <c r="O143" i="14"/>
  <c r="Q143" i="14" s="1"/>
  <c r="O146" i="14"/>
  <c r="Q172" i="14"/>
  <c r="N137" i="1"/>
  <c r="O139" i="1"/>
  <c r="Q139" i="1" s="1"/>
  <c r="O143" i="1"/>
  <c r="Q143" i="1" s="1"/>
  <c r="N200" i="1"/>
  <c r="N212" i="1"/>
  <c r="O223" i="1"/>
  <c r="Q223" i="1" s="1"/>
  <c r="C67" i="19"/>
  <c r="R195" i="19"/>
  <c r="H41" i="19"/>
  <c r="H63" i="19"/>
  <c r="W38" i="15"/>
  <c r="N149" i="1"/>
  <c r="M175" i="1"/>
  <c r="W85" i="14"/>
  <c r="V91" i="17"/>
  <c r="W110" i="17"/>
  <c r="T42" i="19"/>
  <c r="V42" i="19" s="1"/>
  <c r="T116" i="20"/>
  <c r="T166" i="20"/>
  <c r="I41" i="1"/>
  <c r="P60" i="19"/>
  <c r="P65" i="19"/>
  <c r="P71" i="19"/>
  <c r="N125" i="1"/>
  <c r="P141" i="1"/>
  <c r="Q162" i="1"/>
  <c r="N175" i="1"/>
  <c r="P200" i="1"/>
  <c r="Q193" i="1"/>
  <c r="O210" i="1"/>
  <c r="Q210" i="1" s="1"/>
  <c r="O214" i="1"/>
  <c r="Q214" i="1" s="1"/>
  <c r="N224" i="1"/>
  <c r="W20" i="1"/>
  <c r="W110" i="14"/>
  <c r="W41" i="15"/>
  <c r="W110" i="15"/>
  <c r="T41" i="19"/>
  <c r="T95" i="19"/>
  <c r="T45" i="20"/>
  <c r="T95" i="20"/>
  <c r="T195" i="20"/>
  <c r="T191" i="19"/>
  <c r="W184" i="14"/>
  <c r="T91" i="20"/>
  <c r="T191" i="20"/>
  <c r="T184" i="19"/>
  <c r="T187" i="19" s="1"/>
  <c r="T67" i="20"/>
  <c r="R187" i="19"/>
  <c r="R191" i="19"/>
  <c r="T162" i="19"/>
  <c r="R112" i="19"/>
  <c r="T37" i="19"/>
  <c r="R37" i="19"/>
  <c r="V37" i="19"/>
  <c r="F62" i="19"/>
  <c r="N216" i="17"/>
  <c r="M220" i="17"/>
  <c r="O218" i="17"/>
  <c r="Q218" i="17" s="1"/>
  <c r="N212" i="17"/>
  <c r="M216" i="17"/>
  <c r="O214" i="17"/>
  <c r="Q214" i="17" s="1"/>
  <c r="N220" i="17"/>
  <c r="O217" i="17"/>
  <c r="Q217" i="17" s="1"/>
  <c r="P212" i="17"/>
  <c r="P216" i="17"/>
  <c r="P220" i="17"/>
  <c r="O209" i="17"/>
  <c r="Q209" i="17" s="1"/>
  <c r="O213" i="17"/>
  <c r="Q213" i="17" s="1"/>
  <c r="O219" i="17"/>
  <c r="Q219" i="17" s="1"/>
  <c r="M137" i="17"/>
  <c r="P145" i="17"/>
  <c r="V112" i="17"/>
  <c r="W115" i="17"/>
  <c r="Q116" i="17"/>
  <c r="W113" i="17"/>
  <c r="Q112" i="17"/>
  <c r="N145" i="17"/>
  <c r="V116" i="17"/>
  <c r="M141" i="17"/>
  <c r="O144" i="17"/>
  <c r="Q144" i="17" s="1"/>
  <c r="Q91" i="17"/>
  <c r="W91" i="17" s="1"/>
  <c r="W88" i="17"/>
  <c r="O134" i="17"/>
  <c r="M145" i="17"/>
  <c r="V87" i="17"/>
  <c r="N137" i="17"/>
  <c r="O138" i="17"/>
  <c r="Q138" i="17" s="1"/>
  <c r="O136" i="17"/>
  <c r="Q136" i="17" s="1"/>
  <c r="O139" i="17"/>
  <c r="Q139" i="17" s="1"/>
  <c r="Q87" i="17"/>
  <c r="M66" i="17"/>
  <c r="C62" i="17"/>
  <c r="N70" i="17"/>
  <c r="C66" i="17"/>
  <c r="D70" i="17"/>
  <c r="O63" i="17"/>
  <c r="Q63" i="17" s="1"/>
  <c r="O68" i="17"/>
  <c r="Q68" i="17" s="1"/>
  <c r="N66" i="17"/>
  <c r="O64" i="17"/>
  <c r="Q64" i="17" s="1"/>
  <c r="O69" i="17"/>
  <c r="Q69" i="17" s="1"/>
  <c r="N62" i="17"/>
  <c r="O65" i="17"/>
  <c r="Q65" i="17" s="1"/>
  <c r="C70" i="17"/>
  <c r="O60" i="17"/>
  <c r="Q60" i="17" s="1"/>
  <c r="O61" i="17"/>
  <c r="Q61" i="17" s="1"/>
  <c r="P66" i="17"/>
  <c r="O210" i="16"/>
  <c r="Q210" i="16" s="1"/>
  <c r="O218" i="16"/>
  <c r="Q218" i="16" s="1"/>
  <c r="V112" i="16"/>
  <c r="P141" i="16"/>
  <c r="P145" i="16"/>
  <c r="O138" i="16"/>
  <c r="Q138" i="16" s="1"/>
  <c r="O143" i="16"/>
  <c r="Q143" i="16" s="1"/>
  <c r="Q116" i="16"/>
  <c r="W113" i="16"/>
  <c r="W110" i="16"/>
  <c r="Q112" i="16"/>
  <c r="V87" i="16"/>
  <c r="Q91" i="16"/>
  <c r="W88" i="16"/>
  <c r="W85" i="16"/>
  <c r="Q87" i="16"/>
  <c r="P137" i="16"/>
  <c r="N145" i="16"/>
  <c r="N137" i="16"/>
  <c r="Q37" i="16"/>
  <c r="W34" i="16"/>
  <c r="P62" i="16"/>
  <c r="O63" i="16"/>
  <c r="Q63" i="16" s="1"/>
  <c r="W38" i="16"/>
  <c r="W41" i="16"/>
  <c r="E70" i="16"/>
  <c r="N70" i="16"/>
  <c r="D66" i="16"/>
  <c r="N62" i="16"/>
  <c r="Q12" i="16"/>
  <c r="W9" i="16"/>
  <c r="C70" i="16"/>
  <c r="O61" i="16"/>
  <c r="Q61" i="16" s="1"/>
  <c r="P66" i="16"/>
  <c r="O69" i="16"/>
  <c r="Q69" i="16" s="1"/>
  <c r="O209" i="15"/>
  <c r="Q209" i="15" s="1"/>
  <c r="N212" i="15"/>
  <c r="O219" i="15"/>
  <c r="V143" i="15"/>
  <c r="W143" i="15" s="1"/>
  <c r="T137" i="15"/>
  <c r="V134" i="15"/>
  <c r="W134" i="15" s="1"/>
  <c r="V139" i="15"/>
  <c r="W139" i="15" s="1"/>
  <c r="V144" i="15"/>
  <c r="W144" i="15" s="1"/>
  <c r="Q137" i="15"/>
  <c r="V135" i="15"/>
  <c r="W135" i="15" s="1"/>
  <c r="V140" i="15"/>
  <c r="W140" i="15" s="1"/>
  <c r="V138" i="15"/>
  <c r="T141" i="15"/>
  <c r="V136" i="15"/>
  <c r="W136" i="15" s="1"/>
  <c r="V142" i="15"/>
  <c r="N145" i="15"/>
  <c r="W115" i="15"/>
  <c r="Q116" i="15"/>
  <c r="W113" i="15"/>
  <c r="Q112" i="15"/>
  <c r="P145" i="15"/>
  <c r="V116" i="15"/>
  <c r="V112" i="15"/>
  <c r="Q91" i="15"/>
  <c r="W91" i="15" s="1"/>
  <c r="W88" i="15"/>
  <c r="V91" i="15"/>
  <c r="Q87" i="15"/>
  <c r="V87" i="15"/>
  <c r="W35" i="15"/>
  <c r="D66" i="15"/>
  <c r="N62" i="15"/>
  <c r="N70" i="15"/>
  <c r="O65" i="15"/>
  <c r="Q65" i="15" s="1"/>
  <c r="W37" i="15"/>
  <c r="C70" i="15"/>
  <c r="O60" i="15"/>
  <c r="Q60" i="15" s="1"/>
  <c r="N66" i="15"/>
  <c r="O68" i="15"/>
  <c r="Q68" i="15" s="1"/>
  <c r="C62" i="15"/>
  <c r="C66" i="15"/>
  <c r="O219" i="14"/>
  <c r="Q219" i="14" s="1"/>
  <c r="P216" i="14"/>
  <c r="O218" i="14"/>
  <c r="Q218" i="14" s="1"/>
  <c r="N220" i="14"/>
  <c r="N141" i="14"/>
  <c r="O135" i="14"/>
  <c r="Q135" i="14" s="1"/>
  <c r="V112" i="14"/>
  <c r="W115" i="14"/>
  <c r="Q116" i="14"/>
  <c r="W113" i="14"/>
  <c r="P137" i="14"/>
  <c r="V116" i="14"/>
  <c r="P145" i="14"/>
  <c r="Q112" i="14"/>
  <c r="O138" i="14"/>
  <c r="Q138" i="14" s="1"/>
  <c r="Q91" i="14"/>
  <c r="W88" i="14"/>
  <c r="N137" i="14"/>
  <c r="O140" i="14"/>
  <c r="Q140" i="14" s="1"/>
  <c r="N145" i="14"/>
  <c r="V91" i="14"/>
  <c r="Q87" i="14"/>
  <c r="M137" i="14"/>
  <c r="W90" i="14"/>
  <c r="O136" i="14"/>
  <c r="Q136" i="14" s="1"/>
  <c r="O144" i="14"/>
  <c r="Q144" i="14" s="1"/>
  <c r="V87" i="14"/>
  <c r="W84" i="14"/>
  <c r="W41" i="14"/>
  <c r="N70" i="14"/>
  <c r="D70" i="14"/>
  <c r="W39" i="14"/>
  <c r="O61" i="14"/>
  <c r="Q61" i="14" s="1"/>
  <c r="N66" i="14"/>
  <c r="O68" i="14"/>
  <c r="Q68" i="14" s="1"/>
  <c r="D62" i="14"/>
  <c r="D66" i="14"/>
  <c r="P70" i="14"/>
  <c r="N62" i="14"/>
  <c r="O64" i="14"/>
  <c r="Q64" i="14" s="1"/>
  <c r="N219" i="19"/>
  <c r="P214" i="19"/>
  <c r="O194" i="20"/>
  <c r="Q194" i="20" s="1"/>
  <c r="N210" i="20"/>
  <c r="O186" i="19"/>
  <c r="Q186" i="19" s="1"/>
  <c r="N187" i="20"/>
  <c r="N195" i="20"/>
  <c r="M189" i="19"/>
  <c r="O189" i="19" s="1"/>
  <c r="Q189" i="19" s="1"/>
  <c r="N187" i="19"/>
  <c r="O190" i="19"/>
  <c r="Q190" i="19" s="1"/>
  <c r="N215" i="19"/>
  <c r="P217" i="19"/>
  <c r="O190" i="20"/>
  <c r="Q190" i="20" s="1"/>
  <c r="O194" i="19"/>
  <c r="Q194" i="19" s="1"/>
  <c r="O167" i="20"/>
  <c r="Q167" i="20" s="1"/>
  <c r="P170" i="20"/>
  <c r="P214" i="20"/>
  <c r="M217" i="20"/>
  <c r="M213" i="20"/>
  <c r="P218" i="20"/>
  <c r="O115" i="19"/>
  <c r="O111" i="20"/>
  <c r="Q111" i="20" s="1"/>
  <c r="P84" i="19"/>
  <c r="N139" i="19"/>
  <c r="N45" i="20"/>
  <c r="N45" i="19" s="1"/>
  <c r="O43" i="20"/>
  <c r="Q43" i="20" s="1"/>
  <c r="O44" i="20"/>
  <c r="Q44" i="20" s="1"/>
  <c r="N64" i="20"/>
  <c r="N64" i="19" s="1"/>
  <c r="P65" i="20"/>
  <c r="N69" i="20"/>
  <c r="N69" i="19" s="1"/>
  <c r="N37" i="20"/>
  <c r="O115" i="20"/>
  <c r="Q115" i="20" s="1"/>
  <c r="P120" i="20"/>
  <c r="N141" i="1"/>
  <c r="M140" i="19"/>
  <c r="O110" i="19"/>
  <c r="O118" i="19"/>
  <c r="O136" i="1"/>
  <c r="Q136" i="1" s="1"/>
  <c r="V116" i="1"/>
  <c r="Q116" i="1"/>
  <c r="W116" i="1" s="1"/>
  <c r="W113" i="1"/>
  <c r="O114" i="19"/>
  <c r="M111" i="19"/>
  <c r="M136" i="19" s="1"/>
  <c r="N135" i="19"/>
  <c r="M144" i="19"/>
  <c r="V112" i="1"/>
  <c r="N136" i="20"/>
  <c r="P138" i="20"/>
  <c r="O90" i="19"/>
  <c r="W84" i="1"/>
  <c r="Q87" i="1"/>
  <c r="O94" i="20"/>
  <c r="Q94" i="20" s="1"/>
  <c r="N140" i="20"/>
  <c r="P143" i="20"/>
  <c r="W89" i="1"/>
  <c r="Q91" i="1"/>
  <c r="W88" i="1"/>
  <c r="M87" i="20"/>
  <c r="N144" i="20"/>
  <c r="M91" i="20"/>
  <c r="O90" i="20"/>
  <c r="Q90" i="20" s="1"/>
  <c r="N135" i="20"/>
  <c r="M144" i="20"/>
  <c r="O144" i="20" s="1"/>
  <c r="O138" i="1"/>
  <c r="Q138" i="1" s="1"/>
  <c r="O142" i="1"/>
  <c r="N145" i="1"/>
  <c r="V91" i="1"/>
  <c r="W38" i="1"/>
  <c r="O36" i="20"/>
  <c r="Q36" i="20" s="1"/>
  <c r="P45" i="19"/>
  <c r="D59" i="20"/>
  <c r="P69" i="20"/>
  <c r="O38" i="20"/>
  <c r="Q38" i="20" s="1"/>
  <c r="P41" i="20"/>
  <c r="O60" i="1"/>
  <c r="Q60" i="1" s="1"/>
  <c r="D65" i="20"/>
  <c r="O59" i="1"/>
  <c r="Q59" i="1" s="1"/>
  <c r="O63" i="1"/>
  <c r="Q63" i="1" s="1"/>
  <c r="O68" i="1"/>
  <c r="Q68" i="1" s="1"/>
  <c r="I16" i="1"/>
  <c r="W16" i="1"/>
  <c r="N60" i="20"/>
  <c r="N60" i="19" s="1"/>
  <c r="E17" i="20"/>
  <c r="M61" i="20"/>
  <c r="M61" i="19" s="1"/>
  <c r="P62" i="1"/>
  <c r="M20" i="20"/>
  <c r="O18" i="20"/>
  <c r="O25" i="1"/>
  <c r="N12" i="20"/>
  <c r="R25" i="1"/>
  <c r="C72" i="1"/>
  <c r="C74" i="1" s="1"/>
  <c r="O11" i="20"/>
  <c r="Q11" i="20" s="1"/>
  <c r="D21" i="20"/>
  <c r="C67" i="20"/>
  <c r="E72" i="1"/>
  <c r="N59" i="20"/>
  <c r="N59" i="19" s="1"/>
  <c r="N61" i="20"/>
  <c r="N61" i="19" s="1"/>
  <c r="N66" i="1"/>
  <c r="V24" i="1"/>
  <c r="F24" i="1"/>
  <c r="C24" i="1"/>
  <c r="C25" i="1" s="1"/>
  <c r="M60" i="20"/>
  <c r="M60" i="19" s="1"/>
  <c r="N70" i="1"/>
  <c r="O71" i="1"/>
  <c r="P20" i="19"/>
  <c r="P70" i="1"/>
  <c r="E14" i="20"/>
  <c r="M16" i="20"/>
  <c r="P74" i="1"/>
  <c r="O67" i="1"/>
  <c r="T25" i="1"/>
  <c r="E25" i="1"/>
  <c r="C71" i="20"/>
  <c r="C21" i="19"/>
  <c r="D74" i="1"/>
  <c r="O14" i="20"/>
  <c r="M73" i="20"/>
  <c r="M73" i="19" s="1"/>
  <c r="N63" i="20"/>
  <c r="N63" i="19" s="1"/>
  <c r="P66" i="1"/>
  <c r="O72" i="1"/>
  <c r="Q72" i="1" s="1"/>
  <c r="E22" i="20"/>
  <c r="D64" i="20"/>
  <c r="D72" i="20"/>
  <c r="P16" i="20"/>
  <c r="O23" i="20"/>
  <c r="Q23" i="20" s="1"/>
  <c r="N68" i="20"/>
  <c r="N68" i="19" s="1"/>
  <c r="M64" i="20"/>
  <c r="M64" i="19" s="1"/>
  <c r="D23" i="19"/>
  <c r="D73" i="19" s="1"/>
  <c r="E13" i="20"/>
  <c r="P20" i="20"/>
  <c r="O22" i="19"/>
  <c r="Q22" i="19" s="1"/>
  <c r="M65" i="20"/>
  <c r="M65" i="19" s="1"/>
  <c r="M74" i="1"/>
  <c r="E42" i="20"/>
  <c r="D66" i="1"/>
  <c r="E38" i="20"/>
  <c r="C59" i="20"/>
  <c r="D68" i="20"/>
  <c r="C62" i="1"/>
  <c r="E34" i="20"/>
  <c r="C60" i="20"/>
  <c r="C12" i="20"/>
  <c r="C20" i="20"/>
  <c r="C20" i="19" s="1"/>
  <c r="D60" i="20"/>
  <c r="D62" i="1"/>
  <c r="D70" i="1"/>
  <c r="E10" i="20"/>
  <c r="E18" i="20"/>
  <c r="E70" i="1"/>
  <c r="N16" i="20"/>
  <c r="M71" i="20"/>
  <c r="O21" i="20"/>
  <c r="M21" i="19"/>
  <c r="N146" i="20"/>
  <c r="N96" i="19"/>
  <c r="O109" i="20"/>
  <c r="M109" i="19"/>
  <c r="N120" i="20"/>
  <c r="M134" i="20"/>
  <c r="M160" i="19"/>
  <c r="M210" i="20"/>
  <c r="P163" i="19"/>
  <c r="P213" i="20"/>
  <c r="O59" i="16"/>
  <c r="M72" i="20"/>
  <c r="M135" i="20"/>
  <c r="O85" i="20"/>
  <c r="Q85" i="20" s="1"/>
  <c r="M85" i="19"/>
  <c r="N112" i="19"/>
  <c r="M112" i="20"/>
  <c r="O113" i="20"/>
  <c r="M113" i="19"/>
  <c r="N147" i="20"/>
  <c r="M162" i="20"/>
  <c r="M223" i="20"/>
  <c r="O173" i="20"/>
  <c r="Q173" i="20" s="1"/>
  <c r="O47" i="19"/>
  <c r="Q47" i="19" s="1"/>
  <c r="O86" i="19"/>
  <c r="P116" i="19"/>
  <c r="N160" i="19"/>
  <c r="N210" i="19" s="1"/>
  <c r="M224" i="17"/>
  <c r="O221" i="17"/>
  <c r="P141" i="14"/>
  <c r="P142" i="20"/>
  <c r="M148" i="20"/>
  <c r="N167" i="19"/>
  <c r="O167" i="19" s="1"/>
  <c r="N170" i="20"/>
  <c r="N217" i="20"/>
  <c r="N191" i="20"/>
  <c r="N188" i="19"/>
  <c r="N191" i="19" s="1"/>
  <c r="N136" i="19"/>
  <c r="N119" i="19"/>
  <c r="M223" i="19"/>
  <c r="O173" i="19"/>
  <c r="M59" i="20"/>
  <c r="M59" i="19" s="1"/>
  <c r="O9" i="20"/>
  <c r="O15" i="20"/>
  <c r="Q15" i="20" s="1"/>
  <c r="N20" i="20"/>
  <c r="M24" i="20"/>
  <c r="M41" i="20"/>
  <c r="N134" i="20"/>
  <c r="N84" i="19"/>
  <c r="P140" i="20"/>
  <c r="P90" i="19"/>
  <c r="P140" i="19" s="1"/>
  <c r="O119" i="20"/>
  <c r="Q119" i="20" s="1"/>
  <c r="N124" i="20"/>
  <c r="N159" i="19"/>
  <c r="N162" i="20"/>
  <c r="N209" i="20"/>
  <c r="M161" i="19"/>
  <c r="M211" i="20"/>
  <c r="O161" i="20"/>
  <c r="Q161" i="20" s="1"/>
  <c r="M164" i="19"/>
  <c r="M166" i="20"/>
  <c r="O164" i="20"/>
  <c r="M214" i="20"/>
  <c r="M172" i="19"/>
  <c r="M222" i="20"/>
  <c r="M174" i="20"/>
  <c r="O172" i="20"/>
  <c r="M184" i="19"/>
  <c r="M209" i="19" s="1"/>
  <c r="M187" i="20"/>
  <c r="O184" i="20"/>
  <c r="O24" i="17"/>
  <c r="O25" i="17" s="1"/>
  <c r="M12" i="20"/>
  <c r="M63" i="20"/>
  <c r="M63" i="19" s="1"/>
  <c r="O13" i="20"/>
  <c r="P68" i="20"/>
  <c r="O19" i="20"/>
  <c r="Q19" i="20" s="1"/>
  <c r="O22" i="20"/>
  <c r="Q22" i="20" s="1"/>
  <c r="O39" i="20"/>
  <c r="Q39" i="20" s="1"/>
  <c r="O40" i="20"/>
  <c r="Q40" i="20" s="1"/>
  <c r="N41" i="20"/>
  <c r="O47" i="20"/>
  <c r="Q47" i="20" s="1"/>
  <c r="O48" i="20"/>
  <c r="Q48" i="20" s="1"/>
  <c r="P63" i="20"/>
  <c r="M68" i="20"/>
  <c r="M68" i="19" s="1"/>
  <c r="M69" i="20"/>
  <c r="M69" i="19" s="1"/>
  <c r="N71" i="20"/>
  <c r="N72" i="20"/>
  <c r="N72" i="19" s="1"/>
  <c r="N73" i="20"/>
  <c r="N73" i="19" s="1"/>
  <c r="O84" i="20"/>
  <c r="N87" i="20"/>
  <c r="N138" i="20"/>
  <c r="N88" i="19"/>
  <c r="M139" i="20"/>
  <c r="O89" i="20"/>
  <c r="Q89" i="20" s="1"/>
  <c r="M89" i="19"/>
  <c r="M95" i="20"/>
  <c r="P144" i="20"/>
  <c r="P94" i="19"/>
  <c r="P144" i="19" s="1"/>
  <c r="P95" i="20"/>
  <c r="O98" i="20"/>
  <c r="Q98" i="20" s="1"/>
  <c r="P112" i="20"/>
  <c r="O110" i="20"/>
  <c r="Q110" i="20" s="1"/>
  <c r="N112" i="20"/>
  <c r="N116" i="19"/>
  <c r="M116" i="20"/>
  <c r="O117" i="20"/>
  <c r="M117" i="19"/>
  <c r="O123" i="20"/>
  <c r="Q123" i="20" s="1"/>
  <c r="P134" i="20"/>
  <c r="P135" i="20"/>
  <c r="M140" i="20"/>
  <c r="M142" i="20"/>
  <c r="N143" i="20"/>
  <c r="O159" i="20"/>
  <c r="O160" i="20"/>
  <c r="Q160" i="20" s="1"/>
  <c r="N161" i="19"/>
  <c r="N211" i="19" s="1"/>
  <c r="N211" i="20"/>
  <c r="N163" i="19"/>
  <c r="N166" i="20"/>
  <c r="N213" i="20"/>
  <c r="N164" i="19"/>
  <c r="N214" i="19" s="1"/>
  <c r="N214" i="20"/>
  <c r="P166" i="20"/>
  <c r="N171" i="19"/>
  <c r="N174" i="20"/>
  <c r="N221" i="20"/>
  <c r="N172" i="19"/>
  <c r="N222" i="19" s="1"/>
  <c r="N222" i="20"/>
  <c r="O23" i="19"/>
  <c r="Q23" i="19" s="1"/>
  <c r="P89" i="19"/>
  <c r="P139" i="19" s="1"/>
  <c r="M92" i="19"/>
  <c r="O98" i="19"/>
  <c r="P109" i="19"/>
  <c r="P112" i="19" s="1"/>
  <c r="N168" i="19"/>
  <c r="P62" i="17"/>
  <c r="P70" i="17"/>
  <c r="N141" i="16"/>
  <c r="O139" i="16"/>
  <c r="Q139" i="16" s="1"/>
  <c r="N65" i="20"/>
  <c r="N65" i="19" s="1"/>
  <c r="P136" i="20"/>
  <c r="P86" i="19"/>
  <c r="P136" i="19" s="1"/>
  <c r="N95" i="20"/>
  <c r="M147" i="20"/>
  <c r="O97" i="20"/>
  <c r="Q97" i="20" s="1"/>
  <c r="M97" i="19"/>
  <c r="M48" i="19"/>
  <c r="O48" i="19" s="1"/>
  <c r="Q48" i="19" s="1"/>
  <c r="M84" i="19"/>
  <c r="P117" i="19"/>
  <c r="P120" i="19" s="1"/>
  <c r="M49" i="20"/>
  <c r="P67" i="20"/>
  <c r="P91" i="20"/>
  <c r="O96" i="20"/>
  <c r="N99" i="20"/>
  <c r="N148" i="20"/>
  <c r="M215" i="20"/>
  <c r="O165" i="20"/>
  <c r="Q165" i="20" s="1"/>
  <c r="P169" i="19"/>
  <c r="P219" i="19" s="1"/>
  <c r="P219" i="20"/>
  <c r="M185" i="19"/>
  <c r="O185" i="19" s="1"/>
  <c r="O185" i="20"/>
  <c r="Q185" i="20" s="1"/>
  <c r="N199" i="20"/>
  <c r="N196" i="19"/>
  <c r="M209" i="20"/>
  <c r="N148" i="19"/>
  <c r="P12" i="20"/>
  <c r="O10" i="20"/>
  <c r="M67" i="20"/>
  <c r="M67" i="19" s="1"/>
  <c r="O17" i="20"/>
  <c r="O34" i="20"/>
  <c r="M37" i="20"/>
  <c r="O42" i="20"/>
  <c r="M45" i="20"/>
  <c r="M45" i="19" s="1"/>
  <c r="P59" i="20"/>
  <c r="P62" i="20" s="1"/>
  <c r="N67" i="20"/>
  <c r="N67" i="19" s="1"/>
  <c r="O86" i="20"/>
  <c r="Q86" i="20" s="1"/>
  <c r="O88" i="20"/>
  <c r="N91" i="20"/>
  <c r="N142" i="20"/>
  <c r="N92" i="19"/>
  <c r="M143" i="20"/>
  <c r="O93" i="20"/>
  <c r="M93" i="19"/>
  <c r="M99" i="20"/>
  <c r="P148" i="20"/>
  <c r="P98" i="19"/>
  <c r="P148" i="19" s="1"/>
  <c r="P99" i="20"/>
  <c r="P116" i="20"/>
  <c r="O114" i="20"/>
  <c r="Q114" i="20" s="1"/>
  <c r="N116" i="20"/>
  <c r="O121" i="20"/>
  <c r="M121" i="19"/>
  <c r="M136" i="20"/>
  <c r="M138" i="20"/>
  <c r="N139" i="20"/>
  <c r="P146" i="20"/>
  <c r="P159" i="19"/>
  <c r="P209" i="20"/>
  <c r="P161" i="19"/>
  <c r="P211" i="19" s="1"/>
  <c r="P211" i="20"/>
  <c r="P162" i="20"/>
  <c r="P165" i="19"/>
  <c r="P215" i="19" s="1"/>
  <c r="P215" i="20"/>
  <c r="M168" i="19"/>
  <c r="M170" i="20"/>
  <c r="O168" i="20"/>
  <c r="M218" i="20"/>
  <c r="M169" i="19"/>
  <c r="M219" i="20"/>
  <c r="O169" i="20"/>
  <c r="Q169" i="20" s="1"/>
  <c r="P173" i="19"/>
  <c r="P223" i="20"/>
  <c r="P185" i="19"/>
  <c r="P187" i="19" s="1"/>
  <c r="P187" i="20"/>
  <c r="M188" i="19"/>
  <c r="M191" i="20"/>
  <c r="O188" i="20"/>
  <c r="M193" i="19"/>
  <c r="O193" i="19" s="1"/>
  <c r="Q193" i="19" s="1"/>
  <c r="O193" i="20"/>
  <c r="Q193" i="20" s="1"/>
  <c r="P210" i="20"/>
  <c r="M88" i="19"/>
  <c r="N140" i="19"/>
  <c r="O94" i="19"/>
  <c r="P121" i="19"/>
  <c r="M165" i="19"/>
  <c r="N192" i="19"/>
  <c r="N195" i="19" s="1"/>
  <c r="Q171" i="17"/>
  <c r="O174" i="17"/>
  <c r="O175" i="17" s="1"/>
  <c r="P191" i="20"/>
  <c r="O192" i="20"/>
  <c r="P195" i="20"/>
  <c r="O196" i="20"/>
  <c r="P199" i="20"/>
  <c r="P138" i="19"/>
  <c r="P195" i="19"/>
  <c r="M62" i="17"/>
  <c r="M70" i="17"/>
  <c r="M62" i="16"/>
  <c r="O60" i="16"/>
  <c r="Q60" i="16" s="1"/>
  <c r="Q196" i="16"/>
  <c r="O199" i="16"/>
  <c r="M195" i="20"/>
  <c r="M199" i="20"/>
  <c r="M217" i="19"/>
  <c r="O59" i="17"/>
  <c r="O67" i="17"/>
  <c r="O95" i="17"/>
  <c r="O124" i="17"/>
  <c r="O125" i="17" s="1"/>
  <c r="O195" i="17"/>
  <c r="O211" i="17"/>
  <c r="Q211" i="17" s="1"/>
  <c r="M70" i="16"/>
  <c r="O68" i="16"/>
  <c r="M137" i="16"/>
  <c r="M224" i="16"/>
  <c r="O221" i="16"/>
  <c r="Q45" i="15"/>
  <c r="O45" i="15"/>
  <c r="Q96" i="1"/>
  <c r="O99" i="1"/>
  <c r="N215" i="20"/>
  <c r="P217" i="20"/>
  <c r="N219" i="20"/>
  <c r="P221" i="20"/>
  <c r="N223" i="20"/>
  <c r="P191" i="19"/>
  <c r="M25" i="17"/>
  <c r="Q20" i="17"/>
  <c r="P50" i="17"/>
  <c r="O45" i="17"/>
  <c r="O215" i="17"/>
  <c r="Q215" i="17" s="1"/>
  <c r="Q96" i="16"/>
  <c r="O99" i="16"/>
  <c r="O222" i="17"/>
  <c r="Q222" i="17" s="1"/>
  <c r="O20" i="16"/>
  <c r="O24" i="16"/>
  <c r="N50" i="16"/>
  <c r="O49" i="16"/>
  <c r="O148" i="16"/>
  <c r="Q148" i="16" s="1"/>
  <c r="M149" i="16"/>
  <c r="P175" i="16"/>
  <c r="O170" i="16"/>
  <c r="Q195" i="16"/>
  <c r="M212" i="16"/>
  <c r="O209" i="16"/>
  <c r="P220" i="16"/>
  <c r="M62" i="15"/>
  <c r="M66" i="15"/>
  <c r="M70" i="15"/>
  <c r="M74" i="15"/>
  <c r="Q95" i="15"/>
  <c r="Q170" i="15"/>
  <c r="O170" i="15"/>
  <c r="M216" i="15"/>
  <c r="P62" i="14"/>
  <c r="M66" i="14"/>
  <c r="O63" i="14"/>
  <c r="M145" i="14"/>
  <c r="P149" i="14"/>
  <c r="N62" i="1"/>
  <c r="M66" i="16"/>
  <c r="O64" i="16"/>
  <c r="Q64" i="16" s="1"/>
  <c r="M74" i="16"/>
  <c r="O72" i="16"/>
  <c r="Q72" i="16" s="1"/>
  <c r="O144" i="16"/>
  <c r="Q144" i="16" s="1"/>
  <c r="M145" i="16"/>
  <c r="M216" i="16"/>
  <c r="O213" i="16"/>
  <c r="P224" i="16"/>
  <c r="O24" i="15"/>
  <c r="O25" i="15" s="1"/>
  <c r="P62" i="15"/>
  <c r="P66" i="15"/>
  <c r="P70" i="15"/>
  <c r="P74" i="15"/>
  <c r="M74" i="14"/>
  <c r="O71" i="14"/>
  <c r="P220" i="14"/>
  <c r="N224" i="14"/>
  <c r="O222" i="14"/>
  <c r="Q222" i="14" s="1"/>
  <c r="O140" i="16"/>
  <c r="Q140" i="16" s="1"/>
  <c r="M141" i="16"/>
  <c r="P212" i="16"/>
  <c r="M220" i="16"/>
  <c r="O217" i="16"/>
  <c r="Q20" i="15"/>
  <c r="P224" i="15"/>
  <c r="O95" i="16"/>
  <c r="O124" i="16"/>
  <c r="O195" i="16"/>
  <c r="O59" i="15"/>
  <c r="O63" i="15"/>
  <c r="O67" i="15"/>
  <c r="O71" i="15"/>
  <c r="O99" i="15"/>
  <c r="M149" i="15"/>
  <c r="O174" i="15"/>
  <c r="M212" i="15"/>
  <c r="N216" i="15"/>
  <c r="O124" i="14"/>
  <c r="N175" i="14"/>
  <c r="N200" i="14"/>
  <c r="Q195" i="14"/>
  <c r="Q196" i="14"/>
  <c r="O199" i="14"/>
  <c r="N216" i="14"/>
  <c r="O214" i="14"/>
  <c r="Q214" i="14" s="1"/>
  <c r="M220" i="14"/>
  <c r="O217" i="14"/>
  <c r="Q95" i="1"/>
  <c r="O95" i="1"/>
  <c r="Q196" i="1"/>
  <c r="O199" i="1"/>
  <c r="P216" i="1"/>
  <c r="M145" i="15"/>
  <c r="P216" i="15"/>
  <c r="M224" i="15"/>
  <c r="M25" i="14"/>
  <c r="P50" i="14"/>
  <c r="Q45" i="14"/>
  <c r="M62" i="14"/>
  <c r="O59" i="14"/>
  <c r="P66" i="14"/>
  <c r="M70" i="14"/>
  <c r="O67" i="14"/>
  <c r="P74" i="14"/>
  <c r="N100" i="14"/>
  <c r="O134" i="14"/>
  <c r="O139" i="14"/>
  <c r="Q139" i="14" s="1"/>
  <c r="O142" i="14"/>
  <c r="O147" i="14"/>
  <c r="Q147" i="14" s="1"/>
  <c r="Q170" i="14"/>
  <c r="M212" i="14"/>
  <c r="O209" i="14"/>
  <c r="O223" i="14"/>
  <c r="Q223" i="14" s="1"/>
  <c r="M224" i="14"/>
  <c r="P145" i="1"/>
  <c r="O170" i="1"/>
  <c r="Q192" i="1"/>
  <c r="O195" i="1"/>
  <c r="P212" i="15"/>
  <c r="M220" i="15"/>
  <c r="O215" i="14"/>
  <c r="Q215" i="14" s="1"/>
  <c r="M216" i="14"/>
  <c r="O95" i="15"/>
  <c r="O124" i="15"/>
  <c r="O125" i="15" s="1"/>
  <c r="O195" i="14"/>
  <c r="M212" i="1"/>
  <c r="O209" i="1"/>
  <c r="M220" i="1"/>
  <c r="O217" i="1"/>
  <c r="M70" i="1"/>
  <c r="O73" i="1"/>
  <c r="Q73" i="1" s="1"/>
  <c r="Q121" i="1"/>
  <c r="O124" i="1"/>
  <c r="O134" i="1"/>
  <c r="M137" i="1"/>
  <c r="N74" i="1"/>
  <c r="N100" i="1"/>
  <c r="M149" i="1"/>
  <c r="Q163" i="1"/>
  <c r="Q166" i="1" s="1"/>
  <c r="O166" i="1"/>
  <c r="O65" i="1"/>
  <c r="Q65" i="1" s="1"/>
  <c r="M66" i="1"/>
  <c r="M100" i="1"/>
  <c r="P137" i="1"/>
  <c r="M145" i="1"/>
  <c r="O187" i="1"/>
  <c r="N50" i="1"/>
  <c r="O45" i="1"/>
  <c r="O61" i="1"/>
  <c r="Q61" i="1" s="1"/>
  <c r="M62" i="1"/>
  <c r="O120" i="1"/>
  <c r="M141" i="1"/>
  <c r="P149" i="1"/>
  <c r="O162" i="1"/>
  <c r="O174" i="1"/>
  <c r="M200" i="1"/>
  <c r="O191" i="1"/>
  <c r="P212" i="1"/>
  <c r="M216" i="1"/>
  <c r="O213" i="1"/>
  <c r="P220" i="1"/>
  <c r="M224" i="1"/>
  <c r="O221" i="1"/>
  <c r="O49" i="1"/>
  <c r="C73" i="20"/>
  <c r="E23" i="20"/>
  <c r="C23" i="19"/>
  <c r="E40" i="20"/>
  <c r="E45" i="15"/>
  <c r="D12" i="20"/>
  <c r="D20" i="20"/>
  <c r="D20" i="19" s="1"/>
  <c r="C37" i="20"/>
  <c r="E35" i="20"/>
  <c r="D37" i="20"/>
  <c r="E44" i="20"/>
  <c r="C61" i="20"/>
  <c r="E11" i="20"/>
  <c r="C24" i="20"/>
  <c r="D41" i="20"/>
  <c r="D69" i="20"/>
  <c r="D72" i="19"/>
  <c r="E22" i="19"/>
  <c r="C65" i="20"/>
  <c r="E15" i="20"/>
  <c r="C49" i="20"/>
  <c r="E47" i="20"/>
  <c r="C47" i="19"/>
  <c r="E47" i="19" s="1"/>
  <c r="E63" i="1"/>
  <c r="E66" i="1" s="1"/>
  <c r="D67" i="20"/>
  <c r="E9" i="20"/>
  <c r="C16" i="20"/>
  <c r="C16" i="19" s="1"/>
  <c r="C69" i="20"/>
  <c r="E19" i="20"/>
  <c r="C41" i="20"/>
  <c r="E39" i="20"/>
  <c r="C48" i="19"/>
  <c r="E48" i="19" s="1"/>
  <c r="E48" i="20"/>
  <c r="D61" i="20"/>
  <c r="C64" i="20"/>
  <c r="C72" i="20"/>
  <c r="D63" i="20"/>
  <c r="D16" i="20"/>
  <c r="D16" i="19" s="1"/>
  <c r="E36" i="20"/>
  <c r="C45" i="20"/>
  <c r="E43" i="20"/>
  <c r="D45" i="20"/>
  <c r="E63" i="17"/>
  <c r="E66" i="17" s="1"/>
  <c r="E61" i="16"/>
  <c r="E62" i="16" s="1"/>
  <c r="E71" i="16"/>
  <c r="E49" i="16"/>
  <c r="C50" i="15"/>
  <c r="E62" i="15"/>
  <c r="E66" i="15"/>
  <c r="E67" i="15"/>
  <c r="E70" i="15" s="1"/>
  <c r="E66" i="14"/>
  <c r="E24" i="14"/>
  <c r="E25" i="14" s="1"/>
  <c r="E20" i="17"/>
  <c r="E71" i="17"/>
  <c r="E24" i="17"/>
  <c r="D66" i="17"/>
  <c r="C66" i="16"/>
  <c r="D50" i="14"/>
  <c r="E61" i="1"/>
  <c r="E62" i="1" s="1"/>
  <c r="E71" i="1"/>
  <c r="E49" i="1"/>
  <c r="E50" i="1" s="1"/>
  <c r="C70" i="1"/>
  <c r="D45" i="19"/>
  <c r="E72" i="17"/>
  <c r="D62" i="17"/>
  <c r="E20" i="16"/>
  <c r="E63" i="16"/>
  <c r="E66" i="16" s="1"/>
  <c r="D50" i="16"/>
  <c r="C62" i="16"/>
  <c r="D25" i="15"/>
  <c r="C25" i="14"/>
  <c r="C66" i="1"/>
  <c r="E60" i="17"/>
  <c r="E62" i="17" s="1"/>
  <c r="E68" i="17"/>
  <c r="E70" i="17" s="1"/>
  <c r="E59" i="14"/>
  <c r="E62" i="14" s="1"/>
  <c r="E67" i="14"/>
  <c r="E70" i="14" s="1"/>
  <c r="E24" i="15"/>
  <c r="E25" i="15" s="1"/>
  <c r="O49" i="20" l="1"/>
  <c r="T50" i="20"/>
  <c r="V25" i="1"/>
  <c r="O24" i="20"/>
  <c r="N25" i="20"/>
  <c r="T74" i="20"/>
  <c r="T25" i="20"/>
  <c r="N74" i="20"/>
  <c r="R75" i="20"/>
  <c r="P74" i="20"/>
  <c r="P50" i="20"/>
  <c r="S75" i="20"/>
  <c r="P25" i="20"/>
  <c r="N50" i="20"/>
  <c r="E46" i="19"/>
  <c r="O46" i="19"/>
  <c r="O49" i="19" s="1"/>
  <c r="P221" i="19"/>
  <c r="P199" i="19"/>
  <c r="Q199" i="17"/>
  <c r="Q200" i="17" s="1"/>
  <c r="O74" i="17"/>
  <c r="Q124" i="14"/>
  <c r="Q125" i="14" s="1"/>
  <c r="Q124" i="16"/>
  <c r="Q125" i="16" s="1"/>
  <c r="Q124" i="17"/>
  <c r="Q125" i="17" s="1"/>
  <c r="Q174" i="15"/>
  <c r="Q175" i="15" s="1"/>
  <c r="Q174" i="14"/>
  <c r="Q175" i="14" s="1"/>
  <c r="Q174" i="16"/>
  <c r="Q175" i="16" s="1"/>
  <c r="E74" i="16"/>
  <c r="E75" i="16" s="1"/>
  <c r="Q124" i="1"/>
  <c r="Q125" i="1" s="1"/>
  <c r="Q99" i="16"/>
  <c r="Q100" i="16" s="1"/>
  <c r="Q99" i="1"/>
  <c r="Q100" i="1" s="1"/>
  <c r="N199" i="19"/>
  <c r="Q146" i="15"/>
  <c r="Q221" i="15"/>
  <c r="Q199" i="16"/>
  <c r="Q200" i="16" s="1"/>
  <c r="O221" i="20"/>
  <c r="Q221" i="20" s="1"/>
  <c r="Q49" i="14"/>
  <c r="Q50" i="14" s="1"/>
  <c r="Q71" i="16"/>
  <c r="Q74" i="16" s="1"/>
  <c r="Q171" i="20"/>
  <c r="Q71" i="17"/>
  <c r="Q74" i="17" s="1"/>
  <c r="W162" i="17"/>
  <c r="Q99" i="14"/>
  <c r="Q100" i="14" s="1"/>
  <c r="Q49" i="15"/>
  <c r="Q50" i="15" s="1"/>
  <c r="M221" i="19"/>
  <c r="Q221" i="14"/>
  <c r="W162" i="16"/>
  <c r="Q71" i="1"/>
  <c r="Q74" i="1" s="1"/>
  <c r="W87" i="17"/>
  <c r="Q146" i="14"/>
  <c r="D49" i="19"/>
  <c r="D50" i="19" s="1"/>
  <c r="Q46" i="20"/>
  <c r="Q49" i="20" s="1"/>
  <c r="N124" i="19"/>
  <c r="P124" i="19"/>
  <c r="P125" i="19" s="1"/>
  <c r="N24" i="19"/>
  <c r="Q99" i="17"/>
  <c r="Q100" i="17" s="1"/>
  <c r="E21" i="20"/>
  <c r="C71" i="19"/>
  <c r="P50" i="19"/>
  <c r="Q25" i="16"/>
  <c r="O145" i="1"/>
  <c r="O220" i="15"/>
  <c r="Q25" i="15"/>
  <c r="O100" i="1"/>
  <c r="Q174" i="1"/>
  <c r="T66" i="20"/>
  <c r="E14" i="19"/>
  <c r="I14" i="19" s="1"/>
  <c r="E74" i="15"/>
  <c r="E75" i="15" s="1"/>
  <c r="F66" i="19"/>
  <c r="A66" i="19" s="1"/>
  <c r="D64" i="19"/>
  <c r="D66" i="19" s="1"/>
  <c r="N150" i="1"/>
  <c r="O149" i="17"/>
  <c r="W138" i="15"/>
  <c r="Q220" i="17"/>
  <c r="Q170" i="1"/>
  <c r="Q199" i="1"/>
  <c r="Q213" i="15"/>
  <c r="N225" i="16"/>
  <c r="Q174" i="17"/>
  <c r="Q175" i="17" s="1"/>
  <c r="O216" i="15"/>
  <c r="T170" i="19"/>
  <c r="Q25" i="14"/>
  <c r="Q199" i="15"/>
  <c r="Q200" i="15" s="1"/>
  <c r="C75" i="14"/>
  <c r="O125" i="1"/>
  <c r="O149" i="15"/>
  <c r="Q149" i="17"/>
  <c r="Q141" i="1"/>
  <c r="Q125" i="15"/>
  <c r="E74" i="14"/>
  <c r="E75" i="14" s="1"/>
  <c r="N225" i="1"/>
  <c r="Q214" i="15"/>
  <c r="Q199" i="14"/>
  <c r="Q200" i="14" s="1"/>
  <c r="O149" i="16"/>
  <c r="E25" i="17"/>
  <c r="N225" i="15"/>
  <c r="Q66" i="17"/>
  <c r="P150" i="17"/>
  <c r="O224" i="15"/>
  <c r="N150" i="16"/>
  <c r="O137" i="17"/>
  <c r="M150" i="17"/>
  <c r="Q195" i="1"/>
  <c r="N225" i="14"/>
  <c r="O50" i="15"/>
  <c r="O66" i="17"/>
  <c r="N150" i="15"/>
  <c r="D75" i="16"/>
  <c r="P225" i="14"/>
  <c r="M225" i="17"/>
  <c r="O60" i="19"/>
  <c r="Q60" i="19" s="1"/>
  <c r="D75" i="15"/>
  <c r="D62" i="19"/>
  <c r="N16" i="19"/>
  <c r="H64" i="19"/>
  <c r="H66" i="19" s="1"/>
  <c r="O14" i="19"/>
  <c r="O16" i="19" s="1"/>
  <c r="Q14" i="20"/>
  <c r="V14" i="19"/>
  <c r="V16" i="19" s="1"/>
  <c r="W37" i="16"/>
  <c r="W87" i="16"/>
  <c r="W37" i="14"/>
  <c r="O25" i="16"/>
  <c r="O64" i="19"/>
  <c r="Q64" i="19" s="1"/>
  <c r="W87" i="1"/>
  <c r="W87" i="15"/>
  <c r="N225" i="17"/>
  <c r="N75" i="14"/>
  <c r="P75" i="16"/>
  <c r="W12" i="16"/>
  <c r="W112" i="16"/>
  <c r="W187" i="17"/>
  <c r="P150" i="16"/>
  <c r="O212" i="15"/>
  <c r="Q137" i="16"/>
  <c r="W142" i="15"/>
  <c r="Q210" i="15"/>
  <c r="Q212" i="15" s="1"/>
  <c r="O137" i="16"/>
  <c r="O145" i="17"/>
  <c r="Q142" i="1"/>
  <c r="Q145" i="1" s="1"/>
  <c r="Q142" i="17"/>
  <c r="Q145" i="17" s="1"/>
  <c r="P74" i="19"/>
  <c r="N218" i="19"/>
  <c r="Q168" i="20"/>
  <c r="Q170" i="20" s="1"/>
  <c r="P146" i="19"/>
  <c r="W10" i="19"/>
  <c r="W19" i="19"/>
  <c r="W116" i="16"/>
  <c r="D24" i="20"/>
  <c r="D25" i="20" s="1"/>
  <c r="O218" i="20"/>
  <c r="Q218" i="20" s="1"/>
  <c r="P149" i="20"/>
  <c r="O148" i="19"/>
  <c r="Q148" i="19" s="1"/>
  <c r="D21" i="19"/>
  <c r="M174" i="19"/>
  <c r="E67" i="19"/>
  <c r="I67" i="19" s="1"/>
  <c r="T62" i="20"/>
  <c r="P141" i="20"/>
  <c r="Q93" i="20"/>
  <c r="Q95" i="20" s="1"/>
  <c r="P224" i="20"/>
  <c r="O196" i="19"/>
  <c r="E72" i="20"/>
  <c r="E67" i="20"/>
  <c r="A62" i="19"/>
  <c r="E49" i="19"/>
  <c r="A12" i="19"/>
  <c r="M220" i="20"/>
  <c r="O96" i="19"/>
  <c r="E20" i="20"/>
  <c r="D12" i="19"/>
  <c r="O143" i="20"/>
  <c r="Q143" i="20" s="1"/>
  <c r="O135" i="20"/>
  <c r="Q135" i="20" s="1"/>
  <c r="T70" i="20"/>
  <c r="A41" i="19"/>
  <c r="C70" i="20"/>
  <c r="O45" i="19"/>
  <c r="Q45" i="19" s="1"/>
  <c r="O68" i="19"/>
  <c r="Q68" i="19" s="1"/>
  <c r="W42" i="19"/>
  <c r="C12" i="19"/>
  <c r="H12" i="19"/>
  <c r="Q18" i="20"/>
  <c r="V18" i="19"/>
  <c r="H68" i="19"/>
  <c r="E59" i="19"/>
  <c r="I59" i="19" s="1"/>
  <c r="C68" i="19"/>
  <c r="C70" i="19" s="1"/>
  <c r="W15" i="19"/>
  <c r="O69" i="19"/>
  <c r="Q69" i="19" s="1"/>
  <c r="O223" i="19"/>
  <c r="O18" i="19"/>
  <c r="W112" i="17"/>
  <c r="T12" i="19"/>
  <c r="W91" i="16"/>
  <c r="H62" i="19"/>
  <c r="A63" i="19"/>
  <c r="T16" i="19"/>
  <c r="W91" i="1"/>
  <c r="T20" i="19"/>
  <c r="E74" i="17"/>
  <c r="E75" i="17" s="1"/>
  <c r="E16" i="19"/>
  <c r="I16" i="19" s="1"/>
  <c r="E65" i="20"/>
  <c r="E37" i="20"/>
  <c r="O175" i="15"/>
  <c r="Q149" i="16"/>
  <c r="M170" i="19"/>
  <c r="O214" i="20"/>
  <c r="Q214" i="20" s="1"/>
  <c r="O223" i="20"/>
  <c r="Q223" i="20" s="1"/>
  <c r="N66" i="19"/>
  <c r="O70" i="1"/>
  <c r="N62" i="19"/>
  <c r="Q114" i="19"/>
  <c r="Q110" i="19"/>
  <c r="M150" i="14"/>
  <c r="W116" i="14"/>
  <c r="P62" i="19"/>
  <c r="O35" i="19"/>
  <c r="Q35" i="19" s="1"/>
  <c r="W35" i="19" s="1"/>
  <c r="I34" i="19"/>
  <c r="E37" i="19"/>
  <c r="E60" i="19"/>
  <c r="I10" i="19"/>
  <c r="Q13" i="19"/>
  <c r="T116" i="19"/>
  <c r="M199" i="19"/>
  <c r="O100" i="16"/>
  <c r="O67" i="19"/>
  <c r="Q67" i="19" s="1"/>
  <c r="O63" i="19"/>
  <c r="M66" i="19"/>
  <c r="O211" i="20"/>
  <c r="Q211" i="20" s="1"/>
  <c r="O59" i="19"/>
  <c r="M62" i="19"/>
  <c r="O61" i="19"/>
  <c r="Q61" i="19" s="1"/>
  <c r="Q115" i="19"/>
  <c r="P225" i="17"/>
  <c r="C62" i="19"/>
  <c r="I19" i="19"/>
  <c r="E69" i="19"/>
  <c r="I69" i="19" s="1"/>
  <c r="I15" i="19"/>
  <c r="E65" i="19"/>
  <c r="I65" i="19" s="1"/>
  <c r="C49" i="19"/>
  <c r="O50" i="1"/>
  <c r="N149" i="20"/>
  <c r="O65" i="19"/>
  <c r="Q65" i="19" s="1"/>
  <c r="E41" i="19"/>
  <c r="I41" i="19" s="1"/>
  <c r="I38" i="19"/>
  <c r="O12" i="19"/>
  <c r="Q9" i="19"/>
  <c r="Q123" i="19"/>
  <c r="E13" i="19"/>
  <c r="T87" i="19"/>
  <c r="Q122" i="19"/>
  <c r="O149" i="14"/>
  <c r="Q118" i="19"/>
  <c r="W91" i="14"/>
  <c r="E61" i="19"/>
  <c r="I61" i="19" s="1"/>
  <c r="I11" i="19"/>
  <c r="C66" i="19"/>
  <c r="O149" i="1"/>
  <c r="Q146" i="1"/>
  <c r="P66" i="19"/>
  <c r="Q38" i="19"/>
  <c r="O41" i="19"/>
  <c r="E18" i="19"/>
  <c r="Q34" i="19"/>
  <c r="O200" i="17"/>
  <c r="O212" i="17"/>
  <c r="O220" i="17"/>
  <c r="Q134" i="17"/>
  <c r="Q137" i="17" s="1"/>
  <c r="O141" i="17"/>
  <c r="Q141" i="17"/>
  <c r="N150" i="17"/>
  <c r="W116" i="17"/>
  <c r="C75" i="17"/>
  <c r="N75" i="17"/>
  <c r="M75" i="17"/>
  <c r="D75" i="17"/>
  <c r="O200" i="16"/>
  <c r="M162" i="19"/>
  <c r="Q141" i="16"/>
  <c r="N75" i="16"/>
  <c r="P225" i="15"/>
  <c r="Q219" i="15"/>
  <c r="Q220" i="15" s="1"/>
  <c r="V141" i="15"/>
  <c r="W141" i="15" s="1"/>
  <c r="V137" i="15"/>
  <c r="P134" i="19"/>
  <c r="P137" i="19" s="1"/>
  <c r="W112" i="15"/>
  <c r="P142" i="19"/>
  <c r="P150" i="15"/>
  <c r="W116" i="15"/>
  <c r="N75" i="15"/>
  <c r="C75" i="15"/>
  <c r="O200" i="14"/>
  <c r="P200" i="19"/>
  <c r="O216" i="14"/>
  <c r="M166" i="19"/>
  <c r="P150" i="14"/>
  <c r="W112" i="14"/>
  <c r="W87" i="14"/>
  <c r="N150" i="14"/>
  <c r="D75" i="14"/>
  <c r="N200" i="19"/>
  <c r="M195" i="19"/>
  <c r="O192" i="19"/>
  <c r="Q192" i="19" s="1"/>
  <c r="Q195" i="19" s="1"/>
  <c r="O210" i="20"/>
  <c r="Q210" i="20" s="1"/>
  <c r="N175" i="20"/>
  <c r="P220" i="20"/>
  <c r="N216" i="20"/>
  <c r="O140" i="20"/>
  <c r="Q140" i="20" s="1"/>
  <c r="P100" i="20"/>
  <c r="Q144" i="20"/>
  <c r="M100" i="20"/>
  <c r="E45" i="20"/>
  <c r="P66" i="20"/>
  <c r="N137" i="20"/>
  <c r="M125" i="20"/>
  <c r="O140" i="19"/>
  <c r="N145" i="20"/>
  <c r="O111" i="19"/>
  <c r="Q111" i="19" s="1"/>
  <c r="O136" i="19"/>
  <c r="O136" i="20"/>
  <c r="Q136" i="20" s="1"/>
  <c r="P95" i="19"/>
  <c r="P145" i="19" s="1"/>
  <c r="Q94" i="19"/>
  <c r="P145" i="20"/>
  <c r="O141" i="1"/>
  <c r="O139" i="20"/>
  <c r="Q139" i="20" s="1"/>
  <c r="E60" i="20"/>
  <c r="E61" i="20"/>
  <c r="D62" i="20"/>
  <c r="C62" i="20"/>
  <c r="E74" i="1"/>
  <c r="E75" i="1" s="1"/>
  <c r="D71" i="20"/>
  <c r="O62" i="1"/>
  <c r="P25" i="19"/>
  <c r="H24" i="1"/>
  <c r="Q24" i="1"/>
  <c r="N62" i="20"/>
  <c r="Q67" i="1"/>
  <c r="Q70" i="1" s="1"/>
  <c r="O61" i="20"/>
  <c r="Q61" i="20" s="1"/>
  <c r="O64" i="20"/>
  <c r="Q64" i="20" s="1"/>
  <c r="P75" i="1"/>
  <c r="A24" i="1"/>
  <c r="F25" i="1"/>
  <c r="A25" i="1" s="1"/>
  <c r="D75" i="1"/>
  <c r="C74" i="20"/>
  <c r="M75" i="1"/>
  <c r="D66" i="20"/>
  <c r="Q66" i="1"/>
  <c r="N20" i="19"/>
  <c r="E20" i="19"/>
  <c r="C24" i="19"/>
  <c r="O74" i="1"/>
  <c r="M25" i="20"/>
  <c r="O73" i="20"/>
  <c r="Q73" i="20" s="1"/>
  <c r="E63" i="20"/>
  <c r="C66" i="20"/>
  <c r="C45" i="19"/>
  <c r="E41" i="20"/>
  <c r="E45" i="19"/>
  <c r="C75" i="1"/>
  <c r="C25" i="20"/>
  <c r="E16" i="20"/>
  <c r="O212" i="16"/>
  <c r="Q209" i="16"/>
  <c r="Q212" i="16" s="1"/>
  <c r="Q66" i="16"/>
  <c r="O191" i="20"/>
  <c r="Q188" i="20"/>
  <c r="Q191" i="20" s="1"/>
  <c r="O20" i="20"/>
  <c r="Q17" i="20"/>
  <c r="P99" i="19"/>
  <c r="O142" i="20"/>
  <c r="M145" i="20"/>
  <c r="O69" i="20"/>
  <c r="Q69" i="20" s="1"/>
  <c r="Q172" i="20"/>
  <c r="O174" i="20"/>
  <c r="M62" i="20"/>
  <c r="O59" i="20"/>
  <c r="O116" i="20"/>
  <c r="Q113" i="20"/>
  <c r="Q116" i="20" s="1"/>
  <c r="Q21" i="20"/>
  <c r="Q24" i="20" s="1"/>
  <c r="O175" i="1"/>
  <c r="Q141" i="14"/>
  <c r="M225" i="16"/>
  <c r="O224" i="16"/>
  <c r="Q221" i="16"/>
  <c r="O124" i="20"/>
  <c r="Q121" i="20"/>
  <c r="O45" i="20"/>
  <c r="Q42" i="20"/>
  <c r="Q45" i="20" s="1"/>
  <c r="O37" i="20"/>
  <c r="Q34" i="20"/>
  <c r="Q37" i="20" s="1"/>
  <c r="O67" i="20"/>
  <c r="M70" i="20"/>
  <c r="M70" i="19" s="1"/>
  <c r="Q96" i="20"/>
  <c r="O99" i="20"/>
  <c r="O97" i="19"/>
  <c r="M147" i="19"/>
  <c r="O147" i="19" s="1"/>
  <c r="P210" i="19"/>
  <c r="O117" i="19"/>
  <c r="M120" i="19"/>
  <c r="N125" i="20"/>
  <c r="N138" i="19"/>
  <c r="N141" i="19" s="1"/>
  <c r="N91" i="19"/>
  <c r="O68" i="20"/>
  <c r="Q68" i="20" s="1"/>
  <c r="O187" i="20"/>
  <c r="Q184" i="20"/>
  <c r="Q187" i="20" s="1"/>
  <c r="O166" i="20"/>
  <c r="Q164" i="20"/>
  <c r="Q166" i="20" s="1"/>
  <c r="N209" i="19"/>
  <c r="N212" i="19" s="1"/>
  <c r="N162" i="19"/>
  <c r="O119" i="19"/>
  <c r="N144" i="19"/>
  <c r="O144" i="19" s="1"/>
  <c r="M224" i="20"/>
  <c r="O224" i="17"/>
  <c r="Q221" i="17"/>
  <c r="Q86" i="19"/>
  <c r="M175" i="20"/>
  <c r="Q59" i="16"/>
  <c r="Q62" i="16" s="1"/>
  <c r="O62" i="16"/>
  <c r="O109" i="19"/>
  <c r="M112" i="19"/>
  <c r="M71" i="19"/>
  <c r="O71" i="20"/>
  <c r="M74" i="20"/>
  <c r="O95" i="20"/>
  <c r="M50" i="20"/>
  <c r="O87" i="20"/>
  <c r="Q84" i="20"/>
  <c r="Q87" i="20" s="1"/>
  <c r="M66" i="20"/>
  <c r="O63" i="20"/>
  <c r="N220" i="20"/>
  <c r="P213" i="19"/>
  <c r="P216" i="19" s="1"/>
  <c r="P166" i="19"/>
  <c r="O62" i="14"/>
  <c r="Q59" i="14"/>
  <c r="Q62" i="14" s="1"/>
  <c r="Q71" i="15"/>
  <c r="O74" i="15"/>
  <c r="O216" i="16"/>
  <c r="Q213" i="16"/>
  <c r="Q216" i="16" s="1"/>
  <c r="Q63" i="14"/>
  <c r="Q66" i="14" s="1"/>
  <c r="O66" i="14"/>
  <c r="O141" i="16"/>
  <c r="Q68" i="16"/>
  <c r="Q70" i="16" s="1"/>
  <c r="O70" i="16"/>
  <c r="P170" i="19"/>
  <c r="M142" i="19"/>
  <c r="M95" i="19"/>
  <c r="O92" i="19"/>
  <c r="O224" i="1"/>
  <c r="Q221" i="1"/>
  <c r="Q213" i="1"/>
  <c r="Q216" i="1" s="1"/>
  <c r="O216" i="1"/>
  <c r="O137" i="1"/>
  <c r="Q134" i="1"/>
  <c r="Q137" i="1" s="1"/>
  <c r="O220" i="1"/>
  <c r="Q217" i="1"/>
  <c r="Q220" i="1" s="1"/>
  <c r="O212" i="1"/>
  <c r="Q209" i="1"/>
  <c r="Q212" i="1" s="1"/>
  <c r="O212" i="14"/>
  <c r="Q209" i="14"/>
  <c r="Q212" i="14" s="1"/>
  <c r="M75" i="14"/>
  <c r="O66" i="1"/>
  <c r="O224" i="14"/>
  <c r="Q67" i="15"/>
  <c r="Q70" i="15" s="1"/>
  <c r="O70" i="15"/>
  <c r="P225" i="16"/>
  <c r="Q145" i="15"/>
  <c r="M75" i="15"/>
  <c r="Q216" i="17"/>
  <c r="O74" i="16"/>
  <c r="Q67" i="17"/>
  <c r="Q70" i="17" s="1"/>
  <c r="O70" i="17"/>
  <c r="Q25" i="17"/>
  <c r="Q167" i="19"/>
  <c r="Q192" i="20"/>
  <c r="Q195" i="20" s="1"/>
  <c r="O195" i="20"/>
  <c r="O100" i="15"/>
  <c r="M215" i="19"/>
  <c r="O215" i="19" s="1"/>
  <c r="Q215" i="19" s="1"/>
  <c r="O165" i="19"/>
  <c r="Q165" i="19" s="1"/>
  <c r="O188" i="19"/>
  <c r="M191" i="19"/>
  <c r="M213" i="19"/>
  <c r="O219" i="20"/>
  <c r="Q219" i="20" s="1"/>
  <c r="P212" i="20"/>
  <c r="M141" i="20"/>
  <c r="O138" i="20"/>
  <c r="N120" i="19"/>
  <c r="Q88" i="20"/>
  <c r="Q91" i="20" s="1"/>
  <c r="O91" i="20"/>
  <c r="Q41" i="20"/>
  <c r="P87" i="19"/>
  <c r="M212" i="20"/>
  <c r="O209" i="20"/>
  <c r="Q185" i="19"/>
  <c r="O215" i="20"/>
  <c r="Q215" i="20" s="1"/>
  <c r="P91" i="19"/>
  <c r="N50" i="19"/>
  <c r="Q145" i="16"/>
  <c r="P75" i="17"/>
  <c r="N224" i="20"/>
  <c r="N213" i="19"/>
  <c r="N216" i="19" s="1"/>
  <c r="N166" i="19"/>
  <c r="O163" i="19"/>
  <c r="Q159" i="20"/>
  <c r="Q162" i="20" s="1"/>
  <c r="O162" i="20"/>
  <c r="O120" i="20"/>
  <c r="Q117" i="20"/>
  <c r="Q120" i="20" s="1"/>
  <c r="M139" i="19"/>
  <c r="O139" i="19" s="1"/>
  <c r="O89" i="19"/>
  <c r="N141" i="20"/>
  <c r="M99" i="19"/>
  <c r="M200" i="20"/>
  <c r="O222" i="20"/>
  <c r="Q222" i="20" s="1"/>
  <c r="M211" i="19"/>
  <c r="O211" i="19" s="1"/>
  <c r="Q211" i="19" s="1"/>
  <c r="O161" i="19"/>
  <c r="Q161" i="19" s="1"/>
  <c r="N134" i="19"/>
  <c r="N137" i="19" s="1"/>
  <c r="N87" i="19"/>
  <c r="O41" i="20"/>
  <c r="Q90" i="19"/>
  <c r="N217" i="19"/>
  <c r="O217" i="19" s="1"/>
  <c r="Q217" i="19" s="1"/>
  <c r="N170" i="19"/>
  <c r="O72" i="20"/>
  <c r="Q72" i="20" s="1"/>
  <c r="M72" i="19"/>
  <c r="O72" i="19" s="1"/>
  <c r="Q72" i="19" s="1"/>
  <c r="Q50" i="16"/>
  <c r="M210" i="19"/>
  <c r="O210" i="19" s="1"/>
  <c r="O160" i="19"/>
  <c r="Q160" i="19" s="1"/>
  <c r="O112" i="20"/>
  <c r="Q109" i="20"/>
  <c r="Q112" i="20" s="1"/>
  <c r="N66" i="20"/>
  <c r="O65" i="20"/>
  <c r="Q65" i="20" s="1"/>
  <c r="O213" i="20"/>
  <c r="Q59" i="15"/>
  <c r="Q62" i="15" s="1"/>
  <c r="O62" i="15"/>
  <c r="Q71" i="14"/>
  <c r="O74" i="14"/>
  <c r="O141" i="14"/>
  <c r="M150" i="15"/>
  <c r="M75" i="16"/>
  <c r="P200" i="20"/>
  <c r="O121" i="19"/>
  <c r="M124" i="19"/>
  <c r="M143" i="19"/>
  <c r="O143" i="19" s="1"/>
  <c r="O93" i="19"/>
  <c r="N70" i="20"/>
  <c r="N70" i="19" s="1"/>
  <c r="N221" i="19"/>
  <c r="N174" i="19"/>
  <c r="O171" i="19"/>
  <c r="O50" i="16"/>
  <c r="P225" i="1"/>
  <c r="M150" i="1"/>
  <c r="P70" i="19"/>
  <c r="Q134" i="14"/>
  <c r="Q137" i="14" s="1"/>
  <c r="O137" i="14"/>
  <c r="O70" i="14"/>
  <c r="Q67" i="14"/>
  <c r="Q70" i="14" s="1"/>
  <c r="Q100" i="15"/>
  <c r="P75" i="15"/>
  <c r="O50" i="17"/>
  <c r="O216" i="17"/>
  <c r="O200" i="1"/>
  <c r="P150" i="1"/>
  <c r="Q50" i="1"/>
  <c r="M225" i="1"/>
  <c r="Q216" i="14"/>
  <c r="M225" i="14"/>
  <c r="Q142" i="14"/>
  <c r="Q145" i="14" s="1"/>
  <c r="O145" i="14"/>
  <c r="Q62" i="1"/>
  <c r="O220" i="14"/>
  <c r="Q217" i="14"/>
  <c r="Q220" i="14" s="1"/>
  <c r="O125" i="14"/>
  <c r="M225" i="15"/>
  <c r="Q63" i="15"/>
  <c r="Q66" i="15" s="1"/>
  <c r="O66" i="15"/>
  <c r="O220" i="16"/>
  <c r="Q217" i="16"/>
  <c r="Q220" i="16" s="1"/>
  <c r="O175" i="16"/>
  <c r="N75" i="1"/>
  <c r="O100" i="14"/>
  <c r="P75" i="14"/>
  <c r="O145" i="15"/>
  <c r="O125" i="16"/>
  <c r="Q212" i="17"/>
  <c r="M150" i="16"/>
  <c r="O66" i="16"/>
  <c r="Q59" i="17"/>
  <c r="Q62" i="17" s="1"/>
  <c r="O62" i="17"/>
  <c r="O159" i="19"/>
  <c r="P141" i="19"/>
  <c r="Q196" i="20"/>
  <c r="O199" i="20"/>
  <c r="M91" i="19"/>
  <c r="M138" i="19"/>
  <c r="O88" i="19"/>
  <c r="O217" i="20"/>
  <c r="P223" i="19"/>
  <c r="P224" i="19" s="1"/>
  <c r="P174" i="19"/>
  <c r="M219" i="19"/>
  <c r="O219" i="19" s="1"/>
  <c r="Q219" i="19" s="1"/>
  <c r="O169" i="19"/>
  <c r="Q169" i="19" s="1"/>
  <c r="M218" i="19"/>
  <c r="O168" i="19"/>
  <c r="P175" i="20"/>
  <c r="P209" i="19"/>
  <c r="P162" i="19"/>
  <c r="N95" i="19"/>
  <c r="N142" i="19"/>
  <c r="M49" i="19"/>
  <c r="M50" i="19" s="1"/>
  <c r="M20" i="19"/>
  <c r="O60" i="20"/>
  <c r="Q60" i="20" s="1"/>
  <c r="Q10" i="20"/>
  <c r="P70" i="20"/>
  <c r="O100" i="17"/>
  <c r="M87" i="19"/>
  <c r="M134" i="19"/>
  <c r="O84" i="19"/>
  <c r="O147" i="20"/>
  <c r="Q147" i="20" s="1"/>
  <c r="M149" i="20"/>
  <c r="O145" i="16"/>
  <c r="Q98" i="19"/>
  <c r="P137" i="20"/>
  <c r="P125" i="20"/>
  <c r="N100" i="20"/>
  <c r="N71" i="19"/>
  <c r="O16" i="20"/>
  <c r="Q13" i="20"/>
  <c r="M146" i="19"/>
  <c r="O184" i="19"/>
  <c r="M187" i="19"/>
  <c r="M222" i="19"/>
  <c r="O172" i="19"/>
  <c r="Q172" i="19" s="1"/>
  <c r="M214" i="19"/>
  <c r="O214" i="19" s="1"/>
  <c r="Q214" i="19" s="1"/>
  <c r="O164" i="19"/>
  <c r="Q164" i="19" s="1"/>
  <c r="N212" i="20"/>
  <c r="O12" i="20"/>
  <c r="Q9" i="20"/>
  <c r="Q173" i="19"/>
  <c r="N200" i="20"/>
  <c r="O148" i="20"/>
  <c r="Q148" i="20" s="1"/>
  <c r="O113" i="19"/>
  <c r="M116" i="19"/>
  <c r="M135" i="19"/>
  <c r="O135" i="19" s="1"/>
  <c r="O85" i="19"/>
  <c r="P216" i="20"/>
  <c r="M137" i="20"/>
  <c r="O134" i="20"/>
  <c r="N146" i="19"/>
  <c r="N99" i="19"/>
  <c r="O21" i="19"/>
  <c r="M24" i="19"/>
  <c r="O146" i="20"/>
  <c r="M216" i="20"/>
  <c r="O73" i="19"/>
  <c r="Q73" i="19" s="1"/>
  <c r="O170" i="20"/>
  <c r="E64" i="20"/>
  <c r="E59" i="20"/>
  <c r="E12" i="20"/>
  <c r="E49" i="20"/>
  <c r="E25" i="16"/>
  <c r="E72" i="19"/>
  <c r="C50" i="20"/>
  <c r="D70" i="19"/>
  <c r="E68" i="20"/>
  <c r="C73" i="19"/>
  <c r="E23" i="19"/>
  <c r="E73" i="19" s="1"/>
  <c r="E73" i="20"/>
  <c r="C75" i="16"/>
  <c r="E50" i="16"/>
  <c r="C72" i="19"/>
  <c r="E50" i="15"/>
  <c r="E69" i="20"/>
  <c r="D70" i="20"/>
  <c r="D50" i="20"/>
  <c r="O50" i="20" l="1"/>
  <c r="P75" i="20"/>
  <c r="N75" i="20"/>
  <c r="T75" i="20"/>
  <c r="O74" i="20"/>
  <c r="Q50" i="20"/>
  <c r="O25" i="20"/>
  <c r="Q46" i="19"/>
  <c r="Q49" i="19" s="1"/>
  <c r="Q174" i="20"/>
  <c r="Q224" i="14"/>
  <c r="Q224" i="15"/>
  <c r="Q149" i="15"/>
  <c r="Q150" i="15" s="1"/>
  <c r="Q216" i="15"/>
  <c r="Q149" i="14"/>
  <c r="Q150" i="14" s="1"/>
  <c r="Q199" i="20"/>
  <c r="Q200" i="20" s="1"/>
  <c r="Q224" i="17"/>
  <c r="Q225" i="17" s="1"/>
  <c r="Q74" i="14"/>
  <c r="Q75" i="14" s="1"/>
  <c r="Q74" i="15"/>
  <c r="Q75" i="15" s="1"/>
  <c r="Q149" i="1"/>
  <c r="Q150" i="1" s="1"/>
  <c r="Q224" i="1"/>
  <c r="Q225" i="1" s="1"/>
  <c r="Q224" i="16"/>
  <c r="O199" i="19"/>
  <c r="N74" i="19"/>
  <c r="N75" i="19" s="1"/>
  <c r="N125" i="19"/>
  <c r="D74" i="20"/>
  <c r="D75" i="20" s="1"/>
  <c r="E71" i="20"/>
  <c r="E24" i="20"/>
  <c r="E25" i="20" s="1"/>
  <c r="N220" i="19"/>
  <c r="P220" i="19"/>
  <c r="P149" i="19"/>
  <c r="P150" i="19" s="1"/>
  <c r="N149" i="19"/>
  <c r="Q124" i="20"/>
  <c r="Q125" i="20" s="1"/>
  <c r="Q99" i="20"/>
  <c r="Q100" i="20" s="1"/>
  <c r="D24" i="19"/>
  <c r="D25" i="19" s="1"/>
  <c r="E64" i="19"/>
  <c r="I64" i="19" s="1"/>
  <c r="Q175" i="1"/>
  <c r="D71" i="19"/>
  <c r="O225" i="15"/>
  <c r="Q196" i="19"/>
  <c r="Q200" i="1"/>
  <c r="O218" i="19"/>
  <c r="Q218" i="19" s="1"/>
  <c r="Q16" i="20"/>
  <c r="O150" i="16"/>
  <c r="O225" i="17"/>
  <c r="Q14" i="19"/>
  <c r="Q16" i="19" s="1"/>
  <c r="W16" i="19" s="1"/>
  <c r="Q96" i="19"/>
  <c r="M220" i="19"/>
  <c r="E21" i="19"/>
  <c r="O150" i="17"/>
  <c r="Q150" i="16"/>
  <c r="Q150" i="17"/>
  <c r="Q168" i="19"/>
  <c r="Q170" i="19" s="1"/>
  <c r="O37" i="19"/>
  <c r="O150" i="15"/>
  <c r="W137" i="15"/>
  <c r="C25" i="19"/>
  <c r="Q20" i="20"/>
  <c r="P150" i="20"/>
  <c r="Q224" i="20"/>
  <c r="I37" i="19"/>
  <c r="Q175" i="20"/>
  <c r="E12" i="19"/>
  <c r="C74" i="19"/>
  <c r="C75" i="19" s="1"/>
  <c r="O224" i="20"/>
  <c r="Q18" i="19"/>
  <c r="Q20" i="19" s="1"/>
  <c r="Q85" i="19"/>
  <c r="Q143" i="19"/>
  <c r="Q89" i="19"/>
  <c r="Q119" i="19"/>
  <c r="Q147" i="19"/>
  <c r="Q136" i="19"/>
  <c r="I18" i="19"/>
  <c r="E68" i="19"/>
  <c r="I68" i="19" s="1"/>
  <c r="I13" i="19"/>
  <c r="E63" i="19"/>
  <c r="Q59" i="19"/>
  <c r="Q62" i="19" s="1"/>
  <c r="O62" i="19"/>
  <c r="Q135" i="19"/>
  <c r="Q139" i="19"/>
  <c r="Q97" i="19"/>
  <c r="M175" i="19"/>
  <c r="W9" i="19"/>
  <c r="Q12" i="19"/>
  <c r="I60" i="19"/>
  <c r="E62" i="19"/>
  <c r="W38" i="19"/>
  <c r="Q41" i="19"/>
  <c r="W41" i="19" s="1"/>
  <c r="Q93" i="19"/>
  <c r="Q144" i="19"/>
  <c r="Q140" i="19"/>
  <c r="Q37" i="19"/>
  <c r="W34" i="19"/>
  <c r="Q63" i="19"/>
  <c r="Q66" i="19" s="1"/>
  <c r="O66" i="19"/>
  <c r="W13" i="19"/>
  <c r="Q75" i="17"/>
  <c r="E50" i="19"/>
  <c r="O75" i="15"/>
  <c r="P75" i="19"/>
  <c r="O225" i="14"/>
  <c r="P100" i="19"/>
  <c r="M200" i="19"/>
  <c r="P212" i="19"/>
  <c r="Q210" i="19"/>
  <c r="O195" i="19"/>
  <c r="N225" i="20"/>
  <c r="M225" i="20"/>
  <c r="C75" i="20"/>
  <c r="E62" i="20"/>
  <c r="E50" i="20"/>
  <c r="N145" i="19"/>
  <c r="N150" i="20"/>
  <c r="O150" i="1"/>
  <c r="C50" i="19"/>
  <c r="O75" i="1"/>
  <c r="N25" i="19"/>
  <c r="E66" i="20"/>
  <c r="W24" i="1"/>
  <c r="Q25" i="1"/>
  <c r="W25" i="1" s="1"/>
  <c r="H25" i="1"/>
  <c r="I24" i="1"/>
  <c r="Q75" i="1"/>
  <c r="E70" i="20"/>
  <c r="O20" i="19"/>
  <c r="M216" i="19"/>
  <c r="O213" i="19"/>
  <c r="O170" i="19"/>
  <c r="O75" i="14"/>
  <c r="Q225" i="16"/>
  <c r="M150" i="20"/>
  <c r="O222" i="19"/>
  <c r="Q222" i="19" s="1"/>
  <c r="M224" i="19"/>
  <c r="M137" i="19"/>
  <c r="O134" i="19"/>
  <c r="O162" i="19"/>
  <c r="Q159" i="19"/>
  <c r="Q162" i="19" s="1"/>
  <c r="O216" i="20"/>
  <c r="Q213" i="20"/>
  <c r="Q216" i="20" s="1"/>
  <c r="O125" i="20"/>
  <c r="O175" i="20"/>
  <c r="P225" i="20"/>
  <c r="O225" i="1"/>
  <c r="O95" i="19"/>
  <c r="Q92" i="19"/>
  <c r="O209" i="19"/>
  <c r="Q71" i="20"/>
  <c r="Q74" i="20" s="1"/>
  <c r="O200" i="20"/>
  <c r="Q59" i="20"/>
  <c r="Q62" i="20" s="1"/>
  <c r="O62" i="20"/>
  <c r="O145" i="20"/>
  <c r="Q142" i="20"/>
  <c r="Q145" i="20" s="1"/>
  <c r="O225" i="16"/>
  <c r="O146" i="19"/>
  <c r="M149" i="19"/>
  <c r="O174" i="19"/>
  <c r="Q171" i="19"/>
  <c r="O116" i="19"/>
  <c r="Q113" i="19"/>
  <c r="Q116" i="19" s="1"/>
  <c r="M100" i="19"/>
  <c r="N224" i="19"/>
  <c r="O221" i="19"/>
  <c r="O124" i="19"/>
  <c r="Q121" i="19"/>
  <c r="N100" i="19"/>
  <c r="Q188" i="19"/>
  <c r="Q191" i="19" s="1"/>
  <c r="O191" i="19"/>
  <c r="M145" i="19"/>
  <c r="Q63" i="20"/>
  <c r="Q66" i="20" s="1"/>
  <c r="O66" i="20"/>
  <c r="O100" i="20"/>
  <c r="M212" i="19"/>
  <c r="M74" i="19"/>
  <c r="O71" i="19"/>
  <c r="O75" i="16"/>
  <c r="O120" i="19"/>
  <c r="Q117" i="19"/>
  <c r="O70" i="19"/>
  <c r="Q70" i="19" s="1"/>
  <c r="M75" i="20"/>
  <c r="O137" i="20"/>
  <c r="Q134" i="20"/>
  <c r="Q137" i="20" s="1"/>
  <c r="O87" i="19"/>
  <c r="Q84" i="19"/>
  <c r="M141" i="19"/>
  <c r="O138" i="19"/>
  <c r="O112" i="19"/>
  <c r="Q109" i="19"/>
  <c r="Q112" i="19" s="1"/>
  <c r="O24" i="19"/>
  <c r="Q21" i="19"/>
  <c r="P175" i="19"/>
  <c r="Q12" i="20"/>
  <c r="Q25" i="20" s="1"/>
  <c r="O220" i="20"/>
  <c r="Q217" i="20"/>
  <c r="Q220" i="20" s="1"/>
  <c r="O149" i="20"/>
  <c r="Q146" i="20"/>
  <c r="Q184" i="19"/>
  <c r="Q187" i="19" s="1"/>
  <c r="O187" i="19"/>
  <c r="O91" i="19"/>
  <c r="Q88" i="19"/>
  <c r="O75" i="17"/>
  <c r="O150" i="14"/>
  <c r="Q223" i="19"/>
  <c r="M25" i="19"/>
  <c r="O166" i="19"/>
  <c r="Q163" i="19"/>
  <c r="Q166" i="19" s="1"/>
  <c r="O212" i="20"/>
  <c r="Q209" i="20"/>
  <c r="Q212" i="20" s="1"/>
  <c r="O141" i="20"/>
  <c r="Q138" i="20"/>
  <c r="Q141" i="20" s="1"/>
  <c r="Q225" i="14"/>
  <c r="O142" i="19"/>
  <c r="M125" i="19"/>
  <c r="Q75" i="16"/>
  <c r="N175" i="19"/>
  <c r="O99" i="19"/>
  <c r="Q67" i="20"/>
  <c r="Q70" i="20" s="1"/>
  <c r="O70" i="20"/>
  <c r="Q75" i="20" l="1"/>
  <c r="I25" i="1"/>
  <c r="O75" i="20"/>
  <c r="Q225" i="15"/>
  <c r="E74" i="20"/>
  <c r="E75" i="20" s="1"/>
  <c r="Q174" i="19"/>
  <c r="Q175" i="19" s="1"/>
  <c r="O50" i="19"/>
  <c r="Q199" i="19"/>
  <c r="Q200" i="19" s="1"/>
  <c r="D74" i="19"/>
  <c r="D75" i="19" s="1"/>
  <c r="N225" i="19"/>
  <c r="O220" i="19"/>
  <c r="N150" i="19"/>
  <c r="Q149" i="20"/>
  <c r="Q150" i="20" s="1"/>
  <c r="Q124" i="19"/>
  <c r="E71" i="19"/>
  <c r="Q24" i="19"/>
  <c r="Q25" i="19" s="1"/>
  <c r="Q99" i="19"/>
  <c r="W14" i="19"/>
  <c r="P225" i="19"/>
  <c r="E24" i="19"/>
  <c r="E25" i="19" s="1"/>
  <c r="Q91" i="19"/>
  <c r="I62" i="19"/>
  <c r="I12" i="19"/>
  <c r="Q87" i="19"/>
  <c r="Q120" i="19"/>
  <c r="W12" i="19"/>
  <c r="E70" i="19"/>
  <c r="W37" i="19"/>
  <c r="M225" i="19"/>
  <c r="Q50" i="19"/>
  <c r="W18" i="19"/>
  <c r="E66" i="19"/>
  <c r="I66" i="19" s="1"/>
  <c r="I63" i="19"/>
  <c r="Q142" i="19"/>
  <c r="Q95" i="19"/>
  <c r="O200" i="19"/>
  <c r="M75" i="19"/>
  <c r="O145" i="19"/>
  <c r="Q138" i="19"/>
  <c r="Q141" i="19" s="1"/>
  <c r="O141" i="19"/>
  <c r="O212" i="19"/>
  <c r="Q209" i="19"/>
  <c r="Q212" i="19" s="1"/>
  <c r="O216" i="19"/>
  <c r="Q213" i="19"/>
  <c r="Q216" i="19" s="1"/>
  <c r="M150" i="19"/>
  <c r="O225" i="20"/>
  <c r="Q71" i="19"/>
  <c r="O74" i="19"/>
  <c r="O25" i="19"/>
  <c r="Q146" i="19"/>
  <c r="O149" i="19"/>
  <c r="O137" i="19"/>
  <c r="Q134" i="19"/>
  <c r="Q137" i="19" s="1"/>
  <c r="Q225" i="20"/>
  <c r="O125" i="19"/>
  <c r="O150" i="20"/>
  <c r="O100" i="19"/>
  <c r="O224" i="19"/>
  <c r="Q221" i="19"/>
  <c r="O175" i="19"/>
  <c r="Q224" i="19" l="1"/>
  <c r="E74" i="19"/>
  <c r="E75" i="19" s="1"/>
  <c r="Q74" i="19"/>
  <c r="Q75" i="19" s="1"/>
  <c r="Q220" i="19"/>
  <c r="Q149" i="19"/>
  <c r="Q100" i="19"/>
  <c r="Q125" i="19"/>
  <c r="Q145" i="19"/>
  <c r="O75" i="19"/>
  <c r="O150" i="19"/>
  <c r="O225" i="19"/>
  <c r="Q225" i="19" l="1"/>
  <c r="Q150" i="19"/>
  <c r="T46" i="16"/>
  <c r="R134" i="17" l="1"/>
  <c r="S134" i="17"/>
  <c r="U134" i="17"/>
  <c r="R135" i="17"/>
  <c r="S135" i="17"/>
  <c r="U135" i="17"/>
  <c r="R136" i="17"/>
  <c r="S136" i="17"/>
  <c r="U136" i="17"/>
  <c r="R138" i="17"/>
  <c r="S138" i="17"/>
  <c r="U138" i="17"/>
  <c r="R139" i="17"/>
  <c r="S139" i="17"/>
  <c r="U139" i="17"/>
  <c r="R140" i="17"/>
  <c r="S140" i="17"/>
  <c r="U140" i="17"/>
  <c r="R142" i="17"/>
  <c r="S142" i="17"/>
  <c r="U142" i="17"/>
  <c r="R143" i="17"/>
  <c r="S143" i="17"/>
  <c r="U143" i="17"/>
  <c r="R144" i="17"/>
  <c r="S144" i="17"/>
  <c r="U144" i="17"/>
  <c r="T198" i="1"/>
  <c r="T197" i="1"/>
  <c r="T196" i="1"/>
  <c r="R95" i="1"/>
  <c r="S95" i="1"/>
  <c r="U95" i="1"/>
  <c r="T96" i="1"/>
  <c r="T97" i="1"/>
  <c r="T138" i="17" l="1"/>
  <c r="T134" i="17"/>
  <c r="T139" i="17"/>
  <c r="R141" i="17"/>
  <c r="T135" i="17"/>
  <c r="T143" i="17"/>
  <c r="T140" i="17"/>
  <c r="R137" i="17"/>
  <c r="T144" i="17"/>
  <c r="T142" i="17"/>
  <c r="U141" i="17"/>
  <c r="T95" i="1"/>
  <c r="T136" i="17"/>
  <c r="U137" i="17"/>
  <c r="S141" i="17"/>
  <c r="S137" i="17"/>
  <c r="T137" i="17" l="1"/>
  <c r="T141" i="17"/>
  <c r="U223" i="17" l="1"/>
  <c r="S223" i="17"/>
  <c r="R223" i="17"/>
  <c r="U222" i="17"/>
  <c r="S222" i="17"/>
  <c r="R222" i="17"/>
  <c r="U221" i="17"/>
  <c r="S221" i="17"/>
  <c r="R221" i="17"/>
  <c r="U219" i="17"/>
  <c r="S219" i="17"/>
  <c r="R219" i="17"/>
  <c r="U218" i="17"/>
  <c r="S218" i="17"/>
  <c r="R218" i="17"/>
  <c r="U217" i="17"/>
  <c r="S217" i="17"/>
  <c r="R217" i="17"/>
  <c r="U215" i="17"/>
  <c r="S215" i="17"/>
  <c r="R215" i="17"/>
  <c r="U214" i="17"/>
  <c r="S214" i="17"/>
  <c r="R214" i="17"/>
  <c r="U213" i="17"/>
  <c r="S213" i="17"/>
  <c r="R213" i="17"/>
  <c r="U211" i="17"/>
  <c r="S211" i="17"/>
  <c r="R211" i="17"/>
  <c r="U210" i="17"/>
  <c r="S210" i="17"/>
  <c r="R210" i="17"/>
  <c r="U209" i="17"/>
  <c r="S209" i="17"/>
  <c r="R209" i="17"/>
  <c r="U199" i="17"/>
  <c r="S199" i="17"/>
  <c r="R199" i="17"/>
  <c r="T198" i="17"/>
  <c r="V198" i="17" s="1"/>
  <c r="T197" i="17"/>
  <c r="T196" i="17"/>
  <c r="U195" i="17"/>
  <c r="S195" i="17"/>
  <c r="R195" i="17"/>
  <c r="U174" i="17"/>
  <c r="S174" i="17"/>
  <c r="R174" i="17"/>
  <c r="T173" i="17"/>
  <c r="V173" i="17" s="1"/>
  <c r="W173" i="17"/>
  <c r="T172" i="17"/>
  <c r="W172" i="17"/>
  <c r="T171" i="17"/>
  <c r="U170" i="17"/>
  <c r="S170" i="17"/>
  <c r="R170" i="17"/>
  <c r="U148" i="17"/>
  <c r="S148" i="17"/>
  <c r="R148" i="17"/>
  <c r="U147" i="17"/>
  <c r="S147" i="17"/>
  <c r="R147" i="17"/>
  <c r="U146" i="17"/>
  <c r="S146" i="17"/>
  <c r="R146" i="17"/>
  <c r="U124" i="17"/>
  <c r="S124" i="17"/>
  <c r="R124" i="17"/>
  <c r="T123" i="17"/>
  <c r="V123" i="17" s="1"/>
  <c r="T122" i="17"/>
  <c r="T121" i="17"/>
  <c r="U120" i="17"/>
  <c r="S120" i="17"/>
  <c r="R120" i="17"/>
  <c r="U99" i="17"/>
  <c r="S99" i="17"/>
  <c r="R99" i="17"/>
  <c r="T99" i="17" s="1"/>
  <c r="W97" i="17"/>
  <c r="V96" i="17"/>
  <c r="U95" i="17"/>
  <c r="S95" i="17"/>
  <c r="R95" i="17"/>
  <c r="U73" i="17"/>
  <c r="S73" i="17"/>
  <c r="R73" i="17"/>
  <c r="G73" i="17"/>
  <c r="F73" i="17"/>
  <c r="U72" i="17"/>
  <c r="S72" i="17"/>
  <c r="R72" i="17"/>
  <c r="G72" i="17"/>
  <c r="F72" i="17"/>
  <c r="U71" i="17"/>
  <c r="S71" i="17"/>
  <c r="R71" i="17"/>
  <c r="G71" i="17"/>
  <c r="F71" i="17"/>
  <c r="U69" i="17"/>
  <c r="S69" i="17"/>
  <c r="R69" i="17"/>
  <c r="G69" i="17"/>
  <c r="F69" i="17"/>
  <c r="U68" i="17"/>
  <c r="S68" i="17"/>
  <c r="R68" i="17"/>
  <c r="G68" i="17"/>
  <c r="F68" i="17"/>
  <c r="U67" i="17"/>
  <c r="S67" i="17"/>
  <c r="R67" i="17"/>
  <c r="G67" i="17"/>
  <c r="F67" i="17"/>
  <c r="U65" i="17"/>
  <c r="S65" i="17"/>
  <c r="R65" i="17"/>
  <c r="G65" i="17"/>
  <c r="F65" i="17"/>
  <c r="U64" i="17"/>
  <c r="S64" i="17"/>
  <c r="R64" i="17"/>
  <c r="G64" i="17"/>
  <c r="F64" i="17"/>
  <c r="U63" i="17"/>
  <c r="S63" i="17"/>
  <c r="R63" i="17"/>
  <c r="G63" i="17"/>
  <c r="F63" i="17"/>
  <c r="U61" i="17"/>
  <c r="S61" i="17"/>
  <c r="R61" i="17"/>
  <c r="G61" i="17"/>
  <c r="F61" i="17"/>
  <c r="U60" i="17"/>
  <c r="S60" i="17"/>
  <c r="R60" i="17"/>
  <c r="G60" i="17"/>
  <c r="F60" i="17"/>
  <c r="U59" i="17"/>
  <c r="S59" i="17"/>
  <c r="R59" i="17"/>
  <c r="G59" i="17"/>
  <c r="F59" i="17"/>
  <c r="U49" i="17"/>
  <c r="S49" i="17"/>
  <c r="R49" i="17"/>
  <c r="G49" i="17"/>
  <c r="F49" i="17"/>
  <c r="T48" i="17"/>
  <c r="V48" i="17" s="1"/>
  <c r="H48" i="17"/>
  <c r="A48" i="17"/>
  <c r="T47" i="17"/>
  <c r="H47" i="17"/>
  <c r="A47" i="17"/>
  <c r="T46" i="17"/>
  <c r="H46" i="17"/>
  <c r="A46" i="17"/>
  <c r="U45" i="17"/>
  <c r="S45" i="17"/>
  <c r="R45" i="17"/>
  <c r="G45" i="17"/>
  <c r="F45" i="17"/>
  <c r="U24" i="17"/>
  <c r="S24" i="17"/>
  <c r="R24" i="17"/>
  <c r="G24" i="17"/>
  <c r="F24" i="17"/>
  <c r="T23" i="17"/>
  <c r="V23" i="17" s="1"/>
  <c r="H23" i="17"/>
  <c r="A23" i="17"/>
  <c r="T22" i="17"/>
  <c r="H22" i="17"/>
  <c r="A22" i="17"/>
  <c r="T21" i="17"/>
  <c r="H21" i="17"/>
  <c r="A21" i="17"/>
  <c r="G20" i="17"/>
  <c r="F20" i="17"/>
  <c r="T95" i="17" l="1"/>
  <c r="V46" i="17"/>
  <c r="V21" i="17"/>
  <c r="S212" i="17"/>
  <c r="V197" i="17"/>
  <c r="V172" i="17"/>
  <c r="V47" i="17"/>
  <c r="V22" i="17"/>
  <c r="T147" i="17"/>
  <c r="A49" i="17"/>
  <c r="T210" i="17"/>
  <c r="V210" i="17" s="1"/>
  <c r="T215" i="17"/>
  <c r="H73" i="17"/>
  <c r="G62" i="17"/>
  <c r="R216" i="17"/>
  <c r="H65" i="17"/>
  <c r="I65" i="17" s="1"/>
  <c r="A61" i="17"/>
  <c r="A69" i="17"/>
  <c r="A72" i="17"/>
  <c r="V98" i="17"/>
  <c r="T214" i="17"/>
  <c r="V214" i="17" s="1"/>
  <c r="H72" i="17"/>
  <c r="A45" i="17"/>
  <c r="S70" i="17"/>
  <c r="T174" i="17"/>
  <c r="H60" i="17"/>
  <c r="I60" i="17" s="1"/>
  <c r="T60" i="17"/>
  <c r="V60" i="17" s="1"/>
  <c r="T68" i="17"/>
  <c r="V68" i="17" s="1"/>
  <c r="T73" i="17"/>
  <c r="V73" i="17" s="1"/>
  <c r="T148" i="17"/>
  <c r="V148" i="17" s="1"/>
  <c r="A24" i="17"/>
  <c r="T199" i="17"/>
  <c r="V196" i="17"/>
  <c r="U224" i="17"/>
  <c r="U149" i="17"/>
  <c r="S149" i="17"/>
  <c r="T49" i="17"/>
  <c r="U74" i="17"/>
  <c r="T24" i="17"/>
  <c r="H49" i="17"/>
  <c r="F74" i="17"/>
  <c r="H71" i="17"/>
  <c r="T223" i="17"/>
  <c r="V223" i="17" s="1"/>
  <c r="T222" i="17"/>
  <c r="R224" i="17"/>
  <c r="R212" i="17"/>
  <c r="S224" i="17"/>
  <c r="R149" i="17"/>
  <c r="T72" i="17"/>
  <c r="A60" i="17"/>
  <c r="A65" i="17"/>
  <c r="A68" i="17"/>
  <c r="G74" i="17"/>
  <c r="R74" i="17"/>
  <c r="A73" i="17"/>
  <c r="F62" i="17"/>
  <c r="S74" i="17"/>
  <c r="T209" i="17"/>
  <c r="V209" i="17" s="1"/>
  <c r="U212" i="17"/>
  <c r="T211" i="17"/>
  <c r="V211" i="17" s="1"/>
  <c r="R62" i="17"/>
  <c r="T64" i="17"/>
  <c r="V64" i="17" s="1"/>
  <c r="T69" i="17"/>
  <c r="V69" i="17" s="1"/>
  <c r="U62" i="17"/>
  <c r="R66" i="17"/>
  <c r="I47" i="17"/>
  <c r="I21" i="17"/>
  <c r="T219" i="17"/>
  <c r="V219" i="17" s="1"/>
  <c r="R220" i="17"/>
  <c r="V195" i="17"/>
  <c r="T218" i="17"/>
  <c r="U220" i="17"/>
  <c r="S220" i="17"/>
  <c r="T170" i="17"/>
  <c r="R145" i="17"/>
  <c r="S145" i="17"/>
  <c r="U100" i="17"/>
  <c r="U145" i="17"/>
  <c r="U70" i="17"/>
  <c r="R70" i="17"/>
  <c r="H68" i="17"/>
  <c r="I68" i="17" s="1"/>
  <c r="H45" i="17"/>
  <c r="F70" i="17"/>
  <c r="G70" i="17"/>
  <c r="A20" i="17"/>
  <c r="S175" i="17"/>
  <c r="T217" i="17"/>
  <c r="V217" i="17" s="1"/>
  <c r="V170" i="17"/>
  <c r="V45" i="17"/>
  <c r="V20" i="17"/>
  <c r="T65" i="17"/>
  <c r="V65" i="17" s="1"/>
  <c r="R200" i="17"/>
  <c r="S200" i="17"/>
  <c r="S216" i="17"/>
  <c r="U216" i="17"/>
  <c r="R125" i="17"/>
  <c r="R100" i="17"/>
  <c r="T100" i="17" s="1"/>
  <c r="S50" i="17"/>
  <c r="U66" i="17"/>
  <c r="U25" i="17"/>
  <c r="S66" i="17"/>
  <c r="G66" i="17"/>
  <c r="A64" i="17"/>
  <c r="F66" i="17"/>
  <c r="U200" i="17"/>
  <c r="U175" i="17"/>
  <c r="T213" i="17"/>
  <c r="V213" i="17" s="1"/>
  <c r="U125" i="17"/>
  <c r="S62" i="17"/>
  <c r="R25" i="17"/>
  <c r="S25" i="17"/>
  <c r="T61" i="17"/>
  <c r="V61" i="17" s="1"/>
  <c r="H63" i="17"/>
  <c r="I63" i="17" s="1"/>
  <c r="G25" i="17"/>
  <c r="W23" i="17"/>
  <c r="F25" i="17"/>
  <c r="I23" i="17"/>
  <c r="H61" i="17"/>
  <c r="H64" i="17"/>
  <c r="H67" i="17"/>
  <c r="H69" i="17"/>
  <c r="H24" i="17"/>
  <c r="G50" i="17"/>
  <c r="U50" i="17"/>
  <c r="H20" i="17"/>
  <c r="H59" i="17"/>
  <c r="I22" i="17"/>
  <c r="R50" i="17"/>
  <c r="T45" i="17"/>
  <c r="I46" i="17"/>
  <c r="I48" i="17"/>
  <c r="W48" i="17"/>
  <c r="F50" i="17"/>
  <c r="V136" i="17"/>
  <c r="A59" i="17"/>
  <c r="T59" i="17"/>
  <c r="A63" i="17"/>
  <c r="T63" i="17"/>
  <c r="A67" i="17"/>
  <c r="T67" i="17"/>
  <c r="A71" i="17"/>
  <c r="T71" i="17"/>
  <c r="S100" i="17"/>
  <c r="T120" i="17"/>
  <c r="V140" i="17"/>
  <c r="V143" i="17"/>
  <c r="W143" i="17" s="1"/>
  <c r="V97" i="17"/>
  <c r="S125" i="17"/>
  <c r="V121" i="17"/>
  <c r="T124" i="17"/>
  <c r="V134" i="17"/>
  <c r="V144" i="17"/>
  <c r="W98" i="17"/>
  <c r="V135" i="17"/>
  <c r="V122" i="17"/>
  <c r="W123" i="17"/>
  <c r="W198" i="17"/>
  <c r="W174" i="17"/>
  <c r="R175" i="17"/>
  <c r="T195" i="17"/>
  <c r="V171" i="17"/>
  <c r="T221" i="17"/>
  <c r="T146" i="17"/>
  <c r="W197" i="17" l="1"/>
  <c r="V147" i="17"/>
  <c r="W147" i="17" s="1"/>
  <c r="W46" i="17"/>
  <c r="W223" i="17"/>
  <c r="I73" i="17"/>
  <c r="W47" i="17"/>
  <c r="V174" i="17"/>
  <c r="V175" i="17" s="1"/>
  <c r="W171" i="17"/>
  <c r="V222" i="17"/>
  <c r="V49" i="17"/>
  <c r="V24" i="17"/>
  <c r="W22" i="17"/>
  <c r="V72" i="17"/>
  <c r="T212" i="17"/>
  <c r="I24" i="17"/>
  <c r="V215" i="17"/>
  <c r="V216" i="17" s="1"/>
  <c r="W21" i="17"/>
  <c r="S225" i="17"/>
  <c r="I72" i="17"/>
  <c r="W73" i="17"/>
  <c r="A62" i="17"/>
  <c r="V120" i="17"/>
  <c r="V99" i="17"/>
  <c r="W214" i="17"/>
  <c r="W69" i="17"/>
  <c r="W210" i="17"/>
  <c r="W64" i="17"/>
  <c r="V212" i="17"/>
  <c r="H74" i="17"/>
  <c r="W61" i="17"/>
  <c r="W219" i="17"/>
  <c r="W196" i="17"/>
  <c r="V199" i="17"/>
  <c r="V200" i="17" s="1"/>
  <c r="V124" i="17"/>
  <c r="W121" i="17"/>
  <c r="I49" i="17"/>
  <c r="A74" i="17"/>
  <c r="W170" i="17"/>
  <c r="T175" i="17"/>
  <c r="R225" i="17"/>
  <c r="W95" i="17"/>
  <c r="W60" i="17"/>
  <c r="W68" i="17"/>
  <c r="I45" i="17"/>
  <c r="I20" i="17"/>
  <c r="I71" i="17"/>
  <c r="W65" i="17"/>
  <c r="W211" i="17"/>
  <c r="H66" i="17"/>
  <c r="I61" i="17"/>
  <c r="G75" i="17"/>
  <c r="T220" i="17"/>
  <c r="W144" i="17"/>
  <c r="U75" i="17"/>
  <c r="H50" i="17"/>
  <c r="V218" i="17"/>
  <c r="U225" i="17"/>
  <c r="R150" i="17"/>
  <c r="U150" i="17"/>
  <c r="V95" i="17"/>
  <c r="R75" i="17"/>
  <c r="A70" i="17"/>
  <c r="S75" i="17"/>
  <c r="S150" i="17"/>
  <c r="W140" i="17"/>
  <c r="V139" i="17"/>
  <c r="W139" i="17" s="1"/>
  <c r="A66" i="17"/>
  <c r="F75" i="17"/>
  <c r="A25" i="17"/>
  <c r="T216" i="17"/>
  <c r="T50" i="17"/>
  <c r="T25" i="17"/>
  <c r="H62" i="17"/>
  <c r="V71" i="17"/>
  <c r="T74" i="17"/>
  <c r="T149" i="17"/>
  <c r="V146" i="17"/>
  <c r="W136" i="17"/>
  <c r="V137" i="17"/>
  <c r="W99" i="17"/>
  <c r="W96" i="17"/>
  <c r="V67" i="17"/>
  <c r="V70" i="17" s="1"/>
  <c r="T70" i="17"/>
  <c r="A50" i="17"/>
  <c r="I64" i="17"/>
  <c r="T145" i="17"/>
  <c r="V142" i="17"/>
  <c r="V145" i="17" s="1"/>
  <c r="V138" i="17"/>
  <c r="T125" i="17"/>
  <c r="W122" i="17"/>
  <c r="V63" i="17"/>
  <c r="V66" i="17" s="1"/>
  <c r="T66" i="17"/>
  <c r="I69" i="17"/>
  <c r="H70" i="17"/>
  <c r="H25" i="17"/>
  <c r="W148" i="17"/>
  <c r="W135" i="17"/>
  <c r="W134" i="17"/>
  <c r="V59" i="17"/>
  <c r="V62" i="17" s="1"/>
  <c r="T62" i="17"/>
  <c r="V221" i="17"/>
  <c r="T224" i="17"/>
  <c r="T200" i="17"/>
  <c r="I67" i="17"/>
  <c r="I59" i="17"/>
  <c r="V149" i="17" l="1"/>
  <c r="W149" i="17" s="1"/>
  <c r="W72" i="17"/>
  <c r="W49" i="17"/>
  <c r="V25" i="17"/>
  <c r="W218" i="17"/>
  <c r="A75" i="17"/>
  <c r="W24" i="17"/>
  <c r="V224" i="17"/>
  <c r="W222" i="17"/>
  <c r="I74" i="17"/>
  <c r="I66" i="17"/>
  <c r="W175" i="17"/>
  <c r="W199" i="17"/>
  <c r="W215" i="17"/>
  <c r="V125" i="17"/>
  <c r="W120" i="17"/>
  <c r="W45" i="17"/>
  <c r="W195" i="17"/>
  <c r="W124" i="17"/>
  <c r="V74" i="17"/>
  <c r="V220" i="17"/>
  <c r="V100" i="17"/>
  <c r="I50" i="17"/>
  <c r="V50" i="17"/>
  <c r="W20" i="17"/>
  <c r="H75" i="17"/>
  <c r="T150" i="17"/>
  <c r="I70" i="17"/>
  <c r="V141" i="17"/>
  <c r="W141" i="17" s="1"/>
  <c r="T225" i="17"/>
  <c r="I62" i="17"/>
  <c r="W59" i="17"/>
  <c r="W66" i="17"/>
  <c r="W63" i="17"/>
  <c r="W217" i="17"/>
  <c r="W71" i="17"/>
  <c r="W221" i="17"/>
  <c r="W100" i="17"/>
  <c r="W137" i="17"/>
  <c r="I25" i="17"/>
  <c r="T75" i="17"/>
  <c r="W200" i="17"/>
  <c r="W146" i="17"/>
  <c r="W70" i="17"/>
  <c r="W67" i="17"/>
  <c r="W216" i="17"/>
  <c r="W213" i="17"/>
  <c r="W142" i="17"/>
  <c r="W209" i="17"/>
  <c r="W138" i="17"/>
  <c r="W25" i="17" l="1"/>
  <c r="W50" i="17"/>
  <c r="V75" i="17"/>
  <c r="W224" i="17"/>
  <c r="W220" i="17"/>
  <c r="V225" i="17"/>
  <c r="W125" i="17"/>
  <c r="W74" i="17"/>
  <c r="V150" i="17"/>
  <c r="W145" i="17"/>
  <c r="I75" i="17"/>
  <c r="W212" i="17"/>
  <c r="W62" i="17"/>
  <c r="W75" i="17" l="1"/>
  <c r="W225" i="17"/>
  <c r="W150" i="17"/>
  <c r="W173" i="20" l="1"/>
  <c r="R223" i="14"/>
  <c r="S223" i="14"/>
  <c r="U223" i="14"/>
  <c r="U199" i="1"/>
  <c r="S199" i="1"/>
  <c r="R199" i="1"/>
  <c r="T198" i="14"/>
  <c r="V198" i="14" s="1"/>
  <c r="S199" i="14"/>
  <c r="U199" i="14"/>
  <c r="R199" i="14"/>
  <c r="U199" i="15"/>
  <c r="S199" i="15"/>
  <c r="R199" i="15"/>
  <c r="U199" i="16"/>
  <c r="S199" i="16"/>
  <c r="R199" i="16"/>
  <c r="U174" i="1"/>
  <c r="S174" i="1"/>
  <c r="R174" i="1"/>
  <c r="T173" i="14"/>
  <c r="V173" i="14" s="1"/>
  <c r="S174" i="14"/>
  <c r="R174" i="14"/>
  <c r="U174" i="14"/>
  <c r="U174" i="15"/>
  <c r="S174" i="15"/>
  <c r="R174" i="15"/>
  <c r="U174" i="16"/>
  <c r="S174" i="16"/>
  <c r="R174" i="16"/>
  <c r="S148" i="14"/>
  <c r="R148" i="14"/>
  <c r="U148" i="14"/>
  <c r="U124" i="1"/>
  <c r="S124" i="1"/>
  <c r="R124" i="1"/>
  <c r="S124" i="14"/>
  <c r="T123" i="14"/>
  <c r="V123" i="14" s="1"/>
  <c r="U124" i="14"/>
  <c r="R124" i="14"/>
  <c r="U124" i="15"/>
  <c r="S124" i="15"/>
  <c r="R124" i="15"/>
  <c r="U124" i="16"/>
  <c r="S124" i="16"/>
  <c r="R124" i="16"/>
  <c r="U99" i="1"/>
  <c r="S99" i="1"/>
  <c r="R99" i="1"/>
  <c r="T98" i="14"/>
  <c r="V98" i="14" s="1"/>
  <c r="S99" i="14"/>
  <c r="U99" i="14"/>
  <c r="R99" i="14"/>
  <c r="U99" i="15"/>
  <c r="S99" i="15"/>
  <c r="R99" i="15"/>
  <c r="U99" i="16"/>
  <c r="S99" i="16"/>
  <c r="R99" i="16"/>
  <c r="S73" i="14"/>
  <c r="R73" i="14"/>
  <c r="U73" i="14"/>
  <c r="F73" i="14"/>
  <c r="H23" i="14"/>
  <c r="H48" i="14"/>
  <c r="G73" i="14"/>
  <c r="U49" i="1"/>
  <c r="S49" i="1"/>
  <c r="R49" i="1"/>
  <c r="T48" i="14"/>
  <c r="V48" i="14" s="1"/>
  <c r="S49" i="14"/>
  <c r="R49" i="14"/>
  <c r="U49" i="14"/>
  <c r="U49" i="15"/>
  <c r="S49" i="15"/>
  <c r="R49" i="15"/>
  <c r="U49" i="16"/>
  <c r="S49" i="16"/>
  <c r="R49" i="16"/>
  <c r="G49" i="1"/>
  <c r="F49" i="1"/>
  <c r="G49" i="14"/>
  <c r="F49" i="14"/>
  <c r="G49" i="15"/>
  <c r="F49" i="15"/>
  <c r="G49" i="16"/>
  <c r="F49" i="16"/>
  <c r="S24" i="14"/>
  <c r="T23" i="14"/>
  <c r="V23" i="14" s="1"/>
  <c r="U24" i="14"/>
  <c r="R24" i="14"/>
  <c r="U24" i="15"/>
  <c r="S24" i="15"/>
  <c r="R24" i="15"/>
  <c r="U24" i="16"/>
  <c r="S24" i="16"/>
  <c r="R24" i="16"/>
  <c r="G24" i="14"/>
  <c r="F24" i="14"/>
  <c r="G24" i="15"/>
  <c r="F24" i="15"/>
  <c r="V194" i="1"/>
  <c r="W194" i="1"/>
  <c r="V193" i="1"/>
  <c r="W193" i="1"/>
  <c r="V192" i="1"/>
  <c r="V190" i="1"/>
  <c r="W190" i="1"/>
  <c r="V189" i="1"/>
  <c r="W189" i="1"/>
  <c r="V186" i="1"/>
  <c r="W186" i="1"/>
  <c r="V185" i="1"/>
  <c r="W185" i="1"/>
  <c r="V184" i="1"/>
  <c r="V169" i="1"/>
  <c r="W169" i="1"/>
  <c r="V168" i="1"/>
  <c r="W168" i="1"/>
  <c r="V167" i="1"/>
  <c r="V165" i="1"/>
  <c r="W165" i="1"/>
  <c r="W164" i="1"/>
  <c r="V163" i="1"/>
  <c r="V161" i="1"/>
  <c r="W161" i="1"/>
  <c r="V160" i="1"/>
  <c r="H45" i="16"/>
  <c r="V20" i="14"/>
  <c r="H67" i="14"/>
  <c r="V20" i="15"/>
  <c r="H65" i="15"/>
  <c r="H64" i="15"/>
  <c r="H68" i="16"/>
  <c r="V20" i="16"/>
  <c r="H65" i="16"/>
  <c r="H61" i="16"/>
  <c r="V159" i="1"/>
  <c r="V188" i="1"/>
  <c r="W159" i="1"/>
  <c r="W98" i="15"/>
  <c r="W198" i="16"/>
  <c r="W198" i="1"/>
  <c r="W173" i="1"/>
  <c r="W123" i="1"/>
  <c r="W122" i="1"/>
  <c r="W96" i="15"/>
  <c r="W171" i="15"/>
  <c r="W199" i="1"/>
  <c r="A48" i="1"/>
  <c r="A47" i="1"/>
  <c r="A46" i="1"/>
  <c r="A48" i="14"/>
  <c r="A47" i="14"/>
  <c r="A46" i="14"/>
  <c r="A23" i="14"/>
  <c r="A22" i="14"/>
  <c r="A21" i="14"/>
  <c r="A48" i="15"/>
  <c r="A47" i="15"/>
  <c r="A46" i="15"/>
  <c r="A23" i="15"/>
  <c r="A22" i="15"/>
  <c r="A21" i="15"/>
  <c r="A48" i="16"/>
  <c r="A47" i="16"/>
  <c r="A46" i="16"/>
  <c r="A23" i="16"/>
  <c r="A22" i="16"/>
  <c r="A21" i="16"/>
  <c r="T22" i="14"/>
  <c r="T21" i="14"/>
  <c r="T48" i="1"/>
  <c r="V48" i="1" s="1"/>
  <c r="T47" i="1"/>
  <c r="T46" i="1"/>
  <c r="H48" i="1"/>
  <c r="H47" i="1"/>
  <c r="H46" i="1"/>
  <c r="T198" i="16"/>
  <c r="V198" i="16" s="1"/>
  <c r="T197" i="16"/>
  <c r="T196" i="16"/>
  <c r="T173" i="16"/>
  <c r="V173" i="16" s="1"/>
  <c r="T172" i="16"/>
  <c r="T171" i="16"/>
  <c r="T123" i="16"/>
  <c r="V123" i="16" s="1"/>
  <c r="T122" i="16"/>
  <c r="T121" i="16"/>
  <c r="T98" i="16"/>
  <c r="T97" i="16"/>
  <c r="T96" i="16"/>
  <c r="V96" i="16" s="1"/>
  <c r="T48" i="16"/>
  <c r="V48" i="16" s="1"/>
  <c r="T47" i="16"/>
  <c r="T23" i="16"/>
  <c r="V23" i="16" s="1"/>
  <c r="T22" i="16"/>
  <c r="T21" i="16"/>
  <c r="H48" i="16"/>
  <c r="H47" i="16"/>
  <c r="H46" i="16"/>
  <c r="H23" i="16"/>
  <c r="H22" i="16"/>
  <c r="H21" i="16"/>
  <c r="T198" i="15"/>
  <c r="V198" i="15" s="1"/>
  <c r="T197" i="15"/>
  <c r="T196" i="15"/>
  <c r="T173" i="15"/>
  <c r="V173" i="15" s="1"/>
  <c r="T172" i="15"/>
  <c r="T171" i="15"/>
  <c r="T123" i="15"/>
  <c r="T122" i="15"/>
  <c r="T121" i="15"/>
  <c r="T98" i="15"/>
  <c r="T97" i="15"/>
  <c r="T96" i="15"/>
  <c r="T48" i="15"/>
  <c r="V48" i="15" s="1"/>
  <c r="T47" i="15"/>
  <c r="T46" i="15"/>
  <c r="T23" i="15"/>
  <c r="V23" i="15" s="1"/>
  <c r="T22" i="15"/>
  <c r="T21" i="15"/>
  <c r="T197" i="14"/>
  <c r="T196" i="14"/>
  <c r="T172" i="14"/>
  <c r="T171" i="14"/>
  <c r="T122" i="14"/>
  <c r="T121" i="14"/>
  <c r="T97" i="14"/>
  <c r="T96" i="14"/>
  <c r="T47" i="14"/>
  <c r="T46" i="14"/>
  <c r="V46" i="14" s="1"/>
  <c r="T98" i="1"/>
  <c r="V98" i="1" s="1"/>
  <c r="V198" i="1"/>
  <c r="T199" i="1"/>
  <c r="T173" i="1"/>
  <c r="T172" i="1"/>
  <c r="T171" i="1"/>
  <c r="T123" i="1"/>
  <c r="V123" i="1" s="1"/>
  <c r="T122" i="1"/>
  <c r="T121" i="1"/>
  <c r="V121" i="16"/>
  <c r="V197" i="1"/>
  <c r="V97" i="1"/>
  <c r="U219" i="14"/>
  <c r="S219" i="14"/>
  <c r="R219" i="14"/>
  <c r="U218" i="14"/>
  <c r="S218" i="14"/>
  <c r="R218" i="14"/>
  <c r="U217" i="14"/>
  <c r="S217" i="14"/>
  <c r="R217" i="14"/>
  <c r="U215" i="14"/>
  <c r="S215" i="14"/>
  <c r="R215" i="14"/>
  <c r="U214" i="14"/>
  <c r="S214" i="14"/>
  <c r="R214" i="14"/>
  <c r="U213" i="14"/>
  <c r="S213" i="14"/>
  <c r="R213" i="14"/>
  <c r="U211" i="14"/>
  <c r="S211" i="14"/>
  <c r="R211" i="14"/>
  <c r="U210" i="14"/>
  <c r="S210" i="14"/>
  <c r="R210" i="14"/>
  <c r="U209" i="14"/>
  <c r="S209" i="14"/>
  <c r="R209" i="14"/>
  <c r="U222" i="14"/>
  <c r="S222" i="14"/>
  <c r="R222" i="14"/>
  <c r="U221" i="14"/>
  <c r="S221" i="14"/>
  <c r="R221" i="14"/>
  <c r="U195" i="14"/>
  <c r="S195" i="14"/>
  <c r="R195" i="14"/>
  <c r="U170" i="14"/>
  <c r="S170" i="14"/>
  <c r="R170" i="14"/>
  <c r="U144" i="14"/>
  <c r="S144" i="14"/>
  <c r="R144" i="14"/>
  <c r="U143" i="14"/>
  <c r="S143" i="14"/>
  <c r="R143" i="14"/>
  <c r="U142" i="14"/>
  <c r="S142" i="14"/>
  <c r="R142" i="14"/>
  <c r="U140" i="14"/>
  <c r="S140" i="14"/>
  <c r="R140" i="14"/>
  <c r="U139" i="14"/>
  <c r="S139" i="14"/>
  <c r="R139" i="14"/>
  <c r="U138" i="14"/>
  <c r="S138" i="14"/>
  <c r="R138" i="14"/>
  <c r="U136" i="14"/>
  <c r="S136" i="14"/>
  <c r="R136" i="14"/>
  <c r="U135" i="14"/>
  <c r="S135" i="14"/>
  <c r="R135" i="14"/>
  <c r="U134" i="14"/>
  <c r="S134" i="14"/>
  <c r="R134" i="14"/>
  <c r="U147" i="14"/>
  <c r="S147" i="14"/>
  <c r="R147" i="14"/>
  <c r="U146" i="14"/>
  <c r="S146" i="14"/>
  <c r="R146" i="14"/>
  <c r="U120" i="14"/>
  <c r="S120" i="14"/>
  <c r="R120" i="14"/>
  <c r="U95" i="14"/>
  <c r="S95" i="14"/>
  <c r="R95" i="14"/>
  <c r="U69" i="14"/>
  <c r="S69" i="14"/>
  <c r="R69" i="14"/>
  <c r="G69" i="14"/>
  <c r="F69" i="14"/>
  <c r="U68" i="14"/>
  <c r="S68" i="14"/>
  <c r="R68" i="14"/>
  <c r="G68" i="14"/>
  <c r="F68" i="14"/>
  <c r="U67" i="14"/>
  <c r="S67" i="14"/>
  <c r="R67" i="14"/>
  <c r="G67" i="14"/>
  <c r="F67" i="14"/>
  <c r="U65" i="14"/>
  <c r="S65" i="14"/>
  <c r="R65" i="14"/>
  <c r="G65" i="14"/>
  <c r="F65" i="14"/>
  <c r="U64" i="14"/>
  <c r="S64" i="14"/>
  <c r="R64" i="14"/>
  <c r="G64" i="14"/>
  <c r="F64" i="14"/>
  <c r="U63" i="14"/>
  <c r="S63" i="14"/>
  <c r="R63" i="14"/>
  <c r="G63" i="14"/>
  <c r="F63" i="14"/>
  <c r="U61" i="14"/>
  <c r="S61" i="14"/>
  <c r="R61" i="14"/>
  <c r="G61" i="14"/>
  <c r="F61" i="14"/>
  <c r="U60" i="14"/>
  <c r="S60" i="14"/>
  <c r="R60" i="14"/>
  <c r="G60" i="14"/>
  <c r="F60" i="14"/>
  <c r="U59" i="14"/>
  <c r="S59" i="14"/>
  <c r="R59" i="14"/>
  <c r="G59" i="14"/>
  <c r="F59" i="14"/>
  <c r="U72" i="14"/>
  <c r="S72" i="14"/>
  <c r="R72" i="14"/>
  <c r="G72" i="14"/>
  <c r="F72" i="14"/>
  <c r="U71" i="14"/>
  <c r="S71" i="14"/>
  <c r="R71" i="14"/>
  <c r="G71" i="14"/>
  <c r="F71" i="14"/>
  <c r="U45" i="14"/>
  <c r="S45" i="14"/>
  <c r="R45" i="14"/>
  <c r="G45" i="14"/>
  <c r="F45" i="14"/>
  <c r="H47" i="14"/>
  <c r="H46" i="14"/>
  <c r="G20" i="14"/>
  <c r="F20" i="14"/>
  <c r="H22" i="14"/>
  <c r="H21" i="14"/>
  <c r="U231" i="24"/>
  <c r="S231" i="24"/>
  <c r="R231" i="24"/>
  <c r="P231" i="24"/>
  <c r="N231" i="24"/>
  <c r="M231" i="24"/>
  <c r="O231" i="24" s="1"/>
  <c r="U230" i="24"/>
  <c r="S230" i="24"/>
  <c r="R230" i="24"/>
  <c r="P230" i="24"/>
  <c r="N230" i="24"/>
  <c r="O230" i="24" s="1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O227" i="24" s="1"/>
  <c r="M227" i="24"/>
  <c r="U226" i="24"/>
  <c r="S226" i="24"/>
  <c r="R226" i="24"/>
  <c r="R228" i="24" s="1"/>
  <c r="P226" i="24"/>
  <c r="N226" i="24"/>
  <c r="M226" i="24"/>
  <c r="U225" i="24"/>
  <c r="S225" i="24"/>
  <c r="R225" i="24"/>
  <c r="P225" i="24"/>
  <c r="N225" i="24"/>
  <c r="N228" i="24" s="1"/>
  <c r="M225" i="24"/>
  <c r="U223" i="24"/>
  <c r="S223" i="24"/>
  <c r="R223" i="24"/>
  <c r="P223" i="24"/>
  <c r="N223" i="24"/>
  <c r="M223" i="24"/>
  <c r="O223" i="24" s="1"/>
  <c r="U222" i="24"/>
  <c r="U224" i="24" s="1"/>
  <c r="S222" i="24"/>
  <c r="R222" i="24"/>
  <c r="P222" i="24"/>
  <c r="N222" i="24"/>
  <c r="N224" i="24" s="1"/>
  <c r="M222" i="24"/>
  <c r="U221" i="24"/>
  <c r="S221" i="24"/>
  <c r="R221" i="24"/>
  <c r="R224" i="24" s="1"/>
  <c r="R233" i="24" s="1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U217" i="24"/>
  <c r="U220" i="24" s="1"/>
  <c r="S217" i="24"/>
  <c r="R217" i="24"/>
  <c r="P217" i="24"/>
  <c r="N217" i="24"/>
  <c r="O217" i="24" s="1"/>
  <c r="M217" i="24"/>
  <c r="U206" i="24"/>
  <c r="S206" i="24"/>
  <c r="R206" i="24"/>
  <c r="P206" i="24"/>
  <c r="N206" i="24"/>
  <c r="M206" i="24"/>
  <c r="T205" i="24"/>
  <c r="V205" i="24" s="1"/>
  <c r="O205" i="24"/>
  <c r="Q205" i="24" s="1"/>
  <c r="W205" i="24" s="1"/>
  <c r="T204" i="24"/>
  <c r="V204" i="24" s="1"/>
  <c r="O204" i="24"/>
  <c r="T203" i="24"/>
  <c r="V203" i="24" s="1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T200" i="24"/>
  <c r="V200" i="24" s="1"/>
  <c r="O200" i="24"/>
  <c r="Q200" i="24" s="1"/>
  <c r="W200" i="24" s="1"/>
  <c r="T199" i="24"/>
  <c r="V199" i="24" s="1"/>
  <c r="O199" i="24"/>
  <c r="Q199" i="24" s="1"/>
  <c r="W199" i="24" s="1"/>
  <c r="U198" i="24"/>
  <c r="S198" i="24"/>
  <c r="R198" i="24"/>
  <c r="P198" i="24"/>
  <c r="N198" i="24"/>
  <c r="M198" i="24"/>
  <c r="T197" i="24"/>
  <c r="V197" i="24" s="1"/>
  <c r="O197" i="24"/>
  <c r="Q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W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T173" i="24"/>
  <c r="V173" i="24" s="1"/>
  <c r="O173" i="24"/>
  <c r="Q173" i="24" s="1"/>
  <c r="W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P152" i="24"/>
  <c r="P154" i="24" s="1"/>
  <c r="N152" i="24"/>
  <c r="M152" i="24"/>
  <c r="U151" i="24"/>
  <c r="S151" i="24"/>
  <c r="S154" i="24" s="1"/>
  <c r="R151" i="24"/>
  <c r="P151" i="24"/>
  <c r="N151" i="24"/>
  <c r="M151" i="24"/>
  <c r="M154" i="24" s="1"/>
  <c r="U149" i="24"/>
  <c r="S149" i="24"/>
  <c r="R149" i="24"/>
  <c r="T149" i="24" s="1"/>
  <c r="P149" i="24"/>
  <c r="N149" i="24"/>
  <c r="M149" i="24"/>
  <c r="U148" i="24"/>
  <c r="S148" i="24"/>
  <c r="T148" i="24" s="1"/>
  <c r="R148" i="24"/>
  <c r="P148" i="24"/>
  <c r="N148" i="24"/>
  <c r="M148" i="24"/>
  <c r="M150" i="24" s="1"/>
  <c r="U147" i="24"/>
  <c r="S147" i="24"/>
  <c r="R147" i="24"/>
  <c r="T147" i="24" s="1"/>
  <c r="P147" i="24"/>
  <c r="P150" i="24" s="1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T143" i="24" s="1"/>
  <c r="P143" i="24"/>
  <c r="N143" i="24"/>
  <c r="M143" i="24"/>
  <c r="U141" i="24"/>
  <c r="S141" i="24"/>
  <c r="R141" i="24"/>
  <c r="P141" i="24"/>
  <c r="N141" i="24"/>
  <c r="O141" i="24" s="1"/>
  <c r="Q141" i="24" s="1"/>
  <c r="M141" i="24"/>
  <c r="U140" i="24"/>
  <c r="S140" i="24"/>
  <c r="R140" i="24"/>
  <c r="T140" i="24" s="1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Q125" i="24" s="1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V121" i="24" s="1"/>
  <c r="O121" i="24"/>
  <c r="Z120" i="24"/>
  <c r="U120" i="24"/>
  <c r="S120" i="24"/>
  <c r="S129" i="24" s="1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W118" i="24" s="1"/>
  <c r="T117" i="24"/>
  <c r="V117" i="24" s="1"/>
  <c r="O117" i="24"/>
  <c r="Q117" i="24" s="1"/>
  <c r="U116" i="24"/>
  <c r="S116" i="24"/>
  <c r="R116" i="24"/>
  <c r="P116" i="24"/>
  <c r="N116" i="24"/>
  <c r="N130" i="24" s="1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W99" i="24" s="1"/>
  <c r="O99" i="24"/>
  <c r="Q99" i="24" s="1"/>
  <c r="U98" i="24"/>
  <c r="S98" i="24"/>
  <c r="S103" i="24" s="1"/>
  <c r="R98" i="24"/>
  <c r="P98" i="24"/>
  <c r="N98" i="24"/>
  <c r="M98" i="24"/>
  <c r="M103" i="24" s="1"/>
  <c r="T97" i="24"/>
  <c r="V97" i="24" s="1"/>
  <c r="O97" i="24"/>
  <c r="Q97" i="24" s="1"/>
  <c r="T96" i="24"/>
  <c r="V96" i="24" s="1"/>
  <c r="O96" i="24"/>
  <c r="Q96" i="24" s="1"/>
  <c r="W96" i="24" s="1"/>
  <c r="T95" i="24"/>
  <c r="V95" i="24" s="1"/>
  <c r="O95" i="24"/>
  <c r="Z94" i="24"/>
  <c r="U94" i="24"/>
  <c r="U103" i="24" s="1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U90" i="24"/>
  <c r="S90" i="24"/>
  <c r="R90" i="24"/>
  <c r="P90" i="24"/>
  <c r="N90" i="24"/>
  <c r="M90" i="24"/>
  <c r="T89" i="24"/>
  <c r="V89" i="24" s="1"/>
  <c r="O89" i="24"/>
  <c r="Q89" i="24" s="1"/>
  <c r="T88" i="24"/>
  <c r="O88" i="24"/>
  <c r="Q88" i="24" s="1"/>
  <c r="T87" i="24"/>
  <c r="V87" i="24" s="1"/>
  <c r="O87" i="24"/>
  <c r="Q87" i="24" s="1"/>
  <c r="W87" i="24" s="1"/>
  <c r="U75" i="24"/>
  <c r="S75" i="24"/>
  <c r="R75" i="24"/>
  <c r="T75" i="24" s="1"/>
  <c r="V75" i="24" s="1"/>
  <c r="P75" i="24"/>
  <c r="N75" i="24"/>
  <c r="M75" i="24"/>
  <c r="G75" i="24"/>
  <c r="F75" i="24"/>
  <c r="D75" i="24"/>
  <c r="C75" i="24"/>
  <c r="U74" i="24"/>
  <c r="S74" i="24"/>
  <c r="S76" i="24" s="1"/>
  <c r="R74" i="24"/>
  <c r="P74" i="24"/>
  <c r="N74" i="24"/>
  <c r="M74" i="24"/>
  <c r="O74" i="24" s="1"/>
  <c r="G74" i="24"/>
  <c r="F74" i="24"/>
  <c r="D74" i="24"/>
  <c r="C74" i="24"/>
  <c r="U73" i="24"/>
  <c r="S73" i="24"/>
  <c r="R73" i="24"/>
  <c r="P73" i="24"/>
  <c r="N73" i="24"/>
  <c r="M73" i="24"/>
  <c r="G73" i="24"/>
  <c r="G76" i="24" s="1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R72" i="24" s="1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P66" i="24"/>
  <c r="N66" i="24"/>
  <c r="M66" i="24"/>
  <c r="O66" i="24" s="1"/>
  <c r="G66" i="24"/>
  <c r="F66" i="24"/>
  <c r="D66" i="24"/>
  <c r="C66" i="24"/>
  <c r="U65" i="24"/>
  <c r="S65" i="24"/>
  <c r="R65" i="24"/>
  <c r="R68" i="24" s="1"/>
  <c r="P65" i="24"/>
  <c r="N65" i="24"/>
  <c r="M65" i="24"/>
  <c r="G65" i="24"/>
  <c r="G68" i="24" s="1"/>
  <c r="F65" i="24"/>
  <c r="D65" i="24"/>
  <c r="C65" i="24"/>
  <c r="U63" i="24"/>
  <c r="S63" i="24"/>
  <c r="R63" i="24"/>
  <c r="P63" i="24"/>
  <c r="N63" i="24"/>
  <c r="M63" i="24"/>
  <c r="O63" i="24" s="1"/>
  <c r="G63" i="24"/>
  <c r="F63" i="24"/>
  <c r="D63" i="24"/>
  <c r="C63" i="24"/>
  <c r="U62" i="24"/>
  <c r="S62" i="24"/>
  <c r="R62" i="24"/>
  <c r="P62" i="24"/>
  <c r="N62" i="24"/>
  <c r="M62" i="24"/>
  <c r="G62" i="24"/>
  <c r="F62" i="24"/>
  <c r="D62" i="24"/>
  <c r="C62" i="24"/>
  <c r="U61" i="24"/>
  <c r="S61" i="24"/>
  <c r="T61" i="24" s="1"/>
  <c r="R61" i="24"/>
  <c r="P61" i="24"/>
  <c r="N61" i="24"/>
  <c r="N64" i="24" s="1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O48" i="24"/>
  <c r="Q48" i="24" s="1"/>
  <c r="H48" i="24"/>
  <c r="E48" i="24"/>
  <c r="T47" i="24"/>
  <c r="V47" i="24" s="1"/>
  <c r="O47" i="24"/>
  <c r="Q47" i="24" s="1"/>
  <c r="H47" i="24"/>
  <c r="E47" i="24"/>
  <c r="U46" i="24"/>
  <c r="S46" i="24"/>
  <c r="R46" i="24"/>
  <c r="P46" i="24"/>
  <c r="N46" i="24"/>
  <c r="M46" i="24"/>
  <c r="G46" i="24"/>
  <c r="F46" i="24"/>
  <c r="D46" i="24"/>
  <c r="C46" i="24"/>
  <c r="T45" i="24"/>
  <c r="V45" i="24" s="1"/>
  <c r="O45" i="24"/>
  <c r="H45" i="24"/>
  <c r="E45" i="24"/>
  <c r="T44" i="24"/>
  <c r="V44" i="24" s="1"/>
  <c r="O44" i="24"/>
  <c r="Q44" i="24" s="1"/>
  <c r="H44" i="24"/>
  <c r="E44" i="24"/>
  <c r="T43" i="24"/>
  <c r="T46" i="24" s="1"/>
  <c r="O43" i="24"/>
  <c r="Q43" i="24" s="1"/>
  <c r="H43" i="24"/>
  <c r="E43" i="24"/>
  <c r="I43" i="24" s="1"/>
  <c r="U42" i="24"/>
  <c r="S42" i="24"/>
  <c r="R42" i="24"/>
  <c r="P42" i="24"/>
  <c r="N42" i="24"/>
  <c r="M42" i="24"/>
  <c r="G42" i="24"/>
  <c r="G51" i="24" s="1"/>
  <c r="G52" i="24" s="1"/>
  <c r="F42" i="24"/>
  <c r="D42" i="24"/>
  <c r="C42" i="24"/>
  <c r="T41" i="24"/>
  <c r="V41" i="24" s="1"/>
  <c r="O41" i="24"/>
  <c r="Q41" i="24" s="1"/>
  <c r="H41" i="24"/>
  <c r="E41" i="24"/>
  <c r="T40" i="24"/>
  <c r="V40" i="24" s="1"/>
  <c r="O40" i="24"/>
  <c r="Q40" i="24" s="1"/>
  <c r="H40" i="24"/>
  <c r="E40" i="24"/>
  <c r="T39" i="24"/>
  <c r="O39" i="24"/>
  <c r="Q39" i="24" s="1"/>
  <c r="H39" i="24"/>
  <c r="H42" i="24" s="1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H36" i="24"/>
  <c r="E36" i="24"/>
  <c r="T35" i="24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H75" i="24" s="1"/>
  <c r="E23" i="24"/>
  <c r="T22" i="24"/>
  <c r="V22" i="24" s="1"/>
  <c r="O22" i="24"/>
  <c r="Q22" i="24" s="1"/>
  <c r="H22" i="24"/>
  <c r="E22" i="24"/>
  <c r="T21" i="24"/>
  <c r="T24" i="24" s="1"/>
  <c r="O21" i="24"/>
  <c r="Q21" i="24" s="1"/>
  <c r="H21" i="24"/>
  <c r="H24" i="24" s="1"/>
  <c r="E21" i="24"/>
  <c r="U20" i="24"/>
  <c r="S20" i="24"/>
  <c r="S25" i="24" s="1"/>
  <c r="S26" i="24" s="1"/>
  <c r="R20" i="24"/>
  <c r="P20" i="24"/>
  <c r="N20" i="24"/>
  <c r="M20" i="24"/>
  <c r="M25" i="24" s="1"/>
  <c r="M26" i="24" s="1"/>
  <c r="G20" i="24"/>
  <c r="F20" i="24"/>
  <c r="D20" i="24"/>
  <c r="D25" i="24" s="1"/>
  <c r="C20" i="24"/>
  <c r="T19" i="24"/>
  <c r="V19" i="24" s="1"/>
  <c r="O19" i="24"/>
  <c r="Q19" i="24" s="1"/>
  <c r="H19" i="24"/>
  <c r="E19" i="24"/>
  <c r="E71" i="24" s="1"/>
  <c r="T18" i="24"/>
  <c r="V18" i="24" s="1"/>
  <c r="O18" i="24"/>
  <c r="Q18" i="24" s="1"/>
  <c r="H18" i="24"/>
  <c r="H70" i="24" s="1"/>
  <c r="E18" i="24"/>
  <c r="E70" i="24" s="1"/>
  <c r="T17" i="24"/>
  <c r="T20" i="24" s="1"/>
  <c r="O17" i="24"/>
  <c r="H17" i="24"/>
  <c r="H69" i="24" s="1"/>
  <c r="E17" i="24"/>
  <c r="E69" i="24" s="1"/>
  <c r="I69" i="24" s="1"/>
  <c r="U16" i="24"/>
  <c r="S16" i="24"/>
  <c r="R16" i="24"/>
  <c r="P16" i="24"/>
  <c r="P25" i="24" s="1"/>
  <c r="P26" i="24" s="1"/>
  <c r="N16" i="24"/>
  <c r="M16" i="24"/>
  <c r="G16" i="24"/>
  <c r="G25" i="24" s="1"/>
  <c r="G26" i="24" s="1"/>
  <c r="F16" i="24"/>
  <c r="F25" i="24" s="1"/>
  <c r="F26" i="24" s="1"/>
  <c r="D16" i="24"/>
  <c r="C16" i="24"/>
  <c r="T15" i="24"/>
  <c r="V15" i="24" s="1"/>
  <c r="O15" i="24"/>
  <c r="Q15" i="24" s="1"/>
  <c r="H15" i="24"/>
  <c r="E15" i="24"/>
  <c r="T14" i="24"/>
  <c r="V14" i="24" s="1"/>
  <c r="O14" i="24"/>
  <c r="Q14" i="24" s="1"/>
  <c r="H14" i="24"/>
  <c r="I14" i="24" s="1"/>
  <c r="E14" i="24"/>
  <c r="T13" i="24"/>
  <c r="V13" i="24" s="1"/>
  <c r="O13" i="24"/>
  <c r="Q13" i="24" s="1"/>
  <c r="H13" i="24"/>
  <c r="H16" i="24" s="1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W11" i="24" s="1"/>
  <c r="O11" i="24"/>
  <c r="Q11" i="24" s="1"/>
  <c r="H11" i="24"/>
  <c r="E11" i="24"/>
  <c r="T10" i="24"/>
  <c r="V10" i="24" s="1"/>
  <c r="W10" i="24" s="1"/>
  <c r="O10" i="24"/>
  <c r="Q10" i="24" s="1"/>
  <c r="H10" i="24"/>
  <c r="E10" i="24"/>
  <c r="E62" i="24" s="1"/>
  <c r="T9" i="24"/>
  <c r="O9" i="24"/>
  <c r="O12" i="24" s="1"/>
  <c r="H9" i="24"/>
  <c r="E9" i="24"/>
  <c r="E12" i="24" s="1"/>
  <c r="U195" i="1"/>
  <c r="S195" i="1"/>
  <c r="R195" i="1"/>
  <c r="U195" i="15"/>
  <c r="S195" i="15"/>
  <c r="R195" i="15"/>
  <c r="U195" i="16"/>
  <c r="S195" i="16"/>
  <c r="R195" i="16"/>
  <c r="U170" i="1"/>
  <c r="S170" i="1"/>
  <c r="R170" i="1"/>
  <c r="U170" i="15"/>
  <c r="S170" i="15"/>
  <c r="R170" i="15"/>
  <c r="U170" i="16"/>
  <c r="S170" i="16"/>
  <c r="R170" i="16"/>
  <c r="U120" i="1"/>
  <c r="S120" i="1"/>
  <c r="R120" i="1"/>
  <c r="U120" i="15"/>
  <c r="S120" i="15"/>
  <c r="R120" i="15"/>
  <c r="U120" i="16"/>
  <c r="S120" i="16"/>
  <c r="R120" i="16"/>
  <c r="U95" i="15"/>
  <c r="S95" i="15"/>
  <c r="R95" i="15"/>
  <c r="U95" i="16"/>
  <c r="S95" i="16"/>
  <c r="R95" i="16"/>
  <c r="U45" i="1"/>
  <c r="S45" i="1"/>
  <c r="R45" i="1"/>
  <c r="U45" i="15"/>
  <c r="S45" i="15"/>
  <c r="R45" i="15"/>
  <c r="U45" i="16"/>
  <c r="S45" i="16"/>
  <c r="R45" i="16"/>
  <c r="G45" i="1"/>
  <c r="F45" i="1"/>
  <c r="G45" i="15"/>
  <c r="F45" i="15"/>
  <c r="G45" i="16"/>
  <c r="F45" i="16"/>
  <c r="G20" i="16"/>
  <c r="F20" i="16"/>
  <c r="H71" i="24"/>
  <c r="I40" i="24"/>
  <c r="T230" i="24"/>
  <c r="U76" i="24"/>
  <c r="E67" i="24"/>
  <c r="I67" i="24" s="1"/>
  <c r="I22" i="24"/>
  <c r="T145" i="24"/>
  <c r="N232" i="24"/>
  <c r="U232" i="24"/>
  <c r="O219" i="24"/>
  <c r="E65" i="24"/>
  <c r="E50" i="24"/>
  <c r="N220" i="24"/>
  <c r="H67" i="24"/>
  <c r="V191" i="24"/>
  <c r="T222" i="24"/>
  <c r="V222" i="24" s="1"/>
  <c r="E42" i="24"/>
  <c r="N68" i="24"/>
  <c r="N129" i="24"/>
  <c r="O222" i="24"/>
  <c r="U228" i="24"/>
  <c r="T227" i="24"/>
  <c r="V227" i="24" s="1"/>
  <c r="R51" i="24"/>
  <c r="R52" i="24" s="1"/>
  <c r="S142" i="24"/>
  <c r="O198" i="24"/>
  <c r="T120" i="14"/>
  <c r="E24" i="24"/>
  <c r="I39" i="24"/>
  <c r="U64" i="24"/>
  <c r="G72" i="24"/>
  <c r="O152" i="24"/>
  <c r="Q152" i="24" s="1"/>
  <c r="Q178" i="24"/>
  <c r="W178" i="24" s="1"/>
  <c r="T219" i="24"/>
  <c r="T45" i="14"/>
  <c r="T170" i="14"/>
  <c r="Q63" i="24"/>
  <c r="Q95" i="24"/>
  <c r="W95" i="24" s="1"/>
  <c r="O140" i="24"/>
  <c r="Q9" i="24"/>
  <c r="Q61" i="24" s="1"/>
  <c r="I15" i="24"/>
  <c r="E16" i="24"/>
  <c r="Q17" i="24"/>
  <c r="I41" i="24"/>
  <c r="O73" i="24"/>
  <c r="U129" i="24"/>
  <c r="Q165" i="24"/>
  <c r="Q195" i="24"/>
  <c r="R220" i="24"/>
  <c r="R232" i="24"/>
  <c r="T38" i="24"/>
  <c r="V35" i="24"/>
  <c r="V38" i="24" s="1"/>
  <c r="T120" i="24"/>
  <c r="E46" i="24"/>
  <c r="V43" i="24"/>
  <c r="V46" i="24" s="1"/>
  <c r="R64" i="24"/>
  <c r="R76" i="24"/>
  <c r="T151" i="24"/>
  <c r="T152" i="24"/>
  <c r="V152" i="24" s="1"/>
  <c r="W193" i="24"/>
  <c r="M129" i="24"/>
  <c r="W203" i="24"/>
  <c r="T217" i="24"/>
  <c r="T225" i="24"/>
  <c r="V225" i="24" s="1"/>
  <c r="W195" i="24"/>
  <c r="V217" i="24"/>
  <c r="F64" i="1"/>
  <c r="G64" i="1"/>
  <c r="U69" i="16"/>
  <c r="U68" i="16"/>
  <c r="U67" i="16"/>
  <c r="U65" i="16"/>
  <c r="U64" i="16"/>
  <c r="U63" i="16"/>
  <c r="U61" i="16"/>
  <c r="U60" i="16"/>
  <c r="U59" i="16"/>
  <c r="U73" i="16"/>
  <c r="U72" i="16"/>
  <c r="U71" i="16"/>
  <c r="U73" i="1"/>
  <c r="U72" i="1"/>
  <c r="U71" i="1"/>
  <c r="U73" i="15"/>
  <c r="U72" i="15"/>
  <c r="U71" i="15"/>
  <c r="S146" i="15"/>
  <c r="R146" i="15"/>
  <c r="U223" i="1"/>
  <c r="S223" i="1"/>
  <c r="R223" i="1"/>
  <c r="U222" i="1"/>
  <c r="S222" i="1"/>
  <c r="R222" i="1"/>
  <c r="U221" i="1"/>
  <c r="S221" i="1"/>
  <c r="R221" i="1"/>
  <c r="U219" i="1"/>
  <c r="S219" i="1"/>
  <c r="R219" i="1"/>
  <c r="U218" i="1"/>
  <c r="S218" i="1"/>
  <c r="R218" i="1"/>
  <c r="U217" i="1"/>
  <c r="S217" i="1"/>
  <c r="R217" i="1"/>
  <c r="U215" i="1"/>
  <c r="S215" i="1"/>
  <c r="R215" i="1"/>
  <c r="U214" i="1"/>
  <c r="S214" i="1"/>
  <c r="R214" i="1"/>
  <c r="U213" i="1"/>
  <c r="S213" i="1"/>
  <c r="R213" i="1"/>
  <c r="U211" i="1"/>
  <c r="S211" i="1"/>
  <c r="R211" i="1"/>
  <c r="U210" i="1"/>
  <c r="S210" i="1"/>
  <c r="R210" i="1"/>
  <c r="U209" i="1"/>
  <c r="S209" i="1"/>
  <c r="R209" i="1"/>
  <c r="W197" i="1"/>
  <c r="U148" i="1"/>
  <c r="S148" i="1"/>
  <c r="R148" i="1"/>
  <c r="U147" i="1"/>
  <c r="S147" i="1"/>
  <c r="R147" i="1"/>
  <c r="U146" i="1"/>
  <c r="S146" i="1"/>
  <c r="R146" i="1"/>
  <c r="U144" i="1"/>
  <c r="S144" i="1"/>
  <c r="R144" i="1"/>
  <c r="U143" i="1"/>
  <c r="S143" i="1"/>
  <c r="R143" i="1"/>
  <c r="U142" i="1"/>
  <c r="S142" i="1"/>
  <c r="R142" i="1"/>
  <c r="U140" i="1"/>
  <c r="S140" i="1"/>
  <c r="R140" i="1"/>
  <c r="U139" i="1"/>
  <c r="S139" i="1"/>
  <c r="R139" i="1"/>
  <c r="U138" i="1"/>
  <c r="S138" i="1"/>
  <c r="R138" i="1"/>
  <c r="U136" i="1"/>
  <c r="S136" i="1"/>
  <c r="R136" i="1"/>
  <c r="U135" i="1"/>
  <c r="S135" i="1"/>
  <c r="R135" i="1"/>
  <c r="U134" i="1"/>
  <c r="S134" i="1"/>
  <c r="R134" i="1"/>
  <c r="S73" i="1"/>
  <c r="R73" i="1"/>
  <c r="G73" i="1"/>
  <c r="F73" i="1"/>
  <c r="S72" i="1"/>
  <c r="R72" i="1"/>
  <c r="G72" i="1"/>
  <c r="F72" i="1"/>
  <c r="S71" i="1"/>
  <c r="R71" i="1"/>
  <c r="G71" i="1"/>
  <c r="F71" i="1"/>
  <c r="U69" i="1"/>
  <c r="S69" i="1"/>
  <c r="R69" i="1"/>
  <c r="G69" i="1"/>
  <c r="F69" i="1"/>
  <c r="U68" i="1"/>
  <c r="S68" i="1"/>
  <c r="R68" i="1"/>
  <c r="U67" i="1"/>
  <c r="S67" i="1"/>
  <c r="R67" i="1"/>
  <c r="G67" i="1"/>
  <c r="F67" i="1"/>
  <c r="U65" i="1"/>
  <c r="S65" i="1"/>
  <c r="R65" i="1"/>
  <c r="G65" i="1"/>
  <c r="F65" i="1"/>
  <c r="U64" i="1"/>
  <c r="S64" i="1"/>
  <c r="R64" i="1"/>
  <c r="U63" i="1"/>
  <c r="S63" i="1"/>
  <c r="R63" i="1"/>
  <c r="G63" i="1"/>
  <c r="F63" i="1"/>
  <c r="U61" i="1"/>
  <c r="S61" i="1"/>
  <c r="R61" i="1"/>
  <c r="G61" i="1"/>
  <c r="F61" i="1"/>
  <c r="U60" i="1"/>
  <c r="S60" i="1"/>
  <c r="R60" i="1"/>
  <c r="G60" i="1"/>
  <c r="F60" i="1"/>
  <c r="U59" i="1"/>
  <c r="S59" i="1"/>
  <c r="G59" i="1"/>
  <c r="G68" i="1"/>
  <c r="T195" i="1"/>
  <c r="T170" i="1"/>
  <c r="T120" i="1"/>
  <c r="F59" i="1"/>
  <c r="R59" i="1"/>
  <c r="F68" i="1"/>
  <c r="U219" i="15"/>
  <c r="S219" i="15"/>
  <c r="R219" i="15"/>
  <c r="U218" i="15"/>
  <c r="S218" i="15"/>
  <c r="R218" i="15"/>
  <c r="U217" i="15"/>
  <c r="S217" i="15"/>
  <c r="R217" i="15"/>
  <c r="U215" i="15"/>
  <c r="S215" i="15"/>
  <c r="R215" i="15"/>
  <c r="U214" i="15"/>
  <c r="S214" i="15"/>
  <c r="R214" i="15"/>
  <c r="U213" i="15"/>
  <c r="S213" i="15"/>
  <c r="R213" i="15"/>
  <c r="U211" i="15"/>
  <c r="S211" i="15"/>
  <c r="R211" i="15"/>
  <c r="U210" i="15"/>
  <c r="S210" i="15"/>
  <c r="R210" i="15"/>
  <c r="U209" i="15"/>
  <c r="S209" i="15"/>
  <c r="R209" i="15"/>
  <c r="U223" i="15"/>
  <c r="S223" i="15"/>
  <c r="R223" i="15"/>
  <c r="U222" i="15"/>
  <c r="S222" i="15"/>
  <c r="R222" i="15"/>
  <c r="U221" i="15"/>
  <c r="S221" i="15"/>
  <c r="R221" i="15"/>
  <c r="U219" i="16"/>
  <c r="S219" i="16"/>
  <c r="R219" i="16"/>
  <c r="U218" i="16"/>
  <c r="S218" i="16"/>
  <c r="R218" i="16"/>
  <c r="U217" i="16"/>
  <c r="S217" i="16"/>
  <c r="R217" i="16"/>
  <c r="U215" i="16"/>
  <c r="S215" i="16"/>
  <c r="R215" i="16"/>
  <c r="U214" i="16"/>
  <c r="S214" i="16"/>
  <c r="R214" i="16"/>
  <c r="U213" i="16"/>
  <c r="S213" i="16"/>
  <c r="R213" i="16"/>
  <c r="U211" i="16"/>
  <c r="S211" i="16"/>
  <c r="R211" i="16"/>
  <c r="U210" i="16"/>
  <c r="S210" i="16"/>
  <c r="R210" i="16"/>
  <c r="U209" i="16"/>
  <c r="S209" i="16"/>
  <c r="R209" i="16"/>
  <c r="U223" i="16"/>
  <c r="S223" i="16"/>
  <c r="R223" i="16"/>
  <c r="U222" i="16"/>
  <c r="S222" i="16"/>
  <c r="R222" i="16"/>
  <c r="U221" i="16"/>
  <c r="S221" i="16"/>
  <c r="R221" i="16"/>
  <c r="T170" i="16"/>
  <c r="T195" i="16"/>
  <c r="T195" i="15"/>
  <c r="T170" i="15"/>
  <c r="S69" i="15"/>
  <c r="R69" i="15"/>
  <c r="S68" i="15"/>
  <c r="R68" i="15"/>
  <c r="S67" i="15"/>
  <c r="R67" i="15"/>
  <c r="S65" i="15"/>
  <c r="R65" i="15"/>
  <c r="S64" i="15"/>
  <c r="R64" i="15"/>
  <c r="S63" i="15"/>
  <c r="R63" i="15"/>
  <c r="S61" i="15"/>
  <c r="R61" i="15"/>
  <c r="S60" i="15"/>
  <c r="R60" i="15"/>
  <c r="S59" i="15"/>
  <c r="R59" i="15"/>
  <c r="S69" i="16"/>
  <c r="R69" i="16"/>
  <c r="S68" i="16"/>
  <c r="R68" i="16"/>
  <c r="S67" i="16"/>
  <c r="R67" i="16"/>
  <c r="S65" i="16"/>
  <c r="R65" i="16"/>
  <c r="S64" i="16"/>
  <c r="R64" i="16"/>
  <c r="S63" i="16"/>
  <c r="R63" i="16"/>
  <c r="S61" i="16"/>
  <c r="R61" i="16"/>
  <c r="S60" i="16"/>
  <c r="R60" i="16"/>
  <c r="S59" i="16"/>
  <c r="R59" i="16"/>
  <c r="S73" i="15"/>
  <c r="R73" i="15"/>
  <c r="S72" i="15"/>
  <c r="R72" i="15"/>
  <c r="S71" i="15"/>
  <c r="R71" i="15"/>
  <c r="S73" i="16"/>
  <c r="R73" i="16"/>
  <c r="S72" i="16"/>
  <c r="R72" i="16"/>
  <c r="S71" i="16"/>
  <c r="R71" i="16"/>
  <c r="U69" i="15"/>
  <c r="U68" i="15"/>
  <c r="U67" i="15"/>
  <c r="U65" i="15"/>
  <c r="U64" i="15"/>
  <c r="U63" i="15"/>
  <c r="U61" i="15"/>
  <c r="U60" i="15"/>
  <c r="U59" i="15"/>
  <c r="U148" i="15"/>
  <c r="S148" i="15"/>
  <c r="R148" i="15"/>
  <c r="U147" i="15"/>
  <c r="S147" i="15"/>
  <c r="R147" i="15"/>
  <c r="U146" i="15"/>
  <c r="G69" i="15"/>
  <c r="F69" i="15"/>
  <c r="G68" i="15"/>
  <c r="F68" i="15"/>
  <c r="G67" i="15"/>
  <c r="F67" i="15"/>
  <c r="G65" i="15"/>
  <c r="F65" i="15"/>
  <c r="G64" i="15"/>
  <c r="F64" i="15"/>
  <c r="G63" i="15"/>
  <c r="F63" i="15"/>
  <c r="G61" i="15"/>
  <c r="F61" i="15"/>
  <c r="G60" i="15"/>
  <c r="F60" i="15"/>
  <c r="G59" i="15"/>
  <c r="F59" i="15"/>
  <c r="U144" i="16"/>
  <c r="S144" i="16"/>
  <c r="R144" i="16"/>
  <c r="U143" i="16"/>
  <c r="S143" i="16"/>
  <c r="R143" i="16"/>
  <c r="U142" i="16"/>
  <c r="S142" i="16"/>
  <c r="R142" i="16"/>
  <c r="U140" i="16"/>
  <c r="S140" i="16"/>
  <c r="R140" i="16"/>
  <c r="U139" i="16"/>
  <c r="S139" i="16"/>
  <c r="R139" i="16"/>
  <c r="U138" i="16"/>
  <c r="S138" i="16"/>
  <c r="R138" i="16"/>
  <c r="U136" i="16"/>
  <c r="S136" i="16"/>
  <c r="R136" i="16"/>
  <c r="U135" i="16"/>
  <c r="S135" i="16"/>
  <c r="R135" i="16"/>
  <c r="U134" i="16"/>
  <c r="S134" i="16"/>
  <c r="R134" i="16"/>
  <c r="U148" i="16"/>
  <c r="S148" i="16"/>
  <c r="R148" i="16"/>
  <c r="U147" i="16"/>
  <c r="S147" i="16"/>
  <c r="R147" i="16"/>
  <c r="U146" i="16"/>
  <c r="S146" i="16"/>
  <c r="R146" i="16"/>
  <c r="T95" i="16"/>
  <c r="T95" i="15"/>
  <c r="T45" i="15"/>
  <c r="T120" i="15"/>
  <c r="G73" i="15"/>
  <c r="H46" i="15"/>
  <c r="G71" i="15"/>
  <c r="F73" i="15"/>
  <c r="F72" i="15"/>
  <c r="G72" i="15"/>
  <c r="H23" i="15"/>
  <c r="H21" i="15"/>
  <c r="H48" i="15"/>
  <c r="F71" i="15"/>
  <c r="H47" i="15"/>
  <c r="H22" i="15"/>
  <c r="G69" i="16"/>
  <c r="F69" i="16"/>
  <c r="G68" i="16"/>
  <c r="F68" i="16"/>
  <c r="G67" i="16"/>
  <c r="F67" i="16"/>
  <c r="G65" i="16"/>
  <c r="F65" i="16"/>
  <c r="G64" i="16"/>
  <c r="F64" i="16"/>
  <c r="G63" i="16"/>
  <c r="F63" i="16"/>
  <c r="G61" i="16"/>
  <c r="F61" i="16"/>
  <c r="G60" i="16"/>
  <c r="F60" i="16"/>
  <c r="G59" i="16"/>
  <c r="F59" i="16"/>
  <c r="G71" i="16"/>
  <c r="G73" i="16"/>
  <c r="G72" i="16"/>
  <c r="F71" i="16"/>
  <c r="F73" i="16"/>
  <c r="F72" i="16"/>
  <c r="M130" i="24" l="1"/>
  <c r="N181" i="24"/>
  <c r="N182" i="24" s="1"/>
  <c r="U181" i="24"/>
  <c r="U182" i="24" s="1"/>
  <c r="P207" i="24"/>
  <c r="P208" i="24" s="1"/>
  <c r="M207" i="24"/>
  <c r="S207" i="24"/>
  <c r="P220" i="24"/>
  <c r="M220" i="24"/>
  <c r="P224" i="24"/>
  <c r="Q223" i="24"/>
  <c r="W223" i="24" s="1"/>
  <c r="T223" i="24"/>
  <c r="V223" i="24" s="1"/>
  <c r="P228" i="24"/>
  <c r="P232" i="24"/>
  <c r="Q231" i="24"/>
  <c r="W231" i="24" s="1"/>
  <c r="T231" i="24"/>
  <c r="V231" i="24" s="1"/>
  <c r="R77" i="24"/>
  <c r="R78" i="24" s="1"/>
  <c r="H62" i="24"/>
  <c r="I11" i="24"/>
  <c r="D26" i="24"/>
  <c r="M104" i="24"/>
  <c r="R150" i="24"/>
  <c r="O225" i="24"/>
  <c r="E20" i="24"/>
  <c r="V21" i="24"/>
  <c r="V24" i="24" s="1"/>
  <c r="M68" i="24"/>
  <c r="C25" i="24"/>
  <c r="C26" i="24" s="1"/>
  <c r="W43" i="24"/>
  <c r="E73" i="24"/>
  <c r="E74" i="24"/>
  <c r="E75" i="24"/>
  <c r="T62" i="24"/>
  <c r="V62" i="24" s="1"/>
  <c r="O65" i="24"/>
  <c r="T65" i="24"/>
  <c r="V65" i="24" s="1"/>
  <c r="F68" i="24"/>
  <c r="T67" i="24"/>
  <c r="V67" i="24" s="1"/>
  <c r="C72" i="24"/>
  <c r="O70" i="24"/>
  <c r="T70" i="24"/>
  <c r="V70" i="24" s="1"/>
  <c r="M76" i="24"/>
  <c r="T73" i="24"/>
  <c r="V73" i="24" s="1"/>
  <c r="O75" i="24"/>
  <c r="O116" i="24"/>
  <c r="W122" i="24"/>
  <c r="O143" i="24"/>
  <c r="O147" i="24"/>
  <c r="O149" i="24"/>
  <c r="Q149" i="24" s="1"/>
  <c r="W149" i="24" s="1"/>
  <c r="T172" i="24"/>
  <c r="R207" i="24"/>
  <c r="R208" i="24" s="1"/>
  <c r="E61" i="24"/>
  <c r="U233" i="24"/>
  <c r="U234" i="24" s="1"/>
  <c r="T168" i="24"/>
  <c r="V219" i="24"/>
  <c r="O16" i="24"/>
  <c r="V230" i="24"/>
  <c r="G64" i="24"/>
  <c r="D68" i="24"/>
  <c r="U68" i="24"/>
  <c r="D72" i="24"/>
  <c r="N72" i="24"/>
  <c r="N77" i="24" s="1"/>
  <c r="N78" i="24" s="1"/>
  <c r="D76" i="24"/>
  <c r="N76" i="24"/>
  <c r="N104" i="24"/>
  <c r="U104" i="24"/>
  <c r="W127" i="24"/>
  <c r="M142" i="24"/>
  <c r="P142" i="24"/>
  <c r="Q143" i="24"/>
  <c r="O144" i="24"/>
  <c r="Q144" i="24" s="1"/>
  <c r="S146" i="24"/>
  <c r="N146" i="24"/>
  <c r="V145" i="24"/>
  <c r="V22" i="16"/>
  <c r="H72" i="24"/>
  <c r="W41" i="24"/>
  <c r="V124" i="24"/>
  <c r="H61" i="24"/>
  <c r="F20" i="19"/>
  <c r="U72" i="19"/>
  <c r="E51" i="24"/>
  <c r="T102" i="24"/>
  <c r="I62" i="24"/>
  <c r="Q147" i="24"/>
  <c r="Q113" i="24"/>
  <c r="I35" i="24"/>
  <c r="Q168" i="24"/>
  <c r="W168" i="24" s="1"/>
  <c r="T206" i="24"/>
  <c r="I18" i="24"/>
  <c r="S130" i="24"/>
  <c r="I49" i="24"/>
  <c r="I17" i="24"/>
  <c r="W35" i="24"/>
  <c r="W37" i="24"/>
  <c r="Q90" i="24"/>
  <c r="W89" i="24"/>
  <c r="R104" i="24"/>
  <c r="T94" i="24"/>
  <c r="S104" i="24"/>
  <c r="W101" i="24"/>
  <c r="R103" i="24"/>
  <c r="T116" i="24"/>
  <c r="W123" i="24"/>
  <c r="R129" i="24"/>
  <c r="W125" i="24"/>
  <c r="O139" i="24"/>
  <c r="Q139" i="24" s="1"/>
  <c r="V140" i="24"/>
  <c r="V143" i="24"/>
  <c r="W143" i="24" s="1"/>
  <c r="U146" i="24"/>
  <c r="P146" i="24"/>
  <c r="P155" i="24" s="1"/>
  <c r="N150" i="24"/>
  <c r="U150" i="24"/>
  <c r="O151" i="24"/>
  <c r="V151" i="24"/>
  <c r="R154" i="24"/>
  <c r="O153" i="24"/>
  <c r="Q153" i="24" s="1"/>
  <c r="R181" i="24"/>
  <c r="R182" i="24" s="1"/>
  <c r="H20" i="24"/>
  <c r="I20" i="24" s="1"/>
  <c r="T98" i="24"/>
  <c r="I71" i="24"/>
  <c r="O42" i="24"/>
  <c r="S150" i="24"/>
  <c r="S155" i="24" s="1"/>
  <c r="I48" i="24"/>
  <c r="O90" i="24"/>
  <c r="O145" i="24"/>
  <c r="I47" i="24"/>
  <c r="I10" i="24"/>
  <c r="I16" i="24"/>
  <c r="N25" i="24"/>
  <c r="N26" i="24" s="1"/>
  <c r="U25" i="24"/>
  <c r="U26" i="24" s="1"/>
  <c r="R25" i="24"/>
  <c r="R26" i="24" s="1"/>
  <c r="I24" i="24"/>
  <c r="I75" i="24"/>
  <c r="F51" i="24"/>
  <c r="F52" i="24" s="1"/>
  <c r="P51" i="24"/>
  <c r="P52" i="24" s="1"/>
  <c r="C64" i="24"/>
  <c r="M64" i="24"/>
  <c r="T64" i="24"/>
  <c r="F64" i="24"/>
  <c r="P64" i="24"/>
  <c r="T63" i="24"/>
  <c r="V63" i="24" s="1"/>
  <c r="W63" i="24" s="1"/>
  <c r="P68" i="24"/>
  <c r="C68" i="24"/>
  <c r="S68" i="24"/>
  <c r="S77" i="24" s="1"/>
  <c r="O69" i="24"/>
  <c r="S72" i="24"/>
  <c r="F72" i="24"/>
  <c r="P72" i="24"/>
  <c r="O71" i="24"/>
  <c r="T71" i="24"/>
  <c r="V71" i="24" s="1"/>
  <c r="F76" i="24"/>
  <c r="P76" i="24"/>
  <c r="C76" i="24"/>
  <c r="W93" i="24"/>
  <c r="N207" i="24"/>
  <c r="N208" i="24" s="1"/>
  <c r="U207" i="24"/>
  <c r="U208" i="24" s="1"/>
  <c r="N233" i="24"/>
  <c r="N234" i="24" s="1"/>
  <c r="M146" i="24"/>
  <c r="O202" i="24"/>
  <c r="G77" i="24"/>
  <c r="G78" i="24" s="1"/>
  <c r="I36" i="24"/>
  <c r="E63" i="24"/>
  <c r="Q42" i="24"/>
  <c r="C51" i="24"/>
  <c r="C52" i="24" s="1"/>
  <c r="M51" i="24"/>
  <c r="M52" i="24" s="1"/>
  <c r="S51" i="24"/>
  <c r="S52" i="24" s="1"/>
  <c r="H46" i="24"/>
  <c r="I46" i="24" s="1"/>
  <c r="I45" i="24"/>
  <c r="U51" i="24"/>
  <c r="U52" i="24" s="1"/>
  <c r="Q102" i="24"/>
  <c r="T141" i="24"/>
  <c r="T153" i="24"/>
  <c r="V198" i="24"/>
  <c r="V21" i="16"/>
  <c r="U64" i="19"/>
  <c r="Q16" i="24"/>
  <c r="Q66" i="24"/>
  <c r="Q75" i="24"/>
  <c r="W75" i="24" s="1"/>
  <c r="W23" i="24"/>
  <c r="Q98" i="24"/>
  <c r="W14" i="24"/>
  <c r="V16" i="24"/>
  <c r="W201" i="24"/>
  <c r="Q202" i="24"/>
  <c r="W202" i="24" s="1"/>
  <c r="Q67" i="24"/>
  <c r="W67" i="24" s="1"/>
  <c r="W15" i="24"/>
  <c r="W22" i="24"/>
  <c r="Q74" i="24"/>
  <c r="W18" i="24"/>
  <c r="W19" i="24"/>
  <c r="T150" i="24"/>
  <c r="V147" i="24"/>
  <c r="Q151" i="24"/>
  <c r="W152" i="24"/>
  <c r="Q50" i="24"/>
  <c r="W47" i="24"/>
  <c r="Q73" i="24"/>
  <c r="W73" i="24" s="1"/>
  <c r="W21" i="24"/>
  <c r="Q24" i="24"/>
  <c r="W24" i="24" s="1"/>
  <c r="M208" i="24"/>
  <c r="Q227" i="24"/>
  <c r="W227" i="24" s="1"/>
  <c r="V172" i="16"/>
  <c r="U63" i="19"/>
  <c r="U65" i="19"/>
  <c r="U68" i="19"/>
  <c r="U71" i="19"/>
  <c r="W165" i="24"/>
  <c r="H25" i="24"/>
  <c r="E72" i="24"/>
  <c r="T154" i="24"/>
  <c r="E38" i="24"/>
  <c r="E52" i="24" s="1"/>
  <c r="R234" i="24"/>
  <c r="W40" i="24"/>
  <c r="I21" i="24"/>
  <c r="I61" i="24"/>
  <c r="O98" i="24"/>
  <c r="O61" i="24"/>
  <c r="T16" i="24"/>
  <c r="T25" i="24" s="1"/>
  <c r="V148" i="24"/>
  <c r="N103" i="24"/>
  <c r="H66" i="24"/>
  <c r="T124" i="24"/>
  <c r="R130" i="24"/>
  <c r="O148" i="24"/>
  <c r="H73" i="24"/>
  <c r="I73" i="24" s="1"/>
  <c r="W44" i="24"/>
  <c r="W92" i="24"/>
  <c r="W97" i="24"/>
  <c r="W114" i="24"/>
  <c r="P130" i="24"/>
  <c r="V120" i="24"/>
  <c r="V176" i="24"/>
  <c r="V180" i="24"/>
  <c r="P181" i="24"/>
  <c r="P182" i="24" s="1"/>
  <c r="G20" i="19"/>
  <c r="U61" i="19"/>
  <c r="F77" i="24"/>
  <c r="F78" i="24" s="1"/>
  <c r="S208" i="24"/>
  <c r="V98" i="15"/>
  <c r="U59" i="19"/>
  <c r="U67" i="19"/>
  <c r="U69" i="19"/>
  <c r="Q12" i="24"/>
  <c r="I70" i="24"/>
  <c r="T198" i="24"/>
  <c r="T128" i="24"/>
  <c r="O50" i="24"/>
  <c r="I19" i="24"/>
  <c r="V17" i="24"/>
  <c r="V20" i="24" s="1"/>
  <c r="V25" i="24" s="1"/>
  <c r="H65" i="24"/>
  <c r="I44" i="24"/>
  <c r="O24" i="24"/>
  <c r="I13" i="24"/>
  <c r="T202" i="24"/>
  <c r="T176" i="24"/>
  <c r="V91" i="24"/>
  <c r="V94" i="24" s="1"/>
  <c r="S64" i="24"/>
  <c r="O180" i="24"/>
  <c r="T180" i="24"/>
  <c r="P156" i="24"/>
  <c r="M72" i="24"/>
  <c r="M77" i="24" s="1"/>
  <c r="M78" i="24" s="1"/>
  <c r="V113" i="24"/>
  <c r="W113" i="24" s="1"/>
  <c r="U130" i="24"/>
  <c r="N142" i="24"/>
  <c r="U142" i="24"/>
  <c r="V141" i="24"/>
  <c r="W141" i="24" s="1"/>
  <c r="V149" i="24"/>
  <c r="N154" i="24"/>
  <c r="N155" i="24" s="1"/>
  <c r="U154" i="24"/>
  <c r="U155" i="24" s="1"/>
  <c r="V153" i="24"/>
  <c r="R45" i="19"/>
  <c r="V196" i="14"/>
  <c r="V206" i="24"/>
  <c r="U60" i="19"/>
  <c r="U73" i="19"/>
  <c r="Q180" i="24"/>
  <c r="W180" i="24" s="1"/>
  <c r="T69" i="24"/>
  <c r="T72" i="24" s="1"/>
  <c r="V202" i="24"/>
  <c r="V169" i="24"/>
  <c r="V172" i="24" s="1"/>
  <c r="V181" i="24" s="1"/>
  <c r="O194" i="24"/>
  <c r="O168" i="24"/>
  <c r="O120" i="24"/>
  <c r="O102" i="24"/>
  <c r="U45" i="19"/>
  <c r="E66" i="24"/>
  <c r="O20" i="24"/>
  <c r="I23" i="24"/>
  <c r="I42" i="24"/>
  <c r="D64" i="24"/>
  <c r="O62" i="24"/>
  <c r="T66" i="24"/>
  <c r="O67" i="24"/>
  <c r="O68" i="24" s="1"/>
  <c r="U72" i="24"/>
  <c r="U77" i="24" s="1"/>
  <c r="U78" i="24" s="1"/>
  <c r="T74" i="24"/>
  <c r="P129" i="24"/>
  <c r="S45" i="19"/>
  <c r="W197" i="24"/>
  <c r="Q198" i="24"/>
  <c r="S220" i="24"/>
  <c r="T218" i="24"/>
  <c r="O221" i="24"/>
  <c r="M224" i="24"/>
  <c r="S224" i="24"/>
  <c r="T221" i="24"/>
  <c r="M228" i="24"/>
  <c r="O226" i="24"/>
  <c r="Q226" i="24" s="1"/>
  <c r="W226" i="24" s="1"/>
  <c r="S228" i="24"/>
  <c r="T226" i="24"/>
  <c r="V226" i="24" s="1"/>
  <c r="V228" i="24" s="1"/>
  <c r="O229" i="24"/>
  <c r="M232" i="24"/>
  <c r="T229" i="24"/>
  <c r="S232" i="24"/>
  <c r="Q116" i="24"/>
  <c r="M155" i="24"/>
  <c r="M156" i="24"/>
  <c r="Q140" i="24"/>
  <c r="Q65" i="24"/>
  <c r="W13" i="24"/>
  <c r="I37" i="24"/>
  <c r="H63" i="24"/>
  <c r="H38" i="24"/>
  <c r="V39" i="24"/>
  <c r="T42" i="24"/>
  <c r="Q45" i="24"/>
  <c r="O46" i="24"/>
  <c r="O51" i="24" s="1"/>
  <c r="V48" i="24"/>
  <c r="V50" i="24" s="1"/>
  <c r="T50" i="24"/>
  <c r="V88" i="24"/>
  <c r="W88" i="24" s="1"/>
  <c r="T90" i="24"/>
  <c r="T104" i="24" s="1"/>
  <c r="P103" i="24"/>
  <c r="P104" i="24"/>
  <c r="Q120" i="24"/>
  <c r="W117" i="24"/>
  <c r="Q121" i="24"/>
  <c r="O124" i="24"/>
  <c r="W126" i="24"/>
  <c r="Q128" i="24"/>
  <c r="Q170" i="24"/>
  <c r="O172" i="24"/>
  <c r="E64" i="24"/>
  <c r="Q225" i="24"/>
  <c r="E25" i="24"/>
  <c r="Q145" i="24"/>
  <c r="W145" i="24" s="1"/>
  <c r="O146" i="24"/>
  <c r="V98" i="24"/>
  <c r="V61" i="24"/>
  <c r="V64" i="24" s="1"/>
  <c r="O76" i="24"/>
  <c r="Q69" i="24"/>
  <c r="W17" i="24"/>
  <c r="Q20" i="24"/>
  <c r="Q217" i="24"/>
  <c r="V102" i="24"/>
  <c r="W102" i="24" s="1"/>
  <c r="O218" i="24"/>
  <c r="H12" i="24"/>
  <c r="I12" i="24" s="1"/>
  <c r="I9" i="24"/>
  <c r="Q36" i="24"/>
  <c r="O38" i="24"/>
  <c r="R142" i="24"/>
  <c r="T139" i="24"/>
  <c r="R146" i="24"/>
  <c r="R155" i="24" s="1"/>
  <c r="T144" i="24"/>
  <c r="V168" i="24"/>
  <c r="M181" i="24"/>
  <c r="M182" i="24" s="1"/>
  <c r="S181" i="24"/>
  <c r="S182" i="24" s="1"/>
  <c r="Q194" i="24"/>
  <c r="W194" i="24" s="1"/>
  <c r="V192" i="24"/>
  <c r="V194" i="24" s="1"/>
  <c r="T194" i="24"/>
  <c r="Q230" i="24"/>
  <c r="W230" i="24" s="1"/>
  <c r="Q219" i="24"/>
  <c r="W219" i="24" s="1"/>
  <c r="Q70" i="24"/>
  <c r="W70" i="24" s="1"/>
  <c r="H50" i="24"/>
  <c r="H74" i="24"/>
  <c r="H76" i="24" s="1"/>
  <c r="Q91" i="24"/>
  <c r="O94" i="24"/>
  <c r="W100" i="24"/>
  <c r="W119" i="24"/>
  <c r="O128" i="24"/>
  <c r="Q174" i="24"/>
  <c r="O176" i="24"/>
  <c r="Q204" i="24"/>
  <c r="O206" i="24"/>
  <c r="Q222" i="24"/>
  <c r="W222" i="24" s="1"/>
  <c r="P77" i="24"/>
  <c r="P78" i="24" s="1"/>
  <c r="V9" i="24"/>
  <c r="T12" i="24"/>
  <c r="Q46" i="24"/>
  <c r="D51" i="24"/>
  <c r="D52" i="24" s="1"/>
  <c r="N51" i="24"/>
  <c r="N52" i="24" s="1"/>
  <c r="W48" i="24"/>
  <c r="W49" i="24"/>
  <c r="W115" i="24"/>
  <c r="V128" i="24"/>
  <c r="H59" i="16"/>
  <c r="I59" i="16" s="1"/>
  <c r="W23" i="14"/>
  <c r="H59" i="1"/>
  <c r="T71" i="15"/>
  <c r="V71" i="15" s="1"/>
  <c r="W198" i="14"/>
  <c r="H65" i="1"/>
  <c r="I65" i="1" s="1"/>
  <c r="A24" i="14"/>
  <c r="I48" i="14"/>
  <c r="W124" i="1"/>
  <c r="S100" i="14"/>
  <c r="I48" i="16"/>
  <c r="V172" i="15"/>
  <c r="V172" i="1"/>
  <c r="V97" i="14"/>
  <c r="V47" i="14"/>
  <c r="V22" i="14"/>
  <c r="T24" i="14"/>
  <c r="V47" i="1"/>
  <c r="I22" i="14"/>
  <c r="V122" i="15"/>
  <c r="V47" i="15"/>
  <c r="V22" i="15"/>
  <c r="V122" i="16"/>
  <c r="V97" i="16"/>
  <c r="V47" i="16"/>
  <c r="T72" i="16"/>
  <c r="I22" i="16"/>
  <c r="H72" i="16"/>
  <c r="A24" i="16"/>
  <c r="W197" i="16"/>
  <c r="W172" i="15"/>
  <c r="W172" i="1"/>
  <c r="W97" i="15"/>
  <c r="H63" i="16"/>
  <c r="I63" i="16" s="1"/>
  <c r="H63" i="14"/>
  <c r="I63" i="14" s="1"/>
  <c r="V122" i="1"/>
  <c r="T147" i="14"/>
  <c r="H60" i="1"/>
  <c r="H69" i="14"/>
  <c r="T219" i="16"/>
  <c r="V219" i="16" s="1"/>
  <c r="T209" i="15"/>
  <c r="T214" i="15"/>
  <c r="A72" i="1"/>
  <c r="T73" i="1"/>
  <c r="V73" i="1" s="1"/>
  <c r="V197" i="14"/>
  <c r="W197" i="14" s="1"/>
  <c r="V95" i="16"/>
  <c r="T99" i="1"/>
  <c r="I23" i="16"/>
  <c r="I47" i="14"/>
  <c r="A67" i="15"/>
  <c r="T211" i="14"/>
  <c r="V211" i="14" s="1"/>
  <c r="V95" i="15"/>
  <c r="I47" i="16"/>
  <c r="H60" i="14"/>
  <c r="T140" i="16"/>
  <c r="V140" i="16" s="1"/>
  <c r="A68" i="1"/>
  <c r="H64" i="1"/>
  <c r="V21" i="14"/>
  <c r="H71" i="1"/>
  <c r="A72" i="15"/>
  <c r="H73" i="15"/>
  <c r="V121" i="15"/>
  <c r="H73" i="1"/>
  <c r="V197" i="16"/>
  <c r="W213" i="1"/>
  <c r="W223" i="1"/>
  <c r="H63" i="15"/>
  <c r="V162" i="1"/>
  <c r="H67" i="1"/>
  <c r="I46" i="15"/>
  <c r="S220" i="15"/>
  <c r="H59" i="15"/>
  <c r="R62" i="16"/>
  <c r="T72" i="1"/>
  <c r="U66" i="16"/>
  <c r="A68" i="14"/>
  <c r="V172" i="14"/>
  <c r="W172" i="14" s="1"/>
  <c r="I23" i="14"/>
  <c r="T72" i="14"/>
  <c r="A67" i="14"/>
  <c r="V98" i="16"/>
  <c r="W98" i="16" s="1"/>
  <c r="I46" i="1"/>
  <c r="H72" i="1"/>
  <c r="I48" i="15"/>
  <c r="H61" i="1"/>
  <c r="A49" i="16"/>
  <c r="G66" i="16"/>
  <c r="V197" i="15"/>
  <c r="T124" i="1"/>
  <c r="I21" i="16"/>
  <c r="T199" i="16"/>
  <c r="T200" i="16" s="1"/>
  <c r="V170" i="1"/>
  <c r="I47" i="15"/>
  <c r="T223" i="15"/>
  <c r="V223" i="15" s="1"/>
  <c r="H72" i="14"/>
  <c r="T61" i="14"/>
  <c r="V61" i="14" s="1"/>
  <c r="A64" i="14"/>
  <c r="A69" i="14"/>
  <c r="W48" i="16"/>
  <c r="W48" i="14"/>
  <c r="T73" i="14"/>
  <c r="V73" i="14" s="1"/>
  <c r="F50" i="16"/>
  <c r="T144" i="16"/>
  <c r="V144" i="16" s="1"/>
  <c r="U137" i="16"/>
  <c r="A45" i="16"/>
  <c r="A45" i="1"/>
  <c r="V122" i="14"/>
  <c r="T174" i="14"/>
  <c r="T175" i="14" s="1"/>
  <c r="H49" i="16"/>
  <c r="T124" i="16"/>
  <c r="W123" i="14"/>
  <c r="W98" i="1"/>
  <c r="I22" i="15"/>
  <c r="W48" i="15"/>
  <c r="W98" i="14"/>
  <c r="A73" i="16"/>
  <c r="A64" i="16"/>
  <c r="R145" i="16"/>
  <c r="A68" i="15"/>
  <c r="T221" i="15"/>
  <c r="V221" i="15" s="1"/>
  <c r="U216" i="14"/>
  <c r="I47" i="1"/>
  <c r="I48" i="1"/>
  <c r="T24" i="15"/>
  <c r="T25" i="15" s="1"/>
  <c r="T24" i="16"/>
  <c r="T25" i="16" s="1"/>
  <c r="I23" i="15"/>
  <c r="W23" i="16"/>
  <c r="W123" i="16"/>
  <c r="W198" i="15"/>
  <c r="R125" i="1"/>
  <c r="F66" i="16"/>
  <c r="H72" i="15"/>
  <c r="T146" i="16"/>
  <c r="V146" i="16" s="1"/>
  <c r="I21" i="15"/>
  <c r="V96" i="15"/>
  <c r="T209" i="16"/>
  <c r="V209" i="16" s="1"/>
  <c r="T223" i="1"/>
  <c r="V223" i="1" s="1"/>
  <c r="T65" i="1"/>
  <c r="V65" i="1" s="1"/>
  <c r="A73" i="1"/>
  <c r="T174" i="15"/>
  <c r="T174" i="16"/>
  <c r="W23" i="15"/>
  <c r="W173" i="14"/>
  <c r="H73" i="14"/>
  <c r="T199" i="14"/>
  <c r="S224" i="14"/>
  <c r="V171" i="14"/>
  <c r="W46" i="14"/>
  <c r="U74" i="14"/>
  <c r="V196" i="16"/>
  <c r="V171" i="16"/>
  <c r="T99" i="16"/>
  <c r="T100" i="16" s="1"/>
  <c r="T124" i="14"/>
  <c r="U149" i="14"/>
  <c r="T99" i="14"/>
  <c r="V96" i="14"/>
  <c r="T49" i="14"/>
  <c r="T50" i="14" s="1"/>
  <c r="T49" i="16"/>
  <c r="V46" i="16"/>
  <c r="S74" i="16"/>
  <c r="G74" i="16"/>
  <c r="H24" i="16"/>
  <c r="H49" i="14"/>
  <c r="I46" i="14"/>
  <c r="H71" i="14"/>
  <c r="F74" i="14"/>
  <c r="U224" i="1"/>
  <c r="T221" i="1"/>
  <c r="V221" i="1" s="1"/>
  <c r="V121" i="1"/>
  <c r="T49" i="1"/>
  <c r="V46" i="1"/>
  <c r="H49" i="1"/>
  <c r="G74" i="1"/>
  <c r="T199" i="15"/>
  <c r="V196" i="15"/>
  <c r="V171" i="15"/>
  <c r="T124" i="15"/>
  <c r="T49" i="15"/>
  <c r="T50" i="15" s="1"/>
  <c r="A71" i="15"/>
  <c r="H49" i="15"/>
  <c r="A24" i="15"/>
  <c r="H24" i="15"/>
  <c r="R143" i="19"/>
  <c r="T223" i="16"/>
  <c r="V223" i="16" s="1"/>
  <c r="W223" i="16" s="1"/>
  <c r="R224" i="16"/>
  <c r="U175" i="14"/>
  <c r="T223" i="14"/>
  <c r="V223" i="14" s="1"/>
  <c r="R219" i="19"/>
  <c r="T209" i="1"/>
  <c r="V209" i="1" s="1"/>
  <c r="T214" i="1"/>
  <c r="V214" i="1" s="1"/>
  <c r="S224" i="1"/>
  <c r="W217" i="1"/>
  <c r="W222" i="1"/>
  <c r="H20" i="15"/>
  <c r="U219" i="19"/>
  <c r="R224" i="1"/>
  <c r="H68" i="14"/>
  <c r="R149" i="14"/>
  <c r="S71" i="19"/>
  <c r="A20" i="16"/>
  <c r="T139" i="16"/>
  <c r="V139" i="16" s="1"/>
  <c r="T146" i="1"/>
  <c r="R145" i="15"/>
  <c r="H45" i="1"/>
  <c r="R74" i="16"/>
  <c r="F74" i="16"/>
  <c r="A73" i="14"/>
  <c r="H20" i="14"/>
  <c r="A20" i="14"/>
  <c r="V165" i="20"/>
  <c r="I45" i="16"/>
  <c r="H20" i="16"/>
  <c r="S135" i="20"/>
  <c r="T63" i="1"/>
  <c r="V63" i="1" s="1"/>
  <c r="R66" i="1"/>
  <c r="S70" i="1"/>
  <c r="G74" i="14"/>
  <c r="T63" i="15"/>
  <c r="V63" i="15" s="1"/>
  <c r="R66" i="16"/>
  <c r="T69" i="1"/>
  <c r="V69" i="1" s="1"/>
  <c r="A71" i="1"/>
  <c r="A67" i="1"/>
  <c r="A69" i="1"/>
  <c r="S74" i="1"/>
  <c r="A65" i="16"/>
  <c r="A68" i="16"/>
  <c r="R73" i="19"/>
  <c r="H69" i="1"/>
  <c r="R70" i="1"/>
  <c r="T63" i="14"/>
  <c r="V63" i="14" s="1"/>
  <c r="H69" i="16"/>
  <c r="I69" i="16" s="1"/>
  <c r="S212" i="16"/>
  <c r="U216" i="16"/>
  <c r="T217" i="16"/>
  <c r="V217" i="16" s="1"/>
  <c r="U220" i="16"/>
  <c r="U212" i="16"/>
  <c r="S216" i="16"/>
  <c r="T218" i="16"/>
  <c r="V218" i="16" s="1"/>
  <c r="T143" i="16"/>
  <c r="V143" i="16" s="1"/>
  <c r="R141" i="16"/>
  <c r="S66" i="16"/>
  <c r="U70" i="16"/>
  <c r="T60" i="16"/>
  <c r="V60" i="16" s="1"/>
  <c r="T64" i="16"/>
  <c r="V64" i="16" s="1"/>
  <c r="T67" i="16"/>
  <c r="V67" i="16" s="1"/>
  <c r="S70" i="16"/>
  <c r="H64" i="16"/>
  <c r="I65" i="16"/>
  <c r="A60" i="16"/>
  <c r="G70" i="16"/>
  <c r="A67" i="16"/>
  <c r="A69" i="16"/>
  <c r="R212" i="15"/>
  <c r="T65" i="15"/>
  <c r="V65" i="15" s="1"/>
  <c r="T59" i="15"/>
  <c r="V59" i="15" s="1"/>
  <c r="T67" i="15"/>
  <c r="V67" i="15" s="1"/>
  <c r="R70" i="15"/>
  <c r="T61" i="15"/>
  <c r="V61" i="15" s="1"/>
  <c r="H45" i="15"/>
  <c r="F70" i="15"/>
  <c r="H61" i="15"/>
  <c r="I61" i="15" s="1"/>
  <c r="T217" i="14"/>
  <c r="V217" i="14" s="1"/>
  <c r="R212" i="14"/>
  <c r="U137" i="14"/>
  <c r="S137" i="14"/>
  <c r="T140" i="14"/>
  <c r="V140" i="14" s="1"/>
  <c r="R62" i="14"/>
  <c r="H45" i="14"/>
  <c r="H59" i="14"/>
  <c r="A63" i="14"/>
  <c r="V195" i="1"/>
  <c r="T215" i="1"/>
  <c r="V215" i="1" s="1"/>
  <c r="W210" i="1"/>
  <c r="S220" i="1"/>
  <c r="W219" i="1"/>
  <c r="W214" i="1"/>
  <c r="U216" i="1"/>
  <c r="U220" i="1"/>
  <c r="T144" i="1"/>
  <c r="T135" i="1"/>
  <c r="V135" i="1" s="1"/>
  <c r="U137" i="1"/>
  <c r="R145" i="1"/>
  <c r="T143" i="1"/>
  <c r="V143" i="1" s="1"/>
  <c r="T142" i="1"/>
  <c r="T138" i="1"/>
  <c r="V138" i="1" s="1"/>
  <c r="U74" i="1"/>
  <c r="W48" i="1"/>
  <c r="T67" i="1"/>
  <c r="V67" i="1" s="1"/>
  <c r="A60" i="1"/>
  <c r="F70" i="1"/>
  <c r="F66" i="1"/>
  <c r="A65" i="1"/>
  <c r="H68" i="1"/>
  <c r="G66" i="1"/>
  <c r="G70" i="1"/>
  <c r="G62" i="1"/>
  <c r="A61" i="1"/>
  <c r="V119" i="20"/>
  <c r="V44" i="20"/>
  <c r="R61" i="19"/>
  <c r="R139" i="20"/>
  <c r="V90" i="20"/>
  <c r="R142" i="20"/>
  <c r="U136" i="20"/>
  <c r="A47" i="20"/>
  <c r="S144" i="20"/>
  <c r="S134" i="20"/>
  <c r="V185" i="20"/>
  <c r="R143" i="20"/>
  <c r="R213" i="20"/>
  <c r="U136" i="19"/>
  <c r="R65" i="19"/>
  <c r="R68" i="19"/>
  <c r="V109" i="20"/>
  <c r="V161" i="20"/>
  <c r="V15" i="20"/>
  <c r="U138" i="20"/>
  <c r="V36" i="20"/>
  <c r="V114" i="20"/>
  <c r="R69" i="19"/>
  <c r="V117" i="20"/>
  <c r="S213" i="19"/>
  <c r="S215" i="19"/>
  <c r="U221" i="20"/>
  <c r="A35" i="20"/>
  <c r="H40" i="20"/>
  <c r="U147" i="20"/>
  <c r="V172" i="20"/>
  <c r="U217" i="20"/>
  <c r="R63" i="19"/>
  <c r="V38" i="20"/>
  <c r="H21" i="20"/>
  <c r="A21" i="20"/>
  <c r="S73" i="19"/>
  <c r="R72" i="19"/>
  <c r="S59" i="19"/>
  <c r="R221" i="20"/>
  <c r="S222" i="20"/>
  <c r="V23" i="20"/>
  <c r="W23" i="20" s="1"/>
  <c r="G71" i="20"/>
  <c r="V18" i="20"/>
  <c r="G68" i="20"/>
  <c r="S146" i="20"/>
  <c r="R209" i="20"/>
  <c r="R217" i="20"/>
  <c r="A23" i="20"/>
  <c r="H19" i="20"/>
  <c r="R144" i="20"/>
  <c r="A42" i="20"/>
  <c r="H44" i="20"/>
  <c r="V189" i="20"/>
  <c r="V173" i="20"/>
  <c r="R146" i="20"/>
  <c r="V192" i="20"/>
  <c r="F59" i="20"/>
  <c r="R174" i="20"/>
  <c r="S223" i="20"/>
  <c r="R60" i="19"/>
  <c r="S148" i="20"/>
  <c r="V11" i="20"/>
  <c r="F73" i="20"/>
  <c r="V84" i="20"/>
  <c r="V110" i="20"/>
  <c r="R134" i="20"/>
  <c r="U135" i="20"/>
  <c r="U140" i="20"/>
  <c r="V163" i="20"/>
  <c r="U219" i="20"/>
  <c r="R213" i="19"/>
  <c r="V194" i="19"/>
  <c r="S135" i="19"/>
  <c r="R139" i="19"/>
  <c r="S214" i="20"/>
  <c r="H48" i="20"/>
  <c r="I48" i="20" s="1"/>
  <c r="V197" i="20"/>
  <c r="U124" i="20"/>
  <c r="S136" i="20"/>
  <c r="U213" i="20"/>
  <c r="R215" i="20"/>
  <c r="A44" i="20"/>
  <c r="F49" i="20"/>
  <c r="F71" i="20"/>
  <c r="G64" i="20"/>
  <c r="U146" i="20"/>
  <c r="V168" i="20"/>
  <c r="V194" i="20"/>
  <c r="S136" i="19"/>
  <c r="V23" i="19"/>
  <c r="H34" i="20"/>
  <c r="H42" i="20"/>
  <c r="R71" i="19"/>
  <c r="S72" i="19"/>
  <c r="F67" i="20"/>
  <c r="U134" i="20"/>
  <c r="R140" i="20"/>
  <c r="U142" i="20"/>
  <c r="U144" i="20"/>
  <c r="V190" i="20"/>
  <c r="S211" i="20"/>
  <c r="S218" i="20"/>
  <c r="A19" i="20"/>
  <c r="A43" i="20"/>
  <c r="S138" i="20"/>
  <c r="S147" i="19"/>
  <c r="V47" i="20"/>
  <c r="R147" i="19"/>
  <c r="V197" i="19"/>
  <c r="A48" i="19"/>
  <c r="H14" i="20"/>
  <c r="S61" i="19"/>
  <c r="S65" i="19"/>
  <c r="S69" i="19"/>
  <c r="R147" i="20"/>
  <c r="V188" i="20"/>
  <c r="R222" i="20"/>
  <c r="S210" i="20"/>
  <c r="S215" i="20"/>
  <c r="U218" i="20"/>
  <c r="A48" i="20"/>
  <c r="G24" i="20"/>
  <c r="G49" i="20"/>
  <c r="S99" i="20"/>
  <c r="S124" i="20"/>
  <c r="V173" i="19"/>
  <c r="W173" i="19" s="1"/>
  <c r="V14" i="20"/>
  <c r="V35" i="20"/>
  <c r="F69" i="20"/>
  <c r="S147" i="20"/>
  <c r="R135" i="20"/>
  <c r="R138" i="20"/>
  <c r="R223" i="20"/>
  <c r="S209" i="20"/>
  <c r="S213" i="20"/>
  <c r="U215" i="20"/>
  <c r="S210" i="19"/>
  <c r="A39" i="20"/>
  <c r="V198" i="20"/>
  <c r="W198" i="20" s="1"/>
  <c r="R124" i="20"/>
  <c r="T219" i="15"/>
  <c r="T69" i="15"/>
  <c r="V69" i="15" s="1"/>
  <c r="A69" i="15"/>
  <c r="R219" i="20"/>
  <c r="T218" i="15"/>
  <c r="V170" i="15"/>
  <c r="H68" i="15"/>
  <c r="I68" i="15" s="1"/>
  <c r="V195" i="14"/>
  <c r="T195" i="14"/>
  <c r="U220" i="14"/>
  <c r="V170" i="14"/>
  <c r="V45" i="14"/>
  <c r="T68" i="14"/>
  <c r="V68" i="14" s="1"/>
  <c r="U70" i="14"/>
  <c r="A45" i="14"/>
  <c r="G70" i="14"/>
  <c r="V43" i="20"/>
  <c r="H43" i="20"/>
  <c r="F68" i="20"/>
  <c r="S142" i="20"/>
  <c r="R67" i="19"/>
  <c r="S67" i="19"/>
  <c r="S200" i="15"/>
  <c r="V117" i="19"/>
  <c r="A45" i="15"/>
  <c r="A20" i="15"/>
  <c r="U142" i="19"/>
  <c r="U145" i="14"/>
  <c r="V95" i="14"/>
  <c r="T142" i="14"/>
  <c r="V142" i="14" s="1"/>
  <c r="S145" i="14"/>
  <c r="S216" i="14"/>
  <c r="U140" i="19"/>
  <c r="A65" i="14"/>
  <c r="A65" i="15"/>
  <c r="I65" i="15"/>
  <c r="V39" i="20"/>
  <c r="S64" i="19"/>
  <c r="G65" i="20"/>
  <c r="A40" i="20"/>
  <c r="U213" i="19"/>
  <c r="V191" i="1"/>
  <c r="R200" i="1"/>
  <c r="R211" i="20"/>
  <c r="U66" i="1"/>
  <c r="A64" i="1"/>
  <c r="H39" i="20"/>
  <c r="A36" i="20"/>
  <c r="H11" i="20"/>
  <c r="F66" i="15"/>
  <c r="A64" i="15"/>
  <c r="U141" i="14"/>
  <c r="R50" i="14"/>
  <c r="G66" i="14"/>
  <c r="H64" i="14"/>
  <c r="V114" i="19"/>
  <c r="S139" i="20"/>
  <c r="R136" i="20"/>
  <c r="S63" i="19"/>
  <c r="S100" i="15"/>
  <c r="T213" i="14"/>
  <c r="V213" i="14" s="1"/>
  <c r="S66" i="14"/>
  <c r="U62" i="15"/>
  <c r="S216" i="15"/>
  <c r="R125" i="15"/>
  <c r="S66" i="15"/>
  <c r="R66" i="15"/>
  <c r="G25" i="15"/>
  <c r="H66" i="15"/>
  <c r="A61" i="15"/>
  <c r="U138" i="19"/>
  <c r="H36" i="20"/>
  <c r="G61" i="20"/>
  <c r="A11" i="20"/>
  <c r="F61" i="20"/>
  <c r="A60" i="14"/>
  <c r="A59" i="14"/>
  <c r="T60" i="14"/>
  <c r="V60" i="14" s="1"/>
  <c r="T134" i="14"/>
  <c r="T210" i="14"/>
  <c r="V210" i="14" s="1"/>
  <c r="U212" i="14"/>
  <c r="T134" i="16"/>
  <c r="T59" i="16"/>
  <c r="V161" i="19"/>
  <c r="S50" i="14"/>
  <c r="S62" i="14"/>
  <c r="H61" i="14"/>
  <c r="R212" i="16"/>
  <c r="S175" i="16"/>
  <c r="T135" i="16"/>
  <c r="R100" i="16"/>
  <c r="H60" i="16"/>
  <c r="A61" i="16"/>
  <c r="F62" i="16"/>
  <c r="S212" i="1"/>
  <c r="R137" i="1"/>
  <c r="T59" i="1"/>
  <c r="V59" i="1" s="1"/>
  <c r="U62" i="1"/>
  <c r="S62" i="1"/>
  <c r="F60" i="20"/>
  <c r="A59" i="1"/>
  <c r="H48" i="19"/>
  <c r="I48" i="19" s="1"/>
  <c r="S211" i="19"/>
  <c r="F73" i="19"/>
  <c r="U218" i="19"/>
  <c r="U212" i="15"/>
  <c r="T210" i="15"/>
  <c r="R62" i="15"/>
  <c r="H60" i="15"/>
  <c r="S209" i="19"/>
  <c r="V159" i="19"/>
  <c r="V34" i="20"/>
  <c r="S60" i="19"/>
  <c r="G59" i="20"/>
  <c r="A34" i="20"/>
  <c r="V47" i="19"/>
  <c r="R174" i="19"/>
  <c r="S142" i="19"/>
  <c r="U147" i="19"/>
  <c r="R221" i="19"/>
  <c r="U49" i="19"/>
  <c r="R223" i="19"/>
  <c r="U24" i="19"/>
  <c r="U25" i="15"/>
  <c r="A59" i="15"/>
  <c r="G62" i="15"/>
  <c r="U200" i="1"/>
  <c r="U210" i="20"/>
  <c r="U211" i="20"/>
  <c r="U200" i="14"/>
  <c r="U210" i="19"/>
  <c r="U211" i="19"/>
  <c r="U212" i="1"/>
  <c r="U216" i="15"/>
  <c r="V195" i="16"/>
  <c r="U200" i="16"/>
  <c r="U220" i="15"/>
  <c r="V195" i="15"/>
  <c r="U200" i="15"/>
  <c r="U224" i="14"/>
  <c r="U224" i="16"/>
  <c r="U224" i="15"/>
  <c r="T222" i="16"/>
  <c r="T222" i="14"/>
  <c r="V196" i="1"/>
  <c r="R224" i="15"/>
  <c r="T222" i="1"/>
  <c r="S218" i="19"/>
  <c r="T217" i="15"/>
  <c r="R220" i="16"/>
  <c r="S220" i="14"/>
  <c r="S200" i="1"/>
  <c r="R200" i="16"/>
  <c r="R200" i="14"/>
  <c r="T218" i="1"/>
  <c r="V218" i="1" s="1"/>
  <c r="T217" i="1"/>
  <c r="V217" i="1" s="1"/>
  <c r="T219" i="1"/>
  <c r="V219" i="1" s="1"/>
  <c r="S200" i="16"/>
  <c r="S200" i="14"/>
  <c r="T215" i="16"/>
  <c r="V215" i="16" s="1"/>
  <c r="R216" i="14"/>
  <c r="R200" i="15"/>
  <c r="S216" i="1"/>
  <c r="V186" i="19"/>
  <c r="V187" i="1"/>
  <c r="T211" i="16"/>
  <c r="V211" i="16" s="1"/>
  <c r="V186" i="20"/>
  <c r="S212" i="15"/>
  <c r="S212" i="14"/>
  <c r="W196" i="1"/>
  <c r="W192" i="1"/>
  <c r="W191" i="1"/>
  <c r="W188" i="1"/>
  <c r="W215" i="1"/>
  <c r="W184" i="1"/>
  <c r="U209" i="19"/>
  <c r="U209" i="20"/>
  <c r="U214" i="19"/>
  <c r="U214" i="20"/>
  <c r="U217" i="19"/>
  <c r="U175" i="15"/>
  <c r="U175" i="16"/>
  <c r="U175" i="1"/>
  <c r="U223" i="19"/>
  <c r="U222" i="19"/>
  <c r="U223" i="20"/>
  <c r="U174" i="20"/>
  <c r="U222" i="20"/>
  <c r="T222" i="15"/>
  <c r="S224" i="15"/>
  <c r="T174" i="1"/>
  <c r="V171" i="1"/>
  <c r="S224" i="16"/>
  <c r="T221" i="16"/>
  <c r="R224" i="14"/>
  <c r="T221" i="14"/>
  <c r="S221" i="20"/>
  <c r="S174" i="20"/>
  <c r="V173" i="1"/>
  <c r="V168" i="19"/>
  <c r="R175" i="14"/>
  <c r="R220" i="15"/>
  <c r="S219" i="20"/>
  <c r="R220" i="1"/>
  <c r="T218" i="14"/>
  <c r="V218" i="14" s="1"/>
  <c r="T219" i="14"/>
  <c r="V219" i="14" s="1"/>
  <c r="R175" i="15"/>
  <c r="S217" i="20"/>
  <c r="R220" i="14"/>
  <c r="S220" i="16"/>
  <c r="R218" i="20"/>
  <c r="R214" i="20"/>
  <c r="V164" i="1"/>
  <c r="V166" i="1" s="1"/>
  <c r="R216" i="16"/>
  <c r="T213" i="16"/>
  <c r="T214" i="16"/>
  <c r="V214" i="16" s="1"/>
  <c r="R216" i="15"/>
  <c r="T215" i="15"/>
  <c r="R216" i="1"/>
  <c r="T213" i="1"/>
  <c r="T215" i="14"/>
  <c r="V215" i="14" s="1"/>
  <c r="S175" i="1"/>
  <c r="S175" i="15"/>
  <c r="S175" i="14"/>
  <c r="T213" i="15"/>
  <c r="T214" i="14"/>
  <c r="T210" i="16"/>
  <c r="V210" i="16" s="1"/>
  <c r="R211" i="19"/>
  <c r="T211" i="1"/>
  <c r="V211" i="1" s="1"/>
  <c r="R212" i="1"/>
  <c r="T211" i="15"/>
  <c r="V160" i="20"/>
  <c r="R210" i="20"/>
  <c r="T210" i="1"/>
  <c r="R175" i="16"/>
  <c r="R175" i="1"/>
  <c r="T209" i="14"/>
  <c r="W174" i="15"/>
  <c r="W173" i="16"/>
  <c r="W173" i="15"/>
  <c r="W167" i="1"/>
  <c r="W166" i="1"/>
  <c r="W163" i="1"/>
  <c r="U143" i="19"/>
  <c r="V120" i="15"/>
  <c r="U145" i="16"/>
  <c r="U145" i="1"/>
  <c r="U125" i="1"/>
  <c r="V120" i="14"/>
  <c r="V120" i="1"/>
  <c r="U125" i="16"/>
  <c r="U125" i="15"/>
  <c r="U139" i="20"/>
  <c r="U141" i="16"/>
  <c r="U125" i="14"/>
  <c r="U141" i="1"/>
  <c r="V123" i="15"/>
  <c r="S149" i="1"/>
  <c r="V121" i="14"/>
  <c r="S149" i="16"/>
  <c r="T146" i="14"/>
  <c r="T142" i="16"/>
  <c r="S145" i="15"/>
  <c r="S145" i="16"/>
  <c r="S143" i="20"/>
  <c r="T144" i="14"/>
  <c r="R145" i="14"/>
  <c r="S125" i="1"/>
  <c r="S145" i="1"/>
  <c r="V120" i="16"/>
  <c r="R125" i="16"/>
  <c r="T120" i="16"/>
  <c r="S125" i="14"/>
  <c r="T138" i="16"/>
  <c r="S141" i="1"/>
  <c r="R141" i="14"/>
  <c r="T139" i="14"/>
  <c r="S125" i="15"/>
  <c r="R125" i="14"/>
  <c r="T140" i="1"/>
  <c r="S140" i="20"/>
  <c r="S125" i="16"/>
  <c r="T135" i="14"/>
  <c r="T136" i="1"/>
  <c r="V111" i="20"/>
  <c r="W121" i="16"/>
  <c r="U135" i="19"/>
  <c r="U100" i="15"/>
  <c r="U100" i="14"/>
  <c r="U143" i="20"/>
  <c r="U100" i="16"/>
  <c r="U145" i="15"/>
  <c r="V95" i="1"/>
  <c r="U100" i="1"/>
  <c r="U149" i="15"/>
  <c r="U149" i="1"/>
  <c r="U149" i="16"/>
  <c r="U148" i="19"/>
  <c r="U99" i="20"/>
  <c r="U148" i="20"/>
  <c r="T148" i="16"/>
  <c r="T147" i="1"/>
  <c r="R99" i="20"/>
  <c r="R148" i="20"/>
  <c r="T147" i="15"/>
  <c r="T147" i="16"/>
  <c r="R149" i="1"/>
  <c r="T146" i="15"/>
  <c r="S149" i="14"/>
  <c r="V96" i="1"/>
  <c r="R149" i="15"/>
  <c r="R149" i="16"/>
  <c r="S149" i="15"/>
  <c r="V97" i="15"/>
  <c r="T148" i="15"/>
  <c r="T148" i="1"/>
  <c r="T99" i="15"/>
  <c r="T148" i="14"/>
  <c r="T143" i="14"/>
  <c r="S100" i="16"/>
  <c r="T95" i="14"/>
  <c r="S100" i="1"/>
  <c r="R100" i="15"/>
  <c r="R100" i="14"/>
  <c r="S141" i="16"/>
  <c r="R141" i="1"/>
  <c r="S141" i="14"/>
  <c r="R100" i="1"/>
  <c r="S139" i="19"/>
  <c r="T139" i="1"/>
  <c r="T138" i="14"/>
  <c r="R137" i="16"/>
  <c r="S137" i="16"/>
  <c r="T136" i="16"/>
  <c r="R137" i="14"/>
  <c r="T136" i="14"/>
  <c r="S137" i="1"/>
  <c r="T134" i="1"/>
  <c r="W96" i="16"/>
  <c r="W99" i="15"/>
  <c r="U70" i="1"/>
  <c r="U74" i="15"/>
  <c r="U74" i="16"/>
  <c r="U50" i="1"/>
  <c r="U50" i="15"/>
  <c r="U50" i="16"/>
  <c r="U50" i="14"/>
  <c r="U66" i="14"/>
  <c r="U66" i="15"/>
  <c r="U62" i="14"/>
  <c r="T61" i="16"/>
  <c r="T59" i="14"/>
  <c r="V40" i="20"/>
  <c r="T64" i="14"/>
  <c r="V64" i="14" s="1"/>
  <c r="R66" i="14"/>
  <c r="S50" i="16"/>
  <c r="V45" i="1"/>
  <c r="V45" i="15"/>
  <c r="V45" i="16"/>
  <c r="T45" i="16"/>
  <c r="T69" i="16"/>
  <c r="V69" i="16" s="1"/>
  <c r="T45" i="1"/>
  <c r="T68" i="15"/>
  <c r="V68" i="15" s="1"/>
  <c r="S70" i="15"/>
  <c r="R50" i="15"/>
  <c r="R50" i="1"/>
  <c r="S70" i="14"/>
  <c r="R50" i="16"/>
  <c r="S50" i="15"/>
  <c r="S50" i="1"/>
  <c r="R74" i="15"/>
  <c r="V48" i="20"/>
  <c r="W48" i="20" s="1"/>
  <c r="S74" i="15"/>
  <c r="V46" i="15"/>
  <c r="T72" i="15"/>
  <c r="T73" i="16"/>
  <c r="V73" i="16" s="1"/>
  <c r="R74" i="14"/>
  <c r="H35" i="20"/>
  <c r="F62" i="1"/>
  <c r="G62" i="14"/>
  <c r="G62" i="16"/>
  <c r="F62" i="14"/>
  <c r="G50" i="16"/>
  <c r="F62" i="15"/>
  <c r="F50" i="15"/>
  <c r="F50" i="1"/>
  <c r="A63" i="16"/>
  <c r="A38" i="20"/>
  <c r="H38" i="20"/>
  <c r="G63" i="20"/>
  <c r="H65" i="14"/>
  <c r="F50" i="14"/>
  <c r="G50" i="1"/>
  <c r="G70" i="15"/>
  <c r="F70" i="14"/>
  <c r="G50" i="15"/>
  <c r="F70" i="16"/>
  <c r="H67" i="15"/>
  <c r="I67" i="15" s="1"/>
  <c r="H69" i="15"/>
  <c r="G50" i="14"/>
  <c r="A47" i="19"/>
  <c r="H47" i="19"/>
  <c r="H47" i="20"/>
  <c r="A46" i="20"/>
  <c r="A49" i="15"/>
  <c r="F74" i="15"/>
  <c r="G74" i="15"/>
  <c r="F74" i="1"/>
  <c r="A72" i="14"/>
  <c r="H46" i="20"/>
  <c r="A49" i="1"/>
  <c r="G72" i="19"/>
  <c r="H73" i="16"/>
  <c r="A72" i="16"/>
  <c r="A73" i="15"/>
  <c r="G72" i="20"/>
  <c r="A49" i="14"/>
  <c r="I46" i="16"/>
  <c r="I68" i="16"/>
  <c r="U70" i="15"/>
  <c r="U25" i="14"/>
  <c r="U25" i="16"/>
  <c r="U62" i="16"/>
  <c r="T71" i="16"/>
  <c r="T73" i="15"/>
  <c r="V73" i="15" s="1"/>
  <c r="R74" i="1"/>
  <c r="T71" i="14"/>
  <c r="V21" i="15"/>
  <c r="T71" i="1"/>
  <c r="S74" i="14"/>
  <c r="T68" i="16"/>
  <c r="V68" i="16" s="1"/>
  <c r="S68" i="19"/>
  <c r="T68" i="1"/>
  <c r="R25" i="15"/>
  <c r="T67" i="14"/>
  <c r="R70" i="14"/>
  <c r="T69" i="14"/>
  <c r="V69" i="14" s="1"/>
  <c r="R25" i="16"/>
  <c r="S25" i="15"/>
  <c r="R25" i="14"/>
  <c r="R70" i="16"/>
  <c r="S25" i="14"/>
  <c r="T65" i="16"/>
  <c r="V65" i="16" s="1"/>
  <c r="T64" i="1"/>
  <c r="V64" i="1" s="1"/>
  <c r="S66" i="1"/>
  <c r="T64" i="15"/>
  <c r="T63" i="16"/>
  <c r="R64" i="19"/>
  <c r="T65" i="14"/>
  <c r="S62" i="16"/>
  <c r="S62" i="15"/>
  <c r="T60" i="15"/>
  <c r="R59" i="19"/>
  <c r="T60" i="1"/>
  <c r="V60" i="1" s="1"/>
  <c r="S25" i="16"/>
  <c r="R62" i="1"/>
  <c r="T61" i="1"/>
  <c r="V61" i="1" s="1"/>
  <c r="A22" i="19"/>
  <c r="H22" i="19"/>
  <c r="F72" i="19"/>
  <c r="H71" i="16"/>
  <c r="H71" i="15"/>
  <c r="A71" i="14"/>
  <c r="H22" i="20"/>
  <c r="I22" i="20" s="1"/>
  <c r="A22" i="20"/>
  <c r="H24" i="14"/>
  <c r="A71" i="16"/>
  <c r="F72" i="20"/>
  <c r="G73" i="20"/>
  <c r="H23" i="20"/>
  <c r="F24" i="20"/>
  <c r="F25" i="14"/>
  <c r="A17" i="20"/>
  <c r="A18" i="20"/>
  <c r="G25" i="14"/>
  <c r="G67" i="20"/>
  <c r="G69" i="20"/>
  <c r="F25" i="16"/>
  <c r="H67" i="16"/>
  <c r="H17" i="20"/>
  <c r="H18" i="20"/>
  <c r="G25" i="16"/>
  <c r="F25" i="15"/>
  <c r="A63" i="15"/>
  <c r="H13" i="20"/>
  <c r="H15" i="20"/>
  <c r="F65" i="20"/>
  <c r="A15" i="20"/>
  <c r="F66" i="14"/>
  <c r="I64" i="15"/>
  <c r="G66" i="15"/>
  <c r="F63" i="20"/>
  <c r="A13" i="20"/>
  <c r="H63" i="1"/>
  <c r="A63" i="1"/>
  <c r="F64" i="20"/>
  <c r="A14" i="20"/>
  <c r="A60" i="15"/>
  <c r="G60" i="20"/>
  <c r="A61" i="14"/>
  <c r="I61" i="16"/>
  <c r="H9" i="20"/>
  <c r="A9" i="20"/>
  <c r="A10" i="20"/>
  <c r="A59" i="16"/>
  <c r="H10" i="20"/>
  <c r="I21" i="14"/>
  <c r="D78" i="24" l="1"/>
  <c r="E76" i="24"/>
  <c r="T103" i="24"/>
  <c r="D77" i="24"/>
  <c r="P233" i="24"/>
  <c r="P234" i="24" s="1"/>
  <c r="W196" i="14"/>
  <c r="W197" i="20"/>
  <c r="W172" i="20"/>
  <c r="W47" i="1"/>
  <c r="I47" i="20"/>
  <c r="W122" i="15"/>
  <c r="W47" i="15"/>
  <c r="W197" i="19"/>
  <c r="W172" i="16"/>
  <c r="W97" i="16"/>
  <c r="W47" i="19"/>
  <c r="W47" i="16"/>
  <c r="W22" i="16"/>
  <c r="I47" i="19"/>
  <c r="W21" i="16"/>
  <c r="V24" i="16"/>
  <c r="O25" i="24"/>
  <c r="O26" i="24" s="1"/>
  <c r="V116" i="24"/>
  <c r="W116" i="24" s="1"/>
  <c r="Q146" i="24"/>
  <c r="W98" i="24"/>
  <c r="H64" i="24"/>
  <c r="O142" i="24"/>
  <c r="V207" i="24"/>
  <c r="V208" i="24" s="1"/>
  <c r="T181" i="24"/>
  <c r="T182" i="24" s="1"/>
  <c r="Y104" i="24" s="1"/>
  <c r="I72" i="24"/>
  <c r="O154" i="24"/>
  <c r="C77" i="24"/>
  <c r="C78" i="24" s="1"/>
  <c r="O103" i="24"/>
  <c r="V182" i="24"/>
  <c r="R156" i="24"/>
  <c r="S233" i="24"/>
  <c r="S234" i="24" s="1"/>
  <c r="V154" i="24"/>
  <c r="O207" i="24"/>
  <c r="O208" i="24" s="1"/>
  <c r="S156" i="24"/>
  <c r="O228" i="24"/>
  <c r="W50" i="24"/>
  <c r="S78" i="24"/>
  <c r="O72" i="24"/>
  <c r="O77" i="24" s="1"/>
  <c r="W196" i="16"/>
  <c r="V99" i="1"/>
  <c r="W99" i="1" s="1"/>
  <c r="W196" i="15"/>
  <c r="W121" i="15"/>
  <c r="U66" i="19"/>
  <c r="T77" i="24"/>
  <c r="T78" i="24" s="1"/>
  <c r="T26" i="24"/>
  <c r="N156" i="24"/>
  <c r="W151" i="24"/>
  <c r="Q154" i="24"/>
  <c r="W154" i="24" s="1"/>
  <c r="U70" i="19"/>
  <c r="V129" i="24"/>
  <c r="V90" i="24"/>
  <c r="I64" i="24"/>
  <c r="V69" i="24"/>
  <c r="V72" i="24" s="1"/>
  <c r="V66" i="24"/>
  <c r="V68" i="24" s="1"/>
  <c r="T68" i="24"/>
  <c r="T45" i="19"/>
  <c r="T207" i="24"/>
  <c r="T208" i="24" s="1"/>
  <c r="T129" i="24"/>
  <c r="Y129" i="24" s="1"/>
  <c r="T130" i="24"/>
  <c r="I63" i="24"/>
  <c r="I38" i="24"/>
  <c r="T228" i="24"/>
  <c r="V74" i="24"/>
  <c r="V76" i="24" s="1"/>
  <c r="T76" i="24"/>
  <c r="H68" i="24"/>
  <c r="H77" i="24" s="1"/>
  <c r="I65" i="24"/>
  <c r="O64" i="24"/>
  <c r="Q76" i="24"/>
  <c r="W153" i="24"/>
  <c r="V150" i="24"/>
  <c r="W147" i="24"/>
  <c r="W16" i="24"/>
  <c r="I66" i="24"/>
  <c r="E68" i="24"/>
  <c r="U156" i="24"/>
  <c r="Y103" i="24"/>
  <c r="U62" i="19"/>
  <c r="O150" i="24"/>
  <c r="O156" i="24" s="1"/>
  <c r="Q148" i="24"/>
  <c r="Q150" i="24" s="1"/>
  <c r="S66" i="19"/>
  <c r="T71" i="19"/>
  <c r="S62" i="19"/>
  <c r="T72" i="19"/>
  <c r="T63" i="19"/>
  <c r="R66" i="19"/>
  <c r="T69" i="19"/>
  <c r="V69" i="19" s="1"/>
  <c r="W69" i="19" s="1"/>
  <c r="T73" i="19"/>
  <c r="T59" i="19"/>
  <c r="R62" i="19"/>
  <c r="T67" i="19"/>
  <c r="V67" i="19" s="1"/>
  <c r="W67" i="19" s="1"/>
  <c r="T60" i="19"/>
  <c r="V60" i="19" s="1"/>
  <c r="W60" i="19" s="1"/>
  <c r="T68" i="19"/>
  <c r="V68" i="19" s="1"/>
  <c r="W68" i="19" s="1"/>
  <c r="T65" i="19"/>
  <c r="V65" i="19" s="1"/>
  <c r="W65" i="19" s="1"/>
  <c r="T64" i="19"/>
  <c r="V64" i="19" s="1"/>
  <c r="W64" i="19" s="1"/>
  <c r="T61" i="19"/>
  <c r="V61" i="19" s="1"/>
  <c r="W61" i="19" s="1"/>
  <c r="V215" i="15"/>
  <c r="W215" i="15" s="1"/>
  <c r="V210" i="15"/>
  <c r="W210" i="15" s="1"/>
  <c r="V219" i="15"/>
  <c r="W219" i="15" s="1"/>
  <c r="V211" i="15"/>
  <c r="W211" i="15" s="1"/>
  <c r="V217" i="15"/>
  <c r="V209" i="15"/>
  <c r="V212" i="15" s="1"/>
  <c r="V218" i="15"/>
  <c r="W218" i="15" s="1"/>
  <c r="V214" i="15"/>
  <c r="W214" i="15" s="1"/>
  <c r="A66" i="1"/>
  <c r="V174" i="16"/>
  <c r="W174" i="16" s="1"/>
  <c r="W171" i="16"/>
  <c r="A50" i="16"/>
  <c r="W174" i="24"/>
  <c r="Q176" i="24"/>
  <c r="W176" i="24" s="1"/>
  <c r="W217" i="24"/>
  <c r="W69" i="24"/>
  <c r="I25" i="24"/>
  <c r="E26" i="24"/>
  <c r="O181" i="24"/>
  <c r="O182" i="24" s="1"/>
  <c r="O130" i="24"/>
  <c r="X130" i="24" s="1"/>
  <c r="O129" i="24"/>
  <c r="X129" i="24" s="1"/>
  <c r="W120" i="24"/>
  <c r="W45" i="24"/>
  <c r="Q71" i="24"/>
  <c r="W71" i="24" s="1"/>
  <c r="I76" i="24"/>
  <c r="V12" i="24"/>
  <c r="W9" i="24"/>
  <c r="W91" i="24"/>
  <c r="Q94" i="24"/>
  <c r="V144" i="24"/>
  <c r="T146" i="24"/>
  <c r="T155" i="24" s="1"/>
  <c r="V104" i="24"/>
  <c r="W90" i="24"/>
  <c r="I74" i="24"/>
  <c r="W170" i="24"/>
  <c r="Q172" i="24"/>
  <c r="W121" i="24"/>
  <c r="Q124" i="24"/>
  <c r="W124" i="24" s="1"/>
  <c r="T51" i="24"/>
  <c r="T52" i="24" s="1"/>
  <c r="Q142" i="24"/>
  <c r="W140" i="24"/>
  <c r="W61" i="24"/>
  <c r="O232" i="24"/>
  <c r="Q229" i="24"/>
  <c r="M233" i="24"/>
  <c r="M234" i="24" s="1"/>
  <c r="W198" i="24"/>
  <c r="V103" i="24"/>
  <c r="W204" i="24"/>
  <c r="Q206" i="24"/>
  <c r="W206" i="24" s="1"/>
  <c r="Q218" i="24"/>
  <c r="W218" i="24" s="1"/>
  <c r="O220" i="24"/>
  <c r="O104" i="24"/>
  <c r="W20" i="24"/>
  <c r="Q25" i="24"/>
  <c r="W225" i="24"/>
  <c r="Q228" i="24"/>
  <c r="W228" i="24" s="1"/>
  <c r="W128" i="24"/>
  <c r="W39" i="24"/>
  <c r="V42" i="24"/>
  <c r="O224" i="24"/>
  <c r="Q221" i="24"/>
  <c r="W46" i="24"/>
  <c r="Q51" i="24"/>
  <c r="V130" i="24"/>
  <c r="I50" i="24"/>
  <c r="H51" i="24"/>
  <c r="V139" i="24"/>
  <c r="T142" i="24"/>
  <c r="T156" i="24" s="1"/>
  <c r="Q38" i="24"/>
  <c r="W38" i="24" s="1"/>
  <c r="W36" i="24"/>
  <c r="Q62" i="24"/>
  <c r="H26" i="24"/>
  <c r="O52" i="24"/>
  <c r="Q68" i="24"/>
  <c r="W65" i="24"/>
  <c r="T232" i="24"/>
  <c r="V229" i="24"/>
  <c r="V232" i="24" s="1"/>
  <c r="V221" i="24"/>
  <c r="V224" i="24" s="1"/>
  <c r="T224" i="24"/>
  <c r="T220" i="24"/>
  <c r="V218" i="24"/>
  <c r="V220" i="24" s="1"/>
  <c r="V124" i="16"/>
  <c r="W124" i="16" s="1"/>
  <c r="H50" i="16"/>
  <c r="H62" i="16"/>
  <c r="I61" i="14"/>
  <c r="I59" i="1"/>
  <c r="I60" i="14"/>
  <c r="I61" i="1"/>
  <c r="I73" i="16"/>
  <c r="V49" i="1"/>
  <c r="V49" i="14"/>
  <c r="V199" i="14"/>
  <c r="V200" i="14" s="1"/>
  <c r="I73" i="15"/>
  <c r="W61" i="1"/>
  <c r="W47" i="14"/>
  <c r="I72" i="16"/>
  <c r="W22" i="14"/>
  <c r="U99" i="19"/>
  <c r="U124" i="19"/>
  <c r="U125" i="19" s="1"/>
  <c r="V174" i="15"/>
  <c r="V175" i="15" s="1"/>
  <c r="W122" i="16"/>
  <c r="W171" i="14"/>
  <c r="U199" i="19"/>
  <c r="U200" i="19" s="1"/>
  <c r="I69" i="14"/>
  <c r="W97" i="14"/>
  <c r="W121" i="1"/>
  <c r="V222" i="1"/>
  <c r="W122" i="14"/>
  <c r="V147" i="14"/>
  <c r="V72" i="14"/>
  <c r="V72" i="1"/>
  <c r="I72" i="14"/>
  <c r="W197" i="15"/>
  <c r="V222" i="15"/>
  <c r="W22" i="15"/>
  <c r="V72" i="15"/>
  <c r="V222" i="16"/>
  <c r="V72" i="16"/>
  <c r="R49" i="19"/>
  <c r="R50" i="19" s="1"/>
  <c r="V196" i="20"/>
  <c r="V199" i="20" s="1"/>
  <c r="W199" i="20" s="1"/>
  <c r="G24" i="19"/>
  <c r="U174" i="19"/>
  <c r="V171" i="20"/>
  <c r="V174" i="20" s="1"/>
  <c r="U146" i="19"/>
  <c r="F24" i="19"/>
  <c r="F49" i="19"/>
  <c r="W97" i="1"/>
  <c r="V121" i="19"/>
  <c r="F71" i="19"/>
  <c r="H66" i="16"/>
  <c r="H21" i="19"/>
  <c r="R24" i="19"/>
  <c r="A21" i="19"/>
  <c r="H70" i="14"/>
  <c r="V21" i="20"/>
  <c r="G49" i="19"/>
  <c r="V13" i="20"/>
  <c r="V16" i="20" s="1"/>
  <c r="V90" i="19"/>
  <c r="H62" i="1"/>
  <c r="W69" i="14"/>
  <c r="H62" i="15"/>
  <c r="I60" i="1"/>
  <c r="V222" i="14"/>
  <c r="I59" i="15"/>
  <c r="V99" i="16"/>
  <c r="V100" i="16" s="1"/>
  <c r="V99" i="15"/>
  <c r="V100" i="15" s="1"/>
  <c r="I72" i="15"/>
  <c r="W223" i="15"/>
  <c r="I73" i="14"/>
  <c r="V174" i="14"/>
  <c r="V175" i="14" s="1"/>
  <c r="W214" i="16"/>
  <c r="W73" i="14"/>
  <c r="T175" i="15"/>
  <c r="I24" i="15"/>
  <c r="I72" i="1"/>
  <c r="H66" i="14"/>
  <c r="W215" i="14"/>
  <c r="I49" i="15"/>
  <c r="H74" i="14"/>
  <c r="I71" i="1"/>
  <c r="I49" i="16"/>
  <c r="I49" i="14"/>
  <c r="H74" i="1"/>
  <c r="W139" i="16"/>
  <c r="T141" i="16"/>
  <c r="I24" i="16"/>
  <c r="A66" i="16"/>
  <c r="I73" i="1"/>
  <c r="W120" i="1"/>
  <c r="T200" i="14"/>
  <c r="I49" i="1"/>
  <c r="H66" i="1"/>
  <c r="V124" i="15"/>
  <c r="W124" i="15" s="1"/>
  <c r="T175" i="16"/>
  <c r="I64" i="1"/>
  <c r="V24" i="14"/>
  <c r="V136" i="1"/>
  <c r="W136" i="1" s="1"/>
  <c r="U225" i="16"/>
  <c r="W21" i="14"/>
  <c r="I69" i="1"/>
  <c r="V92" i="19"/>
  <c r="H62" i="14"/>
  <c r="A74" i="16"/>
  <c r="W60" i="1"/>
  <c r="I59" i="14"/>
  <c r="I67" i="1"/>
  <c r="A70" i="14"/>
  <c r="T125" i="15"/>
  <c r="T134" i="20"/>
  <c r="V134" i="20" s="1"/>
  <c r="A62" i="1"/>
  <c r="V199" i="15"/>
  <c r="W199" i="15" s="1"/>
  <c r="A70" i="16"/>
  <c r="W60" i="14"/>
  <c r="A74" i="15"/>
  <c r="W140" i="16"/>
  <c r="R140" i="19"/>
  <c r="R142" i="19"/>
  <c r="T142" i="19" s="1"/>
  <c r="A70" i="1"/>
  <c r="U225" i="14"/>
  <c r="U225" i="1"/>
  <c r="W63" i="14"/>
  <c r="I60" i="15"/>
  <c r="W217" i="16"/>
  <c r="I24" i="14"/>
  <c r="A74" i="1"/>
  <c r="A62" i="16"/>
  <c r="V139" i="14"/>
  <c r="W139" i="14" s="1"/>
  <c r="U150" i="14"/>
  <c r="W140" i="14"/>
  <c r="U75" i="1"/>
  <c r="W223" i="14"/>
  <c r="T50" i="16"/>
  <c r="W120" i="15"/>
  <c r="W60" i="16"/>
  <c r="T50" i="1"/>
  <c r="V170" i="16"/>
  <c r="T224" i="1"/>
  <c r="W65" i="1"/>
  <c r="W68" i="14"/>
  <c r="W218" i="1"/>
  <c r="W69" i="1"/>
  <c r="A74" i="14"/>
  <c r="H25" i="16"/>
  <c r="F75" i="16"/>
  <c r="W120" i="16"/>
  <c r="I68" i="14"/>
  <c r="V144" i="1"/>
  <c r="W144" i="1" s="1"/>
  <c r="W195" i="1"/>
  <c r="W195" i="16"/>
  <c r="W211" i="16"/>
  <c r="W45" i="14"/>
  <c r="W210" i="14"/>
  <c r="W123" i="15"/>
  <c r="V146" i="1"/>
  <c r="V199" i="16"/>
  <c r="V200" i="16" s="1"/>
  <c r="S225" i="16"/>
  <c r="W146" i="16"/>
  <c r="V124" i="14"/>
  <c r="W124" i="14" s="1"/>
  <c r="W121" i="14"/>
  <c r="V99" i="14"/>
  <c r="W99" i="14" s="1"/>
  <c r="W96" i="14"/>
  <c r="W46" i="16"/>
  <c r="V49" i="16"/>
  <c r="V199" i="1"/>
  <c r="V200" i="1" s="1"/>
  <c r="V124" i="1"/>
  <c r="V125" i="1" s="1"/>
  <c r="T149" i="1"/>
  <c r="W46" i="1"/>
  <c r="U225" i="15"/>
  <c r="T100" i="15"/>
  <c r="V49" i="15"/>
  <c r="V24" i="15"/>
  <c r="W21" i="15"/>
  <c r="V96" i="20"/>
  <c r="I21" i="20"/>
  <c r="T220" i="16"/>
  <c r="T62" i="14"/>
  <c r="W143" i="1"/>
  <c r="W218" i="14"/>
  <c r="W210" i="16"/>
  <c r="W170" i="1"/>
  <c r="V121" i="20"/>
  <c r="V138" i="16"/>
  <c r="V141" i="16" s="1"/>
  <c r="W170" i="15"/>
  <c r="W170" i="14"/>
  <c r="U221" i="19"/>
  <c r="U224" i="19" s="1"/>
  <c r="A25" i="16"/>
  <c r="S225" i="1"/>
  <c r="T25" i="14"/>
  <c r="V59" i="16"/>
  <c r="W59" i="16" s="1"/>
  <c r="V142" i="1"/>
  <c r="W142" i="1" s="1"/>
  <c r="W211" i="1"/>
  <c r="S24" i="19"/>
  <c r="W67" i="16"/>
  <c r="V190" i="19"/>
  <c r="W190" i="19" s="1"/>
  <c r="W144" i="16"/>
  <c r="A69" i="20"/>
  <c r="S124" i="19"/>
  <c r="T142" i="20"/>
  <c r="V142" i="20" s="1"/>
  <c r="R146" i="19"/>
  <c r="U144" i="19"/>
  <c r="T139" i="20"/>
  <c r="V139" i="20" s="1"/>
  <c r="I20" i="14"/>
  <c r="A25" i="15"/>
  <c r="W59" i="15"/>
  <c r="T145" i="1"/>
  <c r="W143" i="16"/>
  <c r="V134" i="16"/>
  <c r="W134" i="16" s="1"/>
  <c r="V94" i="20"/>
  <c r="R144" i="19"/>
  <c r="S144" i="19"/>
  <c r="H50" i="1"/>
  <c r="V140" i="1"/>
  <c r="W140" i="1" s="1"/>
  <c r="W165" i="20"/>
  <c r="V73" i="20"/>
  <c r="W73" i="20" s="1"/>
  <c r="I40" i="20"/>
  <c r="W73" i="15"/>
  <c r="G75" i="14"/>
  <c r="I45" i="14"/>
  <c r="H25" i="15"/>
  <c r="W73" i="1"/>
  <c r="I45" i="1"/>
  <c r="I45" i="15"/>
  <c r="I20" i="16"/>
  <c r="W45" i="1"/>
  <c r="H65" i="20"/>
  <c r="W20" i="16"/>
  <c r="W20" i="14"/>
  <c r="H50" i="14"/>
  <c r="F75" i="1"/>
  <c r="I64" i="14"/>
  <c r="W65" i="16"/>
  <c r="A70" i="15"/>
  <c r="F70" i="19"/>
  <c r="I20" i="15"/>
  <c r="I19" i="20"/>
  <c r="A66" i="15"/>
  <c r="G71" i="19"/>
  <c r="V19" i="20"/>
  <c r="H70" i="1"/>
  <c r="A66" i="14"/>
  <c r="W114" i="19"/>
  <c r="V212" i="16"/>
  <c r="W219" i="16"/>
  <c r="W45" i="16"/>
  <c r="W69" i="16"/>
  <c r="W64" i="16"/>
  <c r="R75" i="16"/>
  <c r="T220" i="15"/>
  <c r="S150" i="15"/>
  <c r="U150" i="15"/>
  <c r="W67" i="15"/>
  <c r="R75" i="15"/>
  <c r="W68" i="15"/>
  <c r="W61" i="15"/>
  <c r="T70" i="15"/>
  <c r="W211" i="14"/>
  <c r="V144" i="14"/>
  <c r="W144" i="14" s="1"/>
  <c r="V134" i="14"/>
  <c r="W134" i="14" s="1"/>
  <c r="T100" i="14"/>
  <c r="W61" i="14"/>
  <c r="T209" i="20"/>
  <c r="V185" i="19"/>
  <c r="T220" i="1"/>
  <c r="W95" i="1"/>
  <c r="W96" i="1"/>
  <c r="W44" i="20"/>
  <c r="H41" i="20"/>
  <c r="G75" i="1"/>
  <c r="I68" i="1"/>
  <c r="W186" i="19"/>
  <c r="R124" i="19"/>
  <c r="W189" i="20"/>
  <c r="V188" i="19"/>
  <c r="V60" i="20"/>
  <c r="V65" i="20"/>
  <c r="V86" i="20"/>
  <c r="U149" i="20"/>
  <c r="V109" i="19"/>
  <c r="V72" i="20"/>
  <c r="A73" i="20"/>
  <c r="W117" i="20"/>
  <c r="A37" i="20"/>
  <c r="W18" i="20"/>
  <c r="W47" i="20"/>
  <c r="H69" i="20"/>
  <c r="W15" i="20"/>
  <c r="V48" i="19"/>
  <c r="W48" i="19" s="1"/>
  <c r="F62" i="20"/>
  <c r="U220" i="20"/>
  <c r="A71" i="20"/>
  <c r="S137" i="20"/>
  <c r="W161" i="20"/>
  <c r="S149" i="20"/>
  <c r="R215" i="19"/>
  <c r="T215" i="19" s="1"/>
  <c r="A41" i="20"/>
  <c r="V86" i="19"/>
  <c r="W23" i="19"/>
  <c r="W36" i="20"/>
  <c r="V22" i="19"/>
  <c r="I42" i="20"/>
  <c r="U200" i="20"/>
  <c r="R224" i="20"/>
  <c r="H72" i="19"/>
  <c r="R222" i="19"/>
  <c r="W192" i="20"/>
  <c r="A49" i="20"/>
  <c r="S99" i="19"/>
  <c r="S146" i="19"/>
  <c r="T222" i="20"/>
  <c r="S134" i="19"/>
  <c r="S137" i="19" s="1"/>
  <c r="A59" i="20"/>
  <c r="W119" i="20"/>
  <c r="T135" i="20"/>
  <c r="V135" i="20" s="1"/>
  <c r="V97" i="20"/>
  <c r="S214" i="19"/>
  <c r="S216" i="19" s="1"/>
  <c r="I44" i="20"/>
  <c r="H71" i="20"/>
  <c r="R137" i="20"/>
  <c r="U125" i="20"/>
  <c r="A68" i="20"/>
  <c r="T138" i="20"/>
  <c r="V138" i="20" s="1"/>
  <c r="W194" i="20"/>
  <c r="A24" i="20"/>
  <c r="I9" i="20"/>
  <c r="V69" i="20"/>
  <c r="U141" i="20"/>
  <c r="S222" i="19"/>
  <c r="T213" i="20"/>
  <c r="V213" i="20" s="1"/>
  <c r="S148" i="19"/>
  <c r="V89" i="19"/>
  <c r="V172" i="19"/>
  <c r="W110" i="20"/>
  <c r="R125" i="20"/>
  <c r="W186" i="20"/>
  <c r="R134" i="19"/>
  <c r="R217" i="19"/>
  <c r="V84" i="19"/>
  <c r="A64" i="20"/>
  <c r="V159" i="20"/>
  <c r="V162" i="20" s="1"/>
  <c r="T174" i="20"/>
  <c r="W185" i="20"/>
  <c r="V192" i="19"/>
  <c r="W192" i="19" s="1"/>
  <c r="R199" i="19"/>
  <c r="U134" i="19"/>
  <c r="U137" i="19" s="1"/>
  <c r="R145" i="20"/>
  <c r="W168" i="20"/>
  <c r="V22" i="20"/>
  <c r="W22" i="20" s="1"/>
  <c r="W111" i="20"/>
  <c r="T144" i="20"/>
  <c r="V144" i="20" s="1"/>
  <c r="T146" i="20"/>
  <c r="V110" i="19"/>
  <c r="V191" i="20"/>
  <c r="V10" i="20"/>
  <c r="I36" i="20"/>
  <c r="T147" i="20"/>
  <c r="T136" i="20"/>
  <c r="V122" i="19"/>
  <c r="U216" i="20"/>
  <c r="S199" i="19"/>
  <c r="H45" i="20"/>
  <c r="I35" i="20"/>
  <c r="V163" i="19"/>
  <c r="W194" i="19"/>
  <c r="W190" i="20"/>
  <c r="W188" i="20"/>
  <c r="V198" i="19"/>
  <c r="W198" i="19" s="1"/>
  <c r="V37" i="20"/>
  <c r="U215" i="19"/>
  <c r="U216" i="19" s="1"/>
  <c r="S223" i="19"/>
  <c r="T211" i="20"/>
  <c r="V211" i="20" s="1"/>
  <c r="U137" i="20"/>
  <c r="I34" i="20"/>
  <c r="H60" i="20"/>
  <c r="F70" i="20"/>
  <c r="U100" i="20"/>
  <c r="S175" i="20"/>
  <c r="W43" i="20"/>
  <c r="S125" i="20"/>
  <c r="H68" i="20"/>
  <c r="H73" i="20"/>
  <c r="I73" i="20" s="1"/>
  <c r="I23" i="20"/>
  <c r="R99" i="19"/>
  <c r="W160" i="20"/>
  <c r="T215" i="20"/>
  <c r="V215" i="20" s="1"/>
  <c r="T219" i="20"/>
  <c r="V219" i="20" s="1"/>
  <c r="S200" i="20"/>
  <c r="S212" i="20"/>
  <c r="A46" i="19"/>
  <c r="H61" i="20"/>
  <c r="R141" i="20"/>
  <c r="V88" i="20"/>
  <c r="H46" i="19"/>
  <c r="V113" i="20"/>
  <c r="W113" i="20" s="1"/>
  <c r="W34" i="20"/>
  <c r="A65" i="20"/>
  <c r="H49" i="20"/>
  <c r="I46" i="20"/>
  <c r="G66" i="20"/>
  <c r="H37" i="20"/>
  <c r="W39" i="20"/>
  <c r="T223" i="20"/>
  <c r="V223" i="20" s="1"/>
  <c r="W223" i="20" s="1"/>
  <c r="V122" i="20"/>
  <c r="V61" i="20"/>
  <c r="I10" i="20"/>
  <c r="V97" i="19"/>
  <c r="V93" i="20"/>
  <c r="S216" i="20"/>
  <c r="V70" i="15"/>
  <c r="W20" i="15"/>
  <c r="W69" i="15"/>
  <c r="I69" i="15"/>
  <c r="S220" i="20"/>
  <c r="W45" i="15"/>
  <c r="W195" i="14"/>
  <c r="R225" i="14"/>
  <c r="W120" i="14"/>
  <c r="S145" i="20"/>
  <c r="T143" i="20"/>
  <c r="V143" i="20" s="1"/>
  <c r="U25" i="19"/>
  <c r="V17" i="20"/>
  <c r="I18" i="20"/>
  <c r="S100" i="20"/>
  <c r="V92" i="20"/>
  <c r="R70" i="19"/>
  <c r="V67" i="20"/>
  <c r="H70" i="15"/>
  <c r="S225" i="14"/>
  <c r="W217" i="14"/>
  <c r="S75" i="14"/>
  <c r="I65" i="14"/>
  <c r="W65" i="15"/>
  <c r="F75" i="15"/>
  <c r="R175" i="20"/>
  <c r="V41" i="20"/>
  <c r="W40" i="20"/>
  <c r="V63" i="20"/>
  <c r="I38" i="20"/>
  <c r="W161" i="19"/>
  <c r="W63" i="1"/>
  <c r="W64" i="1"/>
  <c r="I39" i="20"/>
  <c r="H64" i="20"/>
  <c r="A50" i="1"/>
  <c r="I63" i="1"/>
  <c r="I17" i="20"/>
  <c r="W64" i="14"/>
  <c r="R200" i="20"/>
  <c r="S141" i="20"/>
  <c r="U175" i="20"/>
  <c r="I15" i="20"/>
  <c r="W213" i="14"/>
  <c r="S150" i="14"/>
  <c r="U75" i="14"/>
  <c r="F75" i="14"/>
  <c r="A61" i="20"/>
  <c r="W117" i="19"/>
  <c r="V59" i="14"/>
  <c r="V62" i="14" s="1"/>
  <c r="T137" i="16"/>
  <c r="V135" i="16"/>
  <c r="W135" i="16" s="1"/>
  <c r="G75" i="16"/>
  <c r="T137" i="14"/>
  <c r="A50" i="14"/>
  <c r="W135" i="1"/>
  <c r="W35" i="20"/>
  <c r="T147" i="19"/>
  <c r="V123" i="19"/>
  <c r="W123" i="19" s="1"/>
  <c r="R218" i="19"/>
  <c r="U50" i="19"/>
  <c r="H50" i="15"/>
  <c r="A62" i="15"/>
  <c r="S212" i="19"/>
  <c r="G50" i="20"/>
  <c r="U212" i="19"/>
  <c r="A50" i="15"/>
  <c r="U224" i="20"/>
  <c r="S225" i="15"/>
  <c r="V193" i="20"/>
  <c r="V195" i="20" s="1"/>
  <c r="T220" i="14"/>
  <c r="V193" i="19"/>
  <c r="W193" i="19" s="1"/>
  <c r="V189" i="19"/>
  <c r="W189" i="19" s="1"/>
  <c r="T200" i="15"/>
  <c r="T212" i="16"/>
  <c r="T200" i="1"/>
  <c r="R209" i="19"/>
  <c r="V184" i="20"/>
  <c r="V187" i="20" s="1"/>
  <c r="W219" i="14"/>
  <c r="W187" i="1"/>
  <c r="W200" i="1"/>
  <c r="U212" i="20"/>
  <c r="W218" i="16"/>
  <c r="V220" i="14"/>
  <c r="V220" i="1"/>
  <c r="V220" i="16"/>
  <c r="V221" i="16"/>
  <c r="T224" i="16"/>
  <c r="S221" i="19"/>
  <c r="S174" i="19"/>
  <c r="V174" i="1"/>
  <c r="V175" i="1" s="1"/>
  <c r="T224" i="15"/>
  <c r="S224" i="20"/>
  <c r="T221" i="20"/>
  <c r="V221" i="14"/>
  <c r="T224" i="14"/>
  <c r="T217" i="20"/>
  <c r="S217" i="19"/>
  <c r="V167" i="20"/>
  <c r="S219" i="19"/>
  <c r="V169" i="20"/>
  <c r="R220" i="20"/>
  <c r="T218" i="20"/>
  <c r="V218" i="20" s="1"/>
  <c r="V214" i="14"/>
  <c r="V216" i="14" s="1"/>
  <c r="T216" i="14"/>
  <c r="R225" i="15"/>
  <c r="V165" i="19"/>
  <c r="W165" i="19" s="1"/>
  <c r="R225" i="16"/>
  <c r="V164" i="20"/>
  <c r="V166" i="20" s="1"/>
  <c r="T213" i="19"/>
  <c r="T216" i="1"/>
  <c r="V213" i="1"/>
  <c r="V216" i="1" s="1"/>
  <c r="V213" i="16"/>
  <c r="T216" i="16"/>
  <c r="V164" i="19"/>
  <c r="W164" i="19" s="1"/>
  <c r="R214" i="19"/>
  <c r="R216" i="20"/>
  <c r="T214" i="20"/>
  <c r="T216" i="15"/>
  <c r="V213" i="15"/>
  <c r="R212" i="20"/>
  <c r="T210" i="20"/>
  <c r="T211" i="19"/>
  <c r="V211" i="19" s="1"/>
  <c r="T212" i="14"/>
  <c r="V209" i="14"/>
  <c r="V212" i="14" s="1"/>
  <c r="T212" i="1"/>
  <c r="V210" i="1"/>
  <c r="V212" i="1" s="1"/>
  <c r="R225" i="1"/>
  <c r="R210" i="19"/>
  <c r="T175" i="1"/>
  <c r="T212" i="15"/>
  <c r="W209" i="1"/>
  <c r="W174" i="1"/>
  <c r="W171" i="1"/>
  <c r="W175" i="15"/>
  <c r="W160" i="1"/>
  <c r="U150" i="1"/>
  <c r="U145" i="19"/>
  <c r="U150" i="16"/>
  <c r="T124" i="20"/>
  <c r="V123" i="20"/>
  <c r="V146" i="14"/>
  <c r="V118" i="20"/>
  <c r="V120" i="20" s="1"/>
  <c r="T145" i="16"/>
  <c r="V142" i="16"/>
  <c r="V145" i="16" s="1"/>
  <c r="V119" i="19"/>
  <c r="W119" i="19" s="1"/>
  <c r="T125" i="16"/>
  <c r="V115" i="20"/>
  <c r="S138" i="19"/>
  <c r="S150" i="16"/>
  <c r="T141" i="1"/>
  <c r="T140" i="20"/>
  <c r="S140" i="19"/>
  <c r="R136" i="19"/>
  <c r="V111" i="19"/>
  <c r="W111" i="19" s="1"/>
  <c r="T125" i="1"/>
  <c r="T125" i="14"/>
  <c r="V135" i="14"/>
  <c r="V112" i="20"/>
  <c r="W114" i="20"/>
  <c r="U139" i="19"/>
  <c r="U141" i="19" s="1"/>
  <c r="U145" i="20"/>
  <c r="V148" i="14"/>
  <c r="W148" i="14" s="1"/>
  <c r="T149" i="14"/>
  <c r="V147" i="15"/>
  <c r="T148" i="20"/>
  <c r="V148" i="1"/>
  <c r="V148" i="15"/>
  <c r="W148" i="15" s="1"/>
  <c r="R149" i="20"/>
  <c r="V98" i="20"/>
  <c r="V147" i="1"/>
  <c r="T99" i="20"/>
  <c r="V146" i="15"/>
  <c r="T149" i="15"/>
  <c r="V147" i="16"/>
  <c r="T149" i="16"/>
  <c r="R148" i="19"/>
  <c r="V148" i="16"/>
  <c r="W148" i="16" s="1"/>
  <c r="T145" i="15"/>
  <c r="V143" i="14"/>
  <c r="T145" i="14"/>
  <c r="S143" i="19"/>
  <c r="T141" i="14"/>
  <c r="V138" i="14"/>
  <c r="V89" i="20"/>
  <c r="R138" i="19"/>
  <c r="V139" i="1"/>
  <c r="T139" i="19"/>
  <c r="R150" i="1"/>
  <c r="T100" i="1"/>
  <c r="V136" i="14"/>
  <c r="R100" i="20"/>
  <c r="T137" i="1"/>
  <c r="V134" i="1"/>
  <c r="R150" i="14"/>
  <c r="V136" i="16"/>
  <c r="S150" i="1"/>
  <c r="R135" i="19"/>
  <c r="R150" i="16"/>
  <c r="V85" i="20"/>
  <c r="R150" i="15"/>
  <c r="W90" i="20"/>
  <c r="U75" i="16"/>
  <c r="V61" i="16"/>
  <c r="T62" i="16"/>
  <c r="T70" i="16"/>
  <c r="V42" i="20"/>
  <c r="V45" i="20" s="1"/>
  <c r="V70" i="16"/>
  <c r="V46" i="20"/>
  <c r="V49" i="20" s="1"/>
  <c r="S49" i="19"/>
  <c r="W73" i="16"/>
  <c r="W46" i="15"/>
  <c r="A62" i="14"/>
  <c r="A45" i="20"/>
  <c r="F50" i="20"/>
  <c r="H72" i="20"/>
  <c r="I43" i="20"/>
  <c r="I64" i="16"/>
  <c r="U74" i="19"/>
  <c r="W68" i="16"/>
  <c r="U75" i="15"/>
  <c r="T74" i="14"/>
  <c r="V71" i="14"/>
  <c r="T74" i="15"/>
  <c r="T74" i="16"/>
  <c r="V71" i="16"/>
  <c r="T74" i="1"/>
  <c r="V71" i="1"/>
  <c r="V67" i="14"/>
  <c r="T70" i="14"/>
  <c r="V68" i="20"/>
  <c r="T70" i="1"/>
  <c r="V68" i="1"/>
  <c r="V70" i="1" s="1"/>
  <c r="R75" i="14"/>
  <c r="S70" i="19"/>
  <c r="S75" i="1"/>
  <c r="T66" i="1"/>
  <c r="V64" i="20"/>
  <c r="T66" i="16"/>
  <c r="V63" i="16"/>
  <c r="V65" i="14"/>
  <c r="T66" i="14"/>
  <c r="V64" i="15"/>
  <c r="T66" i="15"/>
  <c r="V66" i="1"/>
  <c r="R75" i="1"/>
  <c r="V60" i="15"/>
  <c r="T62" i="15"/>
  <c r="S75" i="16"/>
  <c r="V62" i="1"/>
  <c r="T62" i="1"/>
  <c r="V9" i="20"/>
  <c r="S75" i="15"/>
  <c r="W14" i="20"/>
  <c r="W63" i="15"/>
  <c r="W11" i="20"/>
  <c r="I71" i="16"/>
  <c r="H74" i="16"/>
  <c r="H24" i="20"/>
  <c r="F25" i="20"/>
  <c r="G74" i="20"/>
  <c r="A72" i="20"/>
  <c r="F74" i="20"/>
  <c r="G73" i="19"/>
  <c r="A23" i="19"/>
  <c r="H23" i="19"/>
  <c r="I23" i="19" s="1"/>
  <c r="I71" i="15"/>
  <c r="H74" i="15"/>
  <c r="A72" i="19"/>
  <c r="H25" i="14"/>
  <c r="A25" i="14"/>
  <c r="A20" i="20"/>
  <c r="H20" i="20"/>
  <c r="H67" i="20"/>
  <c r="I67" i="16"/>
  <c r="H70" i="16"/>
  <c r="G70" i="20"/>
  <c r="A67" i="20"/>
  <c r="G75" i="15"/>
  <c r="A16" i="20"/>
  <c r="H16" i="20"/>
  <c r="H63" i="20"/>
  <c r="A63" i="20"/>
  <c r="F66" i="20"/>
  <c r="G25" i="20"/>
  <c r="G62" i="20"/>
  <c r="A60" i="20"/>
  <c r="A12" i="20"/>
  <c r="H59" i="20"/>
  <c r="H12" i="20"/>
  <c r="I71" i="14"/>
  <c r="I67" i="14"/>
  <c r="I14" i="20"/>
  <c r="I13" i="20"/>
  <c r="I63" i="15"/>
  <c r="I60" i="16"/>
  <c r="I11" i="20"/>
  <c r="I22" i="19"/>
  <c r="Q155" i="24" l="1"/>
  <c r="O155" i="24"/>
  <c r="V77" i="24"/>
  <c r="V78" i="24" s="1"/>
  <c r="V24" i="20"/>
  <c r="Y130" i="24"/>
  <c r="V50" i="20"/>
  <c r="V100" i="1"/>
  <c r="W100" i="1" s="1"/>
  <c r="V224" i="1"/>
  <c r="V225" i="1" s="1"/>
  <c r="V222" i="20"/>
  <c r="W72" i="1"/>
  <c r="W147" i="14"/>
  <c r="W122" i="20"/>
  <c r="W97" i="20"/>
  <c r="W72" i="20"/>
  <c r="I72" i="20"/>
  <c r="V224" i="15"/>
  <c r="W224" i="15" s="1"/>
  <c r="W172" i="19"/>
  <c r="W222" i="16"/>
  <c r="W97" i="19"/>
  <c r="V220" i="15"/>
  <c r="W217" i="15"/>
  <c r="V25" i="16"/>
  <c r="W24" i="16"/>
  <c r="V216" i="15"/>
  <c r="H78" i="24"/>
  <c r="Z130" i="24"/>
  <c r="O233" i="24"/>
  <c r="O234" i="24" s="1"/>
  <c r="X156" i="24" s="1"/>
  <c r="X104" i="24"/>
  <c r="Z104" i="24" s="1"/>
  <c r="V125" i="16"/>
  <c r="W125" i="16" s="1"/>
  <c r="W21" i="20"/>
  <c r="V20" i="20"/>
  <c r="W20" i="20" s="1"/>
  <c r="V12" i="20"/>
  <c r="W93" i="20"/>
  <c r="V45" i="19"/>
  <c r="W174" i="14"/>
  <c r="Z129" i="24"/>
  <c r="W150" i="24"/>
  <c r="W148" i="24"/>
  <c r="V142" i="19"/>
  <c r="W142" i="19" s="1"/>
  <c r="I68" i="24"/>
  <c r="E77" i="24"/>
  <c r="W66" i="24"/>
  <c r="W74" i="24"/>
  <c r="W76" i="24"/>
  <c r="O78" i="24"/>
  <c r="V147" i="19"/>
  <c r="T70" i="19"/>
  <c r="V70" i="19" s="1"/>
  <c r="T66" i="19"/>
  <c r="V63" i="19"/>
  <c r="T62" i="19"/>
  <c r="V59" i="19"/>
  <c r="I50" i="16"/>
  <c r="V233" i="24"/>
  <c r="V234" i="24" s="1"/>
  <c r="W68" i="24"/>
  <c r="H52" i="24"/>
  <c r="I52" i="24" s="1"/>
  <c r="I51" i="24"/>
  <c r="Q207" i="24"/>
  <c r="W94" i="24"/>
  <c r="Q103" i="24"/>
  <c r="W103" i="24" s="1"/>
  <c r="Q104" i="24"/>
  <c r="W104" i="24" s="1"/>
  <c r="Q220" i="24"/>
  <c r="W220" i="24" s="1"/>
  <c r="W221" i="24"/>
  <c r="Q224" i="24"/>
  <c r="Q130" i="24"/>
  <c r="W130" i="24" s="1"/>
  <c r="X103" i="24"/>
  <c r="Z103" i="24" s="1"/>
  <c r="Q232" i="24"/>
  <c r="W232" i="24" s="1"/>
  <c r="W229" i="24"/>
  <c r="Q156" i="24"/>
  <c r="Q181" i="24"/>
  <c r="W172" i="24"/>
  <c r="Y155" i="24"/>
  <c r="Q129" i="24"/>
  <c r="W129" i="24" s="1"/>
  <c r="Q72" i="24"/>
  <c r="W72" i="24" s="1"/>
  <c r="T233" i="24"/>
  <c r="T234" i="24" s="1"/>
  <c r="Y156" i="24" s="1"/>
  <c r="Q64" i="24"/>
  <c r="W64" i="24" s="1"/>
  <c r="W62" i="24"/>
  <c r="V142" i="24"/>
  <c r="W142" i="24" s="1"/>
  <c r="W139" i="24"/>
  <c r="Q52" i="24"/>
  <c r="W52" i="24" s="1"/>
  <c r="W42" i="24"/>
  <c r="V51" i="24"/>
  <c r="V52" i="24" s="1"/>
  <c r="W25" i="24"/>
  <c r="Q26" i="24"/>
  <c r="V146" i="24"/>
  <c r="W144" i="24"/>
  <c r="W12" i="24"/>
  <c r="V26" i="24"/>
  <c r="I26" i="24"/>
  <c r="W49" i="14"/>
  <c r="V50" i="15"/>
  <c r="W24" i="15"/>
  <c r="V50" i="1"/>
  <c r="I49" i="20"/>
  <c r="W49" i="16"/>
  <c r="I25" i="16"/>
  <c r="W146" i="14"/>
  <c r="W49" i="1"/>
  <c r="W199" i="14"/>
  <c r="W222" i="15"/>
  <c r="V200" i="15"/>
  <c r="W200" i="15" s="1"/>
  <c r="A75" i="15"/>
  <c r="V196" i="19"/>
  <c r="W72" i="14"/>
  <c r="W222" i="14"/>
  <c r="W147" i="1"/>
  <c r="V74" i="15"/>
  <c r="W72" i="15"/>
  <c r="R224" i="19"/>
  <c r="W99" i="16"/>
  <c r="W72" i="16"/>
  <c r="A24" i="19"/>
  <c r="W174" i="20"/>
  <c r="W196" i="20"/>
  <c r="U149" i="19"/>
  <c r="U150" i="19" s="1"/>
  <c r="A49" i="19"/>
  <c r="W171" i="20"/>
  <c r="I21" i="19"/>
  <c r="I66" i="16"/>
  <c r="W121" i="19"/>
  <c r="W96" i="20"/>
  <c r="W121" i="20"/>
  <c r="I66" i="14"/>
  <c r="F74" i="19"/>
  <c r="F75" i="19" s="1"/>
  <c r="R74" i="19"/>
  <c r="A71" i="19"/>
  <c r="V21" i="19"/>
  <c r="V224" i="14"/>
  <c r="V225" i="14" s="1"/>
  <c r="H75" i="1"/>
  <c r="I62" i="1"/>
  <c r="W24" i="14"/>
  <c r="I74" i="1"/>
  <c r="V25" i="14"/>
  <c r="I62" i="15"/>
  <c r="H75" i="14"/>
  <c r="V175" i="16"/>
  <c r="I25" i="15"/>
  <c r="W220" i="1"/>
  <c r="W170" i="16"/>
  <c r="W125" i="1"/>
  <c r="I74" i="14"/>
  <c r="I62" i="14"/>
  <c r="W49" i="15"/>
  <c r="A75" i="16"/>
  <c r="V100" i="14"/>
  <c r="V125" i="14"/>
  <c r="W125" i="14" s="1"/>
  <c r="W200" i="16"/>
  <c r="V145" i="1"/>
  <c r="W145" i="1" s="1"/>
  <c r="W175" i="14"/>
  <c r="U100" i="19"/>
  <c r="A75" i="14"/>
  <c r="S100" i="19"/>
  <c r="V25" i="15"/>
  <c r="V62" i="16"/>
  <c r="V141" i="14"/>
  <c r="U175" i="19"/>
  <c r="U220" i="19"/>
  <c r="W221" i="15"/>
  <c r="W195" i="15"/>
  <c r="A75" i="1"/>
  <c r="W94" i="20"/>
  <c r="W199" i="16"/>
  <c r="V74" i="14"/>
  <c r="V50" i="16"/>
  <c r="V74" i="16"/>
  <c r="V74" i="1"/>
  <c r="V96" i="19"/>
  <c r="V146" i="20"/>
  <c r="R145" i="19"/>
  <c r="I46" i="19"/>
  <c r="I71" i="20"/>
  <c r="W59" i="1"/>
  <c r="S25" i="19"/>
  <c r="V145" i="14"/>
  <c r="V209" i="20"/>
  <c r="W209" i="20" s="1"/>
  <c r="W169" i="20"/>
  <c r="V224" i="16"/>
  <c r="W224" i="16" s="1"/>
  <c r="W221" i="16"/>
  <c r="V169" i="19"/>
  <c r="I65" i="20"/>
  <c r="V141" i="1"/>
  <c r="W65" i="20"/>
  <c r="V50" i="14"/>
  <c r="I50" i="1"/>
  <c r="W95" i="14"/>
  <c r="T134" i="19"/>
  <c r="T146" i="19"/>
  <c r="F25" i="19"/>
  <c r="W95" i="16"/>
  <c r="W95" i="15"/>
  <c r="W86" i="20"/>
  <c r="V149" i="14"/>
  <c r="W149" i="14" s="1"/>
  <c r="V87" i="20"/>
  <c r="V137" i="16"/>
  <c r="W136" i="14"/>
  <c r="T144" i="19"/>
  <c r="V94" i="19"/>
  <c r="W148" i="1"/>
  <c r="I70" i="1"/>
  <c r="I50" i="14"/>
  <c r="W19" i="20"/>
  <c r="S149" i="19"/>
  <c r="T75" i="14"/>
  <c r="I41" i="20"/>
  <c r="W70" i="16"/>
  <c r="W69" i="20"/>
  <c r="W218" i="20"/>
  <c r="T150" i="16"/>
  <c r="I70" i="15"/>
  <c r="W220" i="14"/>
  <c r="V137" i="14"/>
  <c r="W86" i="19"/>
  <c r="I69" i="20"/>
  <c r="T225" i="1"/>
  <c r="W71" i="1"/>
  <c r="W68" i="1"/>
  <c r="W168" i="19"/>
  <c r="W22" i="19"/>
  <c r="I72" i="19"/>
  <c r="V73" i="19"/>
  <c r="W73" i="19" s="1"/>
  <c r="T24" i="19"/>
  <c r="A62" i="20"/>
  <c r="F50" i="19"/>
  <c r="T141" i="20"/>
  <c r="W211" i="20"/>
  <c r="V71" i="20"/>
  <c r="V74" i="20" s="1"/>
  <c r="S74" i="19"/>
  <c r="R220" i="19"/>
  <c r="W219" i="20"/>
  <c r="V72" i="19"/>
  <c r="W61" i="20"/>
  <c r="S200" i="19"/>
  <c r="W184" i="20"/>
  <c r="W215" i="20"/>
  <c r="I68" i="20"/>
  <c r="S220" i="19"/>
  <c r="W191" i="20"/>
  <c r="T137" i="20"/>
  <c r="T149" i="20"/>
  <c r="V136" i="20"/>
  <c r="W136" i="20" s="1"/>
  <c r="H66" i="20"/>
  <c r="V215" i="19"/>
  <c r="W215" i="19" s="1"/>
  <c r="T222" i="19"/>
  <c r="W110" i="19"/>
  <c r="H45" i="19"/>
  <c r="A74" i="20"/>
  <c r="I37" i="20"/>
  <c r="R150" i="20"/>
  <c r="T124" i="19"/>
  <c r="G70" i="19"/>
  <c r="W17" i="20"/>
  <c r="T199" i="19"/>
  <c r="W92" i="20"/>
  <c r="H50" i="20"/>
  <c r="T223" i="19"/>
  <c r="V223" i="19" s="1"/>
  <c r="W223" i="19" s="1"/>
  <c r="V147" i="20"/>
  <c r="W167" i="20"/>
  <c r="W68" i="20"/>
  <c r="H74" i="20"/>
  <c r="U150" i="20"/>
  <c r="A66" i="20"/>
  <c r="A70" i="20"/>
  <c r="I60" i="20"/>
  <c r="W118" i="20"/>
  <c r="W135" i="20"/>
  <c r="V99" i="20"/>
  <c r="W99" i="20" s="1"/>
  <c r="W98" i="20"/>
  <c r="H71" i="19"/>
  <c r="T145" i="20"/>
  <c r="V95" i="20"/>
  <c r="V124" i="20"/>
  <c r="W124" i="20" s="1"/>
  <c r="W123" i="20"/>
  <c r="W46" i="20"/>
  <c r="H49" i="19"/>
  <c r="I24" i="20"/>
  <c r="W159" i="20"/>
  <c r="W220" i="15"/>
  <c r="W70" i="15"/>
  <c r="A45" i="19"/>
  <c r="W200" i="14"/>
  <c r="W143" i="14"/>
  <c r="W143" i="20"/>
  <c r="W142" i="20"/>
  <c r="V145" i="20"/>
  <c r="I20" i="20"/>
  <c r="S145" i="19"/>
  <c r="G25" i="19"/>
  <c r="V125" i="15"/>
  <c r="W125" i="15" s="1"/>
  <c r="W64" i="20"/>
  <c r="I64" i="20"/>
  <c r="T175" i="20"/>
  <c r="V116" i="20"/>
  <c r="W115" i="20"/>
  <c r="W139" i="1"/>
  <c r="W66" i="1"/>
  <c r="W214" i="14"/>
  <c r="W164" i="20"/>
  <c r="S150" i="20"/>
  <c r="V91" i="20"/>
  <c r="W89" i="20"/>
  <c r="I16" i="20"/>
  <c r="W42" i="20"/>
  <c r="W45" i="20"/>
  <c r="I25" i="14"/>
  <c r="T75" i="15"/>
  <c r="A50" i="20"/>
  <c r="W135" i="14"/>
  <c r="U75" i="19"/>
  <c r="T150" i="14"/>
  <c r="T75" i="16"/>
  <c r="W61" i="16"/>
  <c r="V137" i="1"/>
  <c r="W134" i="1"/>
  <c r="W85" i="20"/>
  <c r="T218" i="19"/>
  <c r="V218" i="19" s="1"/>
  <c r="W218" i="19" s="1"/>
  <c r="S141" i="19"/>
  <c r="W211" i="19"/>
  <c r="I50" i="15"/>
  <c r="V191" i="19"/>
  <c r="V124" i="19"/>
  <c r="W122" i="19"/>
  <c r="U225" i="20"/>
  <c r="T200" i="20"/>
  <c r="V200" i="20"/>
  <c r="V195" i="19"/>
  <c r="T225" i="15"/>
  <c r="T225" i="16"/>
  <c r="T209" i="19"/>
  <c r="V209" i="19" s="1"/>
  <c r="R200" i="19"/>
  <c r="V184" i="19"/>
  <c r="V187" i="19" s="1"/>
  <c r="W193" i="20"/>
  <c r="W195" i="20"/>
  <c r="W185" i="19"/>
  <c r="W187" i="20"/>
  <c r="W209" i="14"/>
  <c r="W220" i="16"/>
  <c r="T224" i="20"/>
  <c r="V221" i="20"/>
  <c r="T225" i="14"/>
  <c r="S175" i="19"/>
  <c r="S225" i="20"/>
  <c r="T174" i="19"/>
  <c r="V171" i="19"/>
  <c r="S224" i="19"/>
  <c r="T221" i="19"/>
  <c r="V170" i="20"/>
  <c r="V167" i="19"/>
  <c r="T219" i="19"/>
  <c r="T217" i="19"/>
  <c r="T220" i="20"/>
  <c r="V217" i="20"/>
  <c r="V166" i="19"/>
  <c r="V216" i="16"/>
  <c r="W213" i="16"/>
  <c r="V214" i="20"/>
  <c r="T216" i="20"/>
  <c r="R216" i="19"/>
  <c r="T214" i="19"/>
  <c r="V214" i="19" s="1"/>
  <c r="W214" i="19" s="1"/>
  <c r="V213" i="19"/>
  <c r="T210" i="19"/>
  <c r="R212" i="19"/>
  <c r="V210" i="20"/>
  <c r="T212" i="20"/>
  <c r="R175" i="19"/>
  <c r="V160" i="19"/>
  <c r="V162" i="19" s="1"/>
  <c r="R225" i="20"/>
  <c r="W221" i="14"/>
  <c r="W224" i="1"/>
  <c r="W221" i="1"/>
  <c r="W216" i="1"/>
  <c r="W213" i="15"/>
  <c r="W215" i="16"/>
  <c r="W163" i="20"/>
  <c r="W163" i="19"/>
  <c r="W159" i="19"/>
  <c r="W209" i="16"/>
  <c r="W175" i="1"/>
  <c r="W162" i="1"/>
  <c r="W209" i="15"/>
  <c r="W212" i="14"/>
  <c r="V118" i="19"/>
  <c r="V115" i="19"/>
  <c r="W115" i="19" s="1"/>
  <c r="S125" i="19"/>
  <c r="V140" i="20"/>
  <c r="V113" i="19"/>
  <c r="W113" i="19" s="1"/>
  <c r="T140" i="19"/>
  <c r="T136" i="19"/>
  <c r="T125" i="20"/>
  <c r="V112" i="19"/>
  <c r="R125" i="19"/>
  <c r="W120" i="20"/>
  <c r="W109" i="20"/>
  <c r="T148" i="19"/>
  <c r="R149" i="19"/>
  <c r="V149" i="16"/>
  <c r="W147" i="16"/>
  <c r="V148" i="20"/>
  <c r="W148" i="20" s="1"/>
  <c r="V98" i="19"/>
  <c r="T99" i="19"/>
  <c r="V149" i="15"/>
  <c r="W146" i="15"/>
  <c r="V149" i="1"/>
  <c r="V145" i="15"/>
  <c r="T143" i="19"/>
  <c r="V93" i="19"/>
  <c r="W139" i="20"/>
  <c r="V139" i="19"/>
  <c r="W139" i="19" s="1"/>
  <c r="V88" i="19"/>
  <c r="T138" i="19"/>
  <c r="R141" i="19"/>
  <c r="V85" i="19"/>
  <c r="T150" i="1"/>
  <c r="R137" i="19"/>
  <c r="T135" i="19"/>
  <c r="T100" i="20"/>
  <c r="R100" i="19"/>
  <c r="T150" i="15"/>
  <c r="W147" i="15"/>
  <c r="W146" i="1"/>
  <c r="W92" i="19"/>
  <c r="W142" i="14"/>
  <c r="W142" i="16"/>
  <c r="W145" i="16"/>
  <c r="W138" i="14"/>
  <c r="W88" i="20"/>
  <c r="W89" i="19"/>
  <c r="W141" i="16"/>
  <c r="W138" i="16"/>
  <c r="W90" i="19"/>
  <c r="W138" i="1"/>
  <c r="W136" i="16"/>
  <c r="W84" i="19"/>
  <c r="W100" i="16"/>
  <c r="W84" i="20"/>
  <c r="W100" i="15"/>
  <c r="T75" i="1"/>
  <c r="T49" i="19"/>
  <c r="V46" i="19"/>
  <c r="S50" i="19"/>
  <c r="W71" i="15"/>
  <c r="W38" i="20"/>
  <c r="G50" i="19"/>
  <c r="G75" i="20"/>
  <c r="I45" i="20"/>
  <c r="V70" i="20"/>
  <c r="W71" i="14"/>
  <c r="V20" i="19"/>
  <c r="V70" i="14"/>
  <c r="W70" i="14" s="1"/>
  <c r="W67" i="14"/>
  <c r="W71" i="16"/>
  <c r="W70" i="1"/>
  <c r="W67" i="1"/>
  <c r="W67" i="20"/>
  <c r="W65" i="14"/>
  <c r="V66" i="14"/>
  <c r="W66" i="14" s="1"/>
  <c r="V66" i="16"/>
  <c r="W63" i="16"/>
  <c r="V66" i="15"/>
  <c r="W66" i="15" s="1"/>
  <c r="W64" i="15"/>
  <c r="V66" i="20"/>
  <c r="V62" i="15"/>
  <c r="W60" i="15"/>
  <c r="R25" i="19"/>
  <c r="V59" i="20"/>
  <c r="V62" i="20" s="1"/>
  <c r="W13" i="20"/>
  <c r="W16" i="20"/>
  <c r="W9" i="20"/>
  <c r="W10" i="20"/>
  <c r="W60" i="20"/>
  <c r="W62" i="1"/>
  <c r="W59" i="14"/>
  <c r="H73" i="19"/>
  <c r="H24" i="19"/>
  <c r="F75" i="20"/>
  <c r="A25" i="20"/>
  <c r="I74" i="15"/>
  <c r="H75" i="15"/>
  <c r="A73" i="19"/>
  <c r="G74" i="19"/>
  <c r="I74" i="16"/>
  <c r="I70" i="16"/>
  <c r="H75" i="16"/>
  <c r="I67" i="20"/>
  <c r="H70" i="20"/>
  <c r="A20" i="19"/>
  <c r="H20" i="19"/>
  <c r="H25" i="20"/>
  <c r="I59" i="20"/>
  <c r="H62" i="20"/>
  <c r="I70" i="14"/>
  <c r="I66" i="15"/>
  <c r="I66" i="1"/>
  <c r="I63" i="20"/>
  <c r="I62" i="16"/>
  <c r="I12" i="20"/>
  <c r="I61" i="20"/>
  <c r="V25" i="20" l="1"/>
  <c r="V75" i="1"/>
  <c r="V75" i="20"/>
  <c r="W25" i="16"/>
  <c r="W45" i="19"/>
  <c r="W196" i="19"/>
  <c r="W222" i="20"/>
  <c r="W147" i="20"/>
  <c r="W147" i="19"/>
  <c r="W72" i="19"/>
  <c r="V225" i="15"/>
  <c r="W225" i="15" s="1"/>
  <c r="W216" i="15"/>
  <c r="X155" i="24"/>
  <c r="Z155" i="24" s="1"/>
  <c r="V199" i="19"/>
  <c r="W199" i="19" s="1"/>
  <c r="W74" i="20"/>
  <c r="V24" i="19"/>
  <c r="A70" i="19"/>
  <c r="I45" i="19"/>
  <c r="I20" i="19"/>
  <c r="V144" i="19"/>
  <c r="W144" i="19" s="1"/>
  <c r="V134" i="19"/>
  <c r="W134" i="19" s="1"/>
  <c r="E78" i="24"/>
  <c r="I78" i="24" s="1"/>
  <c r="I77" i="24"/>
  <c r="V66" i="19"/>
  <c r="W66" i="19" s="1"/>
  <c r="W63" i="19"/>
  <c r="W59" i="19"/>
  <c r="V62" i="19"/>
  <c r="W160" i="19"/>
  <c r="W50" i="1"/>
  <c r="W50" i="15"/>
  <c r="Q233" i="24"/>
  <c r="W224" i="24"/>
  <c r="Z156" i="24"/>
  <c r="V155" i="24"/>
  <c r="W155" i="24" s="1"/>
  <c r="W146" i="24"/>
  <c r="V156" i="24"/>
  <c r="W156" i="24" s="1"/>
  <c r="Q208" i="24"/>
  <c r="W208" i="24" s="1"/>
  <c r="W207" i="24"/>
  <c r="Q77" i="24"/>
  <c r="W26" i="24"/>
  <c r="W51" i="24"/>
  <c r="Q182" i="24"/>
  <c r="W182" i="24" s="1"/>
  <c r="W181" i="24"/>
  <c r="W50" i="14"/>
  <c r="W74" i="14"/>
  <c r="W25" i="14"/>
  <c r="W25" i="15"/>
  <c r="W74" i="15"/>
  <c r="W74" i="1"/>
  <c r="W49" i="20"/>
  <c r="W50" i="16"/>
  <c r="I49" i="19"/>
  <c r="W124" i="19"/>
  <c r="W175" i="16"/>
  <c r="W212" i="1"/>
  <c r="W224" i="14"/>
  <c r="U225" i="19"/>
  <c r="V224" i="20"/>
  <c r="W224" i="20" s="1"/>
  <c r="V222" i="19"/>
  <c r="W145" i="14"/>
  <c r="W146" i="20"/>
  <c r="W96" i="19"/>
  <c r="W62" i="16"/>
  <c r="V71" i="19"/>
  <c r="W21" i="19"/>
  <c r="I75" i="14"/>
  <c r="I75" i="1"/>
  <c r="V225" i="16"/>
  <c r="W216" i="14"/>
  <c r="W141" i="14"/>
  <c r="H70" i="19"/>
  <c r="W100" i="14"/>
  <c r="V137" i="20"/>
  <c r="V146" i="19"/>
  <c r="A25" i="19"/>
  <c r="I71" i="19"/>
  <c r="W209" i="19"/>
  <c r="W145" i="15"/>
  <c r="W162" i="20"/>
  <c r="V150" i="14"/>
  <c r="V150" i="16"/>
  <c r="W169" i="19"/>
  <c r="W137" i="1"/>
  <c r="W70" i="20"/>
  <c r="I70" i="20"/>
  <c r="I75" i="16"/>
  <c r="W94" i="19"/>
  <c r="W37" i="20"/>
  <c r="W216" i="16"/>
  <c r="T220" i="19"/>
  <c r="V150" i="1"/>
  <c r="W149" i="1"/>
  <c r="A50" i="19"/>
  <c r="W91" i="20"/>
  <c r="W195" i="19"/>
  <c r="W140" i="20"/>
  <c r="W71" i="20"/>
  <c r="I74" i="20"/>
  <c r="S75" i="19"/>
  <c r="I50" i="20"/>
  <c r="I66" i="20"/>
  <c r="T150" i="20"/>
  <c r="S150" i="19"/>
  <c r="T74" i="19"/>
  <c r="W24" i="20"/>
  <c r="V100" i="20"/>
  <c r="G75" i="19"/>
  <c r="A75" i="19" s="1"/>
  <c r="T145" i="19"/>
  <c r="W95" i="20"/>
  <c r="V99" i="19"/>
  <c r="W99" i="19" s="1"/>
  <c r="W98" i="19"/>
  <c r="H50" i="19"/>
  <c r="V125" i="20"/>
  <c r="V174" i="19"/>
  <c r="W174" i="19" s="1"/>
  <c r="W171" i="19"/>
  <c r="V95" i="19"/>
  <c r="W95" i="19" s="1"/>
  <c r="W93" i="19"/>
  <c r="V175" i="20"/>
  <c r="W170" i="20"/>
  <c r="V170" i="19"/>
  <c r="W167" i="19"/>
  <c r="W20" i="19"/>
  <c r="V141" i="20"/>
  <c r="W116" i="20"/>
  <c r="T225" i="20"/>
  <c r="W166" i="19"/>
  <c r="I75" i="15"/>
  <c r="V91" i="19"/>
  <c r="W88" i="19"/>
  <c r="A75" i="20"/>
  <c r="V87" i="19"/>
  <c r="W85" i="19"/>
  <c r="I25" i="20"/>
  <c r="I24" i="19"/>
  <c r="T50" i="19"/>
  <c r="T216" i="19"/>
  <c r="V120" i="19"/>
  <c r="W120" i="19" s="1"/>
  <c r="W118" i="19"/>
  <c r="V49" i="19"/>
  <c r="W46" i="19"/>
  <c r="T175" i="19"/>
  <c r="V216" i="19"/>
  <c r="W216" i="19" s="1"/>
  <c r="W184" i="19"/>
  <c r="T200" i="19"/>
  <c r="W225" i="1"/>
  <c r="W200" i="20"/>
  <c r="W188" i="19"/>
  <c r="W191" i="19"/>
  <c r="W221" i="20"/>
  <c r="T224" i="19"/>
  <c r="V221" i="19"/>
  <c r="S225" i="19"/>
  <c r="V219" i="19"/>
  <c r="W219" i="19" s="1"/>
  <c r="V217" i="19"/>
  <c r="W217" i="19" s="1"/>
  <c r="V220" i="20"/>
  <c r="W217" i="20"/>
  <c r="W214" i="20"/>
  <c r="V216" i="20"/>
  <c r="W213" i="19"/>
  <c r="R225" i="19"/>
  <c r="V210" i="19"/>
  <c r="V212" i="19" s="1"/>
  <c r="T212" i="19"/>
  <c r="V212" i="20"/>
  <c r="W210" i="20"/>
  <c r="W225" i="14"/>
  <c r="W166" i="20"/>
  <c r="W213" i="20"/>
  <c r="W212" i="15"/>
  <c r="W212" i="16"/>
  <c r="V116" i="19"/>
  <c r="V140" i="19"/>
  <c r="W140" i="19" s="1"/>
  <c r="V136" i="19"/>
  <c r="W136" i="19" s="1"/>
  <c r="T125" i="19"/>
  <c r="W109" i="19"/>
  <c r="W112" i="20"/>
  <c r="W149" i="16"/>
  <c r="W149" i="15"/>
  <c r="V150" i="15"/>
  <c r="V148" i="19"/>
  <c r="T149" i="19"/>
  <c r="V149" i="20"/>
  <c r="V143" i="19"/>
  <c r="W143" i="19" s="1"/>
  <c r="V138" i="19"/>
  <c r="T141" i="19"/>
  <c r="R150" i="19"/>
  <c r="T100" i="19"/>
  <c r="V135" i="19"/>
  <c r="T137" i="19"/>
  <c r="W144" i="20"/>
  <c r="W145" i="20"/>
  <c r="W141" i="1"/>
  <c r="W138" i="20"/>
  <c r="W137" i="14"/>
  <c r="W137" i="16"/>
  <c r="W87" i="20"/>
  <c r="W134" i="20"/>
  <c r="W41" i="20"/>
  <c r="T25" i="19"/>
  <c r="V75" i="14"/>
  <c r="W74" i="16"/>
  <c r="W75" i="1"/>
  <c r="W70" i="19"/>
  <c r="V75" i="16"/>
  <c r="W66" i="16"/>
  <c r="R75" i="19"/>
  <c r="V75" i="15"/>
  <c r="W62" i="15"/>
  <c r="W66" i="20"/>
  <c r="W63" i="20"/>
  <c r="W59" i="20"/>
  <c r="W62" i="14"/>
  <c r="W12" i="20"/>
  <c r="A74" i="19"/>
  <c r="I73" i="19"/>
  <c r="H74" i="19"/>
  <c r="H75" i="20"/>
  <c r="H25" i="19"/>
  <c r="I62" i="20"/>
  <c r="W24" i="19" l="1"/>
  <c r="V200" i="19"/>
  <c r="W200" i="19" s="1"/>
  <c r="V220" i="19"/>
  <c r="W170" i="19"/>
  <c r="W62" i="19"/>
  <c r="I70" i="19"/>
  <c r="W77" i="24"/>
  <c r="Q78" i="24"/>
  <c r="W78" i="24" s="1"/>
  <c r="Q234" i="24"/>
  <c r="W234" i="24" s="1"/>
  <c r="W233" i="24"/>
  <c r="W49" i="19"/>
  <c r="W225" i="16"/>
  <c r="W222" i="19"/>
  <c r="W71" i="19"/>
  <c r="V74" i="19"/>
  <c r="W146" i="19"/>
  <c r="W220" i="20"/>
  <c r="W150" i="16"/>
  <c r="W150" i="14"/>
  <c r="W187" i="19"/>
  <c r="W150" i="1"/>
  <c r="W25" i="20"/>
  <c r="V145" i="19"/>
  <c r="W145" i="19" s="1"/>
  <c r="I50" i="19"/>
  <c r="W100" i="20"/>
  <c r="W125" i="20"/>
  <c r="W50" i="20"/>
  <c r="V100" i="19"/>
  <c r="W141" i="20"/>
  <c r="W175" i="20"/>
  <c r="V175" i="19"/>
  <c r="V125" i="19"/>
  <c r="W91" i="19"/>
  <c r="W87" i="19"/>
  <c r="W116" i="19"/>
  <c r="I25" i="19"/>
  <c r="V50" i="19"/>
  <c r="T225" i="19"/>
  <c r="V224" i="19"/>
  <c r="W224" i="19" s="1"/>
  <c r="W221" i="19"/>
  <c r="V225" i="20"/>
  <c r="W212" i="20"/>
  <c r="W216" i="20"/>
  <c r="W210" i="19"/>
  <c r="W162" i="19"/>
  <c r="V141" i="19"/>
  <c r="W141" i="19" s="1"/>
  <c r="W112" i="19"/>
  <c r="W150" i="15"/>
  <c r="W148" i="19"/>
  <c r="V149" i="19"/>
  <c r="W149" i="19" s="1"/>
  <c r="W149" i="20"/>
  <c r="V150" i="20"/>
  <c r="W138" i="19"/>
  <c r="T150" i="19"/>
  <c r="V137" i="19"/>
  <c r="W135" i="19"/>
  <c r="W137" i="20"/>
  <c r="W75" i="14"/>
  <c r="W75" i="16"/>
  <c r="T75" i="19"/>
  <c r="W75" i="15"/>
  <c r="V25" i="19"/>
  <c r="W62" i="20"/>
  <c r="H75" i="19"/>
  <c r="I74" i="19"/>
  <c r="I75" i="20"/>
  <c r="W220" i="19" l="1"/>
  <c r="W74" i="19"/>
  <c r="W75" i="20"/>
  <c r="W100" i="19"/>
  <c r="W125" i="19"/>
  <c r="W175" i="19"/>
  <c r="W50" i="19"/>
  <c r="V150" i="19"/>
  <c r="W150" i="19" s="1"/>
  <c r="W137" i="19"/>
  <c r="V225" i="19"/>
  <c r="W225" i="20"/>
  <c r="W212" i="19"/>
  <c r="W150" i="20"/>
  <c r="V75" i="19"/>
  <c r="W25" i="19"/>
  <c r="I75" i="19"/>
  <c r="W225" i="19" l="1"/>
  <c r="W75" i="19"/>
</calcChain>
</file>

<file path=xl/sharedStrings.xml><?xml version="1.0" encoding="utf-8"?>
<sst xmlns="http://schemas.openxmlformats.org/spreadsheetml/2006/main" count="3747" uniqueCount="66">
  <si>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</si>
  <si>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</si>
  <si>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</si>
  <si>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</si>
  <si>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</si>
  <si>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</si>
  <si>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</si>
  <si>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</si>
  <si>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</si>
  <si>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</si>
  <si>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</si>
  <si>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</si>
  <si>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</si>
  <si>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</si>
  <si>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</si>
  <si>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</si>
  <si>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</si>
  <si>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</si>
  <si>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</si>
  <si>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</si>
  <si>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</si>
  <si>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</si>
  <si>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</si>
  <si>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</si>
  <si>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</si>
  <si>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</si>
  <si>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</si>
  <si>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</si>
  <si>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</si>
  <si>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</si>
  <si>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</si>
  <si>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</si>
  <si>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</si>
  <si>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</si>
  <si>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</si>
  <si>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</si>
  <si>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</si>
  <si>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</si>
  <si>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</si>
  <si>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</si>
  <si>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</si>
  <si>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</si>
  <si>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</si>
  <si>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</si>
  <si>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</si>
  <si>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</si>
  <si>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</si>
  <si>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</si>
  <si>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</si>
  <si>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</si>
  <si>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</si>
  <si>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</si>
  <si>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</si>
  <si>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</si>
  <si>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</si>
  <si>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</si>
  <si>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</si>
  <si>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</si>
  <si>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</si>
  <si>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</si>
  <si>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</si>
  <si>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</si>
  <si>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</si>
  <si>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</si>
  <si>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Y 2017</t>
  </si>
  <si>
    <t>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</si>
</sst>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  <numFmt numFmtId="190" formatCode="_-* #,##0.000_-;\-* #,##0.000_-;_-* &quot;-&quot;??_-;_-@_-"/>
  </numFmts>
  <fonts count="38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color rgb="FFFF0000"/>
      <name val="Arial"/>
      <family val="2"/>
      <charset val="222"/>
    </font>
    <font>
      <sz val="10"/>
      <color rgb="FF00808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auto="1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6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NumberFormat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12" fillId="13" borderId="14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24" fillId="6" borderId="37" xfId="4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189" fontId="15" fillId="7" borderId="34" xfId="3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0" borderId="31" xfId="1" applyNumberFormat="1" applyFont="1" applyFill="1" applyBorder="1"/>
    <xf numFmtId="189" fontId="19" fillId="14" borderId="38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8" fontId="29" fillId="0" borderId="15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8" fontId="29" fillId="17" borderId="13" xfId="7" applyNumberFormat="1" applyFont="1" applyFill="1" applyBorder="1"/>
    <xf numFmtId="189" fontId="29" fillId="0" borderId="4" xfId="1" applyNumberFormat="1" applyFont="1" applyBorder="1"/>
    <xf numFmtId="189" fontId="29" fillId="17" borderId="36" xfId="7" applyNumberFormat="1" applyFont="1" applyFill="1" applyBorder="1" applyAlignment="1" applyProtection="1">
      <alignment vertical="center"/>
    </xf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0" fontId="29" fillId="16" borderId="7" xfId="8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89" fontId="29" fillId="17" borderId="12" xfId="7" applyNumberFormat="1" applyFont="1" applyFill="1" applyBorder="1"/>
    <xf numFmtId="189" fontId="29" fillId="0" borderId="5" xfId="1" applyNumberFormat="1" applyFont="1" applyBorder="1"/>
    <xf numFmtId="189" fontId="29" fillId="17" borderId="32" xfId="7" applyNumberFormat="1" applyFont="1" applyFill="1" applyBorder="1" applyAlignment="1" applyProtection="1">
      <alignment vertical="center"/>
    </xf>
    <xf numFmtId="189" fontId="29" fillId="0" borderId="2" xfId="1" applyNumberFormat="1" applyFont="1" applyBorder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40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2" fillId="13" borderId="6" xfId="6" applyFont="1" applyFill="1" applyBorder="1" applyAlignment="1">
      <alignment horizontal="center"/>
    </xf>
    <xf numFmtId="189" fontId="3" fillId="0" borderId="0" xfId="1" applyNumberFormat="1" applyFont="1"/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1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0" xfId="8" applyFont="1" applyFill="1" applyBorder="1" applyAlignment="1">
      <alignment horizontal="center"/>
    </xf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4" borderId="11" xfId="1" applyNumberFormat="1" applyFont="1" applyFill="1" applyBorder="1"/>
    <xf numFmtId="189" fontId="34" fillId="14" borderId="13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189" fontId="19" fillId="0" borderId="0" xfId="0" applyNumberFormat="1" applyFont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3" xfId="4" applyNumberFormat="1" applyFont="1" applyFill="1" applyBorder="1"/>
    <xf numFmtId="189" fontId="33" fillId="0" borderId="0" xfId="2" applyNumberFormat="1" applyFont="1"/>
    <xf numFmtId="189" fontId="15" fillId="7" borderId="13" xfId="1" applyNumberFormat="1" applyFont="1" applyFill="1" applyBorder="1"/>
    <xf numFmtId="189" fontId="16" fillId="12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4" xfId="7" applyNumberFormat="1" applyFont="1" applyFill="1" applyBorder="1" applyAlignment="1" applyProtection="1">
      <alignment vertical="center"/>
    </xf>
    <xf numFmtId="189" fontId="29" fillId="17" borderId="44" xfId="1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Protection="1"/>
    <xf numFmtId="187" fontId="4" fillId="0" borderId="0" xfId="0" applyNumberFormat="1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Fill="1"/>
    <xf numFmtId="43" fontId="4" fillId="0" borderId="0" xfId="1" applyNumberFormat="1" applyFont="1"/>
    <xf numFmtId="43" fontId="4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189" fontId="3" fillId="0" borderId="0" xfId="0" applyNumberFormat="1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 applyBorder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89" fontId="23" fillId="7" borderId="42" xfId="3" applyNumberFormat="1" applyFont="1" applyFill="1" applyBorder="1" applyAlignment="1" applyProtection="1">
      <alignment vertical="center"/>
    </xf>
    <xf numFmtId="189" fontId="23" fillId="6" borderId="45" xfId="4" applyNumberFormat="1" applyFont="1" applyFill="1" applyBorder="1"/>
    <xf numFmtId="189" fontId="23" fillId="7" borderId="46" xfId="3" applyNumberFormat="1" applyFont="1" applyFill="1" applyBorder="1"/>
    <xf numFmtId="189" fontId="32" fillId="0" borderId="19" xfId="1" applyNumberFormat="1" applyFont="1" applyFill="1" applyBorder="1" applyAlignment="1">
      <alignment vertical="center"/>
    </xf>
    <xf numFmtId="189" fontId="32" fillId="0" borderId="41" xfId="1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189" fontId="36" fillId="0" borderId="0" xfId="0" applyNumberFormat="1" applyFont="1"/>
    <xf numFmtId="43" fontId="36" fillId="0" borderId="0" xfId="1" applyNumberFormat="1" applyFont="1"/>
    <xf numFmtId="43" fontId="33" fillId="0" borderId="0" xfId="1" applyNumberFormat="1" applyFont="1"/>
    <xf numFmtId="189" fontId="33" fillId="0" borderId="0" xfId="0" applyNumberFormat="1" applyFont="1"/>
    <xf numFmtId="0" fontId="12" fillId="13" borderId="6" xfId="6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189" fontId="15" fillId="10" borderId="0" xfId="4" applyNumberFormat="1" applyFont="1" applyFill="1" applyBorder="1"/>
    <xf numFmtId="189" fontId="24" fillId="6" borderId="14" xfId="4" applyNumberFormat="1" applyFont="1" applyFill="1" applyBorder="1"/>
    <xf numFmtId="189" fontId="35" fillId="6" borderId="7" xfId="4" applyNumberFormat="1" applyFont="1" applyFill="1" applyBorder="1"/>
    <xf numFmtId="189" fontId="4" fillId="0" borderId="0" xfId="1" applyNumberFormat="1" applyFont="1"/>
    <xf numFmtId="189" fontId="15" fillId="7" borderId="39" xfId="3" applyNumberFormat="1" applyFont="1" applyFill="1" applyBorder="1" applyAlignment="1" applyProtection="1">
      <alignment vertical="center"/>
    </xf>
    <xf numFmtId="0" fontId="12" fillId="13" borderId="6" xfId="6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43" fontId="15" fillId="0" borderId="15" xfId="1" applyNumberFormat="1" applyFont="1" applyBorder="1"/>
    <xf numFmtId="190" fontId="15" fillId="0" borderId="15" xfId="1" applyNumberFormat="1" applyFont="1" applyBorder="1"/>
    <xf numFmtId="43" fontId="33" fillId="0" borderId="0" xfId="1" applyFont="1"/>
    <xf numFmtId="43" fontId="16" fillId="12" borderId="21" xfId="1" applyFont="1" applyFill="1" applyBorder="1"/>
    <xf numFmtId="43" fontId="16" fillId="0" borderId="15" xfId="1" applyFont="1" applyBorder="1"/>
    <xf numFmtId="189" fontId="28" fillId="16" borderId="43" xfId="8" applyNumberFormat="1" applyFont="1" applyFill="1" applyBorder="1"/>
    <xf numFmtId="189" fontId="28" fillId="16" borderId="29" xfId="8" applyNumberFormat="1" applyFont="1" applyFill="1" applyBorder="1"/>
    <xf numFmtId="189" fontId="26" fillId="12" borderId="47" xfId="7" applyNumberFormat="1" applyFont="1" applyFill="1" applyBorder="1" applyAlignment="1" applyProtection="1">
      <alignment vertical="center"/>
    </xf>
    <xf numFmtId="189" fontId="19" fillId="0" borderId="19" xfId="10" applyNumberFormat="1" applyFont="1" applyBorder="1"/>
    <xf numFmtId="189" fontId="19" fillId="0" borderId="20" xfId="10" applyNumberFormat="1" applyFont="1" applyBorder="1"/>
    <xf numFmtId="189" fontId="19" fillId="14" borderId="22" xfId="10" applyNumberFormat="1" applyFont="1" applyFill="1" applyBorder="1"/>
    <xf numFmtId="189" fontId="19" fillId="14" borderId="23" xfId="10" applyNumberFormat="1" applyFont="1" applyFill="1" applyBorder="1"/>
    <xf numFmtId="189" fontId="19" fillId="0" borderId="19" xfId="10" applyNumberFormat="1" applyFont="1" applyFill="1" applyBorder="1"/>
    <xf numFmtId="189" fontId="19" fillId="0" borderId="20" xfId="10" applyNumberFormat="1" applyFont="1" applyFill="1" applyBorder="1"/>
    <xf numFmtId="189" fontId="19" fillId="14" borderId="13" xfId="10" applyNumberFormat="1" applyFont="1" applyFill="1" applyBorder="1"/>
    <xf numFmtId="189" fontId="19" fillId="0" borderId="15" xfId="10" applyNumberFormat="1" applyFont="1" applyBorder="1"/>
    <xf numFmtId="189" fontId="15" fillId="0" borderId="30" xfId="10" applyNumberFormat="1" applyFont="1" applyBorder="1"/>
    <xf numFmtId="189" fontId="15" fillId="0" borderId="0" xfId="10" applyNumberFormat="1" applyFont="1" applyBorder="1"/>
    <xf numFmtId="189" fontId="15" fillId="0" borderId="30" xfId="10" applyNumberFormat="1" applyFont="1" applyFill="1" applyBorder="1"/>
    <xf numFmtId="189" fontId="15" fillId="0" borderId="0" xfId="10" applyNumberFormat="1" applyFont="1" applyFill="1" applyBorder="1"/>
    <xf numFmtId="189" fontId="16" fillId="0" borderId="19" xfId="10" applyNumberFormat="1" applyFont="1" applyBorder="1"/>
    <xf numFmtId="189" fontId="16" fillId="0" borderId="0" xfId="10" applyNumberFormat="1" applyFont="1" applyBorder="1"/>
    <xf numFmtId="189" fontId="16" fillId="0" borderId="14" xfId="10" applyNumberFormat="1" applyFont="1" applyBorder="1"/>
    <xf numFmtId="189" fontId="16" fillId="0" borderId="16" xfId="10" applyNumberFormat="1" applyFont="1" applyBorder="1"/>
    <xf numFmtId="189" fontId="16" fillId="0" borderId="7" xfId="10" applyNumberFormat="1" applyFont="1" applyBorder="1"/>
    <xf numFmtId="189" fontId="16" fillId="0" borderId="19" xfId="10" applyNumberFormat="1" applyFont="1" applyFill="1" applyBorder="1"/>
    <xf numFmtId="189" fontId="16" fillId="0" borderId="0" xfId="10" applyNumberFormat="1" applyFont="1" applyFill="1" applyBorder="1"/>
    <xf numFmtId="189" fontId="29" fillId="0" borderId="19" xfId="10" applyNumberFormat="1" applyFont="1" applyBorder="1"/>
    <xf numFmtId="189" fontId="29" fillId="0" borderId="0" xfId="10" applyNumberFormat="1" applyFont="1" applyBorder="1"/>
    <xf numFmtId="189" fontId="29" fillId="0" borderId="5" xfId="10" applyNumberFormat="1" applyFont="1" applyBorder="1"/>
    <xf numFmtId="189" fontId="29" fillId="0" borderId="2" xfId="10" applyNumberFormat="1" applyFont="1" applyBorder="1"/>
    <xf numFmtId="43" fontId="19" fillId="0" borderId="14" xfId="1" applyNumberFormat="1" applyFont="1" applyBorder="1"/>
    <xf numFmtId="0" fontId="12" fillId="13" borderId="6" xfId="6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37" fontId="12" fillId="14" borderId="48" xfId="5" applyNumberFormat="1" applyFont="1" applyFill="1" applyBorder="1" applyAlignment="1" applyProtection="1">
      <alignment horizontal="center" vertical="center"/>
    </xf>
    <xf numFmtId="37" fontId="8" fillId="7" borderId="48" xfId="3" applyNumberFormat="1" applyFont="1" applyFill="1" applyBorder="1" applyAlignment="1" applyProtection="1">
      <alignment horizontal="center" vertical="center"/>
    </xf>
    <xf numFmtId="37" fontId="10" fillId="12" borderId="48" xfId="7" applyNumberFormat="1" applyFont="1" applyFill="1" applyBorder="1" applyAlignment="1" applyProtection="1">
      <alignment horizontal="center" vertical="center"/>
    </xf>
    <xf numFmtId="189" fontId="26" fillId="12" borderId="48" xfId="7" applyNumberFormat="1" applyFont="1" applyFill="1" applyBorder="1" applyAlignment="1" applyProtection="1">
      <alignment vertical="center"/>
    </xf>
    <xf numFmtId="189" fontId="16" fillId="12" borderId="48" xfId="7" applyNumberFormat="1" applyFont="1" applyFill="1" applyBorder="1" applyAlignment="1" applyProtection="1">
      <alignment vertical="center"/>
    </xf>
    <xf numFmtId="37" fontId="28" fillId="17" borderId="48" xfId="7" applyNumberFormat="1" applyFont="1" applyFill="1" applyBorder="1" applyAlignment="1" applyProtection="1">
      <alignment horizontal="center" vertical="center"/>
    </xf>
    <xf numFmtId="189" fontId="28" fillId="17" borderId="48" xfId="7" applyNumberFormat="1" applyFont="1" applyFill="1" applyBorder="1" applyAlignment="1" applyProtection="1">
      <alignment vertical="center"/>
    </xf>
    <xf numFmtId="189" fontId="29" fillId="17" borderId="48" xfId="7" applyNumberFormat="1" applyFont="1" applyFill="1" applyBorder="1" applyAlignment="1" applyProtection="1">
      <alignment vertical="center"/>
    </xf>
    <xf numFmtId="0" fontId="37" fillId="0" borderId="0" xfId="0" applyFont="1"/>
    <xf numFmtId="0" fontId="34" fillId="13" borderId="15" xfId="6" applyFont="1" applyFill="1" applyBorder="1" applyAlignment="1">
      <alignment horizontal="center"/>
    </xf>
    <xf numFmtId="43" fontId="16" fillId="12" borderId="28" xfId="1" applyFont="1" applyFill="1" applyBorder="1" applyAlignment="1" applyProtection="1">
      <alignment vertical="center"/>
    </xf>
    <xf numFmtId="43" fontId="16" fillId="0" borderId="14" xfId="1" applyFont="1" applyBorder="1"/>
    <xf numFmtId="43" fontId="29" fillId="0" borderId="14" xfId="1" applyFont="1" applyBorder="1"/>
    <xf numFmtId="43" fontId="29" fillId="17" borderId="21" xfId="1" applyFont="1" applyFill="1" applyBorder="1"/>
    <xf numFmtId="43" fontId="29" fillId="17" borderId="28" xfId="1" applyFont="1" applyFill="1" applyBorder="1" applyAlignment="1" applyProtection="1">
      <alignment vertic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</cellXfs>
  <cellStyles count="11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2" xfId="9" xr:uid="{00000000-0005-0000-0000-000007000000}"/>
    <cellStyle name="Comma 9" xfId="10" xr:uid="{00000000-0005-0000-0000-000008000000}"/>
    <cellStyle name="Normal" xfId="0" builtinId="0"/>
    <cellStyle name="Percent" xfId="2" builtinId="5"/>
  </cellStyles>
  <dxfs count="28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8080"/>
      <color rgb="FF339966"/>
      <color rgb="FF4F6228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26"/>
  <sheetViews>
    <sheetView topLeftCell="A217" zoomScale="98" zoomScaleNormal="98" workbookViewId="0">
      <selection activeCell="L78" sqref="L78:W78"/>
    </sheetView>
  </sheetViews>
  <sheetFormatPr defaultColWidth="7" defaultRowHeight="12.75" x14ac:dyDescent="0.2"/>
  <cols>
    <col min="1" max="1" width="9.140625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4"/>
    <col min="12" max="13" width="13" style="1" customWidth="1"/>
    <col min="14" max="14" width="13.140625" style="1" customWidth="1"/>
    <col min="15" max="16" width="12.7109375" style="1" customWidth="1"/>
    <col min="17" max="19" width="13.140625" style="1" customWidth="1"/>
    <col min="20" max="21" width="12.85546875" style="1" customWidth="1"/>
    <col min="22" max="22" width="13.85546875" style="1" customWidth="1"/>
    <col min="23" max="23" width="13.7109375" style="2" customWidth="1"/>
    <col min="24" max="24" width="7.7109375" style="6" bestFit="1" customWidth="1"/>
    <col min="25" max="25" width="11.5703125" style="4" bestFit="1" customWidth="1"/>
    <col min="26" max="26" width="9.140625" style="4"/>
    <col min="27" max="27" width="9.140625" style="390"/>
    <col min="28" max="16384" width="7" style="1"/>
  </cols>
  <sheetData>
    <row r="1" spans="1:28" ht="13.5" thickBot="1" x14ac:dyDescent="0.25"/>
    <row r="2" spans="1:28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8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8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8" ht="14.25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8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8" ht="13.5" thickBot="1" x14ac:dyDescent="0.25">
      <c r="B7" s="116"/>
      <c r="C7" s="117" t="s">
        <v>5</v>
      </c>
      <c r="D7" s="118" t="s">
        <v>6</v>
      </c>
      <c r="E7" s="418" t="s">
        <v>7</v>
      </c>
      <c r="F7" s="117" t="s">
        <v>5</v>
      </c>
      <c r="G7" s="118" t="s">
        <v>6</v>
      </c>
      <c r="H7" s="211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8" ht="6" customHeight="1" thickTop="1" x14ac:dyDescent="0.2">
      <c r="B8" s="111"/>
      <c r="C8" s="121"/>
      <c r="D8" s="122"/>
      <c r="E8" s="174"/>
      <c r="F8" s="121"/>
      <c r="G8" s="122"/>
      <c r="H8" s="174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8" ht="14.25" customHeight="1" x14ac:dyDescent="0.2">
      <c r="A9" s="382" t="str">
        <f t="shared" ref="A9:A63" si="0">IF(ISERROR(F9/G9)," ",IF(F9/G9&gt;0.5,IF(F9/G9&lt;1.5," ","NOT OK"),"NOT OK"))</f>
        <v xml:space="preserve"> </v>
      </c>
      <c r="B9" s="111" t="s">
        <v>13</v>
      </c>
      <c r="C9" s="125">
        <f>Lcc_BKK!C9+Lcc_DMK!C9</f>
        <v>4230</v>
      </c>
      <c r="D9" s="127">
        <f>Lcc_BKK!D9+Lcc_DMK!D9</f>
        <v>4225</v>
      </c>
      <c r="E9" s="336">
        <f>SUM(C9:D9)</f>
        <v>8455</v>
      </c>
      <c r="F9" s="125">
        <f>Lcc_BKK!F9+Lcc_DMK!F9</f>
        <v>5116</v>
      </c>
      <c r="G9" s="127">
        <f>Lcc_BKK!G9+Lcc_DMK!G9</f>
        <v>5106</v>
      </c>
      <c r="H9" s="336">
        <f>SUM(F9:G9)</f>
        <v>10222</v>
      </c>
      <c r="I9" s="128">
        <f t="shared" ref="I9:I20" si="1">IF(E9=0,0,((H9/E9)-1)*100)</f>
        <v>20.898876404494395</v>
      </c>
      <c r="J9" s="4"/>
      <c r="L9" s="14" t="s">
        <v>13</v>
      </c>
      <c r="M9" s="40">
        <f>Lcc_BKK!M9+Lcc_DMK!M9</f>
        <v>723023</v>
      </c>
      <c r="N9" s="38">
        <f>Lcc_BKK!N9+Lcc_DMK!N9</f>
        <v>695529</v>
      </c>
      <c r="O9" s="343">
        <f>SUM(M9:N9)</f>
        <v>1418552</v>
      </c>
      <c r="P9" s="39">
        <f>Lcc_BKK!P9+Lcc_DMK!P9</f>
        <v>1835</v>
      </c>
      <c r="Q9" s="345">
        <f>O9+P9</f>
        <v>1420387</v>
      </c>
      <c r="R9" s="40">
        <f>Lcc_BKK!R9+Lcc_DMK!R9</f>
        <v>886405</v>
      </c>
      <c r="S9" s="38">
        <f>Lcc_BKK!S9+Lcc_DMK!S9</f>
        <v>878065</v>
      </c>
      <c r="T9" s="343">
        <f>SUM(R9:S9)</f>
        <v>1764470</v>
      </c>
      <c r="U9" s="39">
        <f>Lcc_BKK!U9+Lcc_DMK!U9</f>
        <v>1709</v>
      </c>
      <c r="V9" s="345">
        <f>T9+U9</f>
        <v>1766179</v>
      </c>
      <c r="W9" s="41">
        <f t="shared" ref="W9:W20" si="2">IF(Q9=0,0,((V9/Q9)-1)*100)</f>
        <v>24.344914449371903</v>
      </c>
    </row>
    <row r="10" spans="1:28" ht="14.25" customHeight="1" x14ac:dyDescent="0.2">
      <c r="A10" s="382" t="str">
        <f t="shared" si="0"/>
        <v xml:space="preserve"> </v>
      </c>
      <c r="B10" s="111" t="s">
        <v>14</v>
      </c>
      <c r="C10" s="125">
        <f>Lcc_BKK!C10+Lcc_DMK!C10</f>
        <v>3897</v>
      </c>
      <c r="D10" s="127">
        <f>Lcc_BKK!D10+Lcc_DMK!D10</f>
        <v>3895</v>
      </c>
      <c r="E10" s="336">
        <f>SUM(C10:D10)</f>
        <v>7792</v>
      </c>
      <c r="F10" s="125">
        <f>Lcc_BKK!F10+Lcc_DMK!F10</f>
        <v>4741</v>
      </c>
      <c r="G10" s="127">
        <f>Lcc_BKK!G10+Lcc_DMK!G10</f>
        <v>4739</v>
      </c>
      <c r="H10" s="336">
        <f>SUM(F10:G10)</f>
        <v>9480</v>
      </c>
      <c r="I10" s="128">
        <f t="shared" si="1"/>
        <v>21.663244353182741</v>
      </c>
      <c r="J10" s="4"/>
      <c r="L10" s="14" t="s">
        <v>14</v>
      </c>
      <c r="M10" s="40">
        <f>Lcc_BKK!M10+Lcc_DMK!M10</f>
        <v>665953</v>
      </c>
      <c r="N10" s="38">
        <f>Lcc_BKK!N10+Lcc_DMK!N10</f>
        <v>704905</v>
      </c>
      <c r="O10" s="343">
        <f>SUM(M10:N10)</f>
        <v>1370858</v>
      </c>
      <c r="P10" s="39">
        <f>Lcc_BKK!P10+Lcc_DMK!P10</f>
        <v>2757</v>
      </c>
      <c r="Q10" s="345">
        <f>O10+P10</f>
        <v>1373615</v>
      </c>
      <c r="R10" s="40">
        <f>Lcc_BKK!R10+Lcc_DMK!R10</f>
        <v>845660</v>
      </c>
      <c r="S10" s="38">
        <f>Lcc_BKK!S10+Lcc_DMK!S10</f>
        <v>867173</v>
      </c>
      <c r="T10" s="343">
        <f>SUM(R10:S10)</f>
        <v>1712833</v>
      </c>
      <c r="U10" s="39">
        <f>Lcc_BKK!U10+Lcc_DMK!U10</f>
        <v>2744</v>
      </c>
      <c r="V10" s="345">
        <f>T10+U10</f>
        <v>1715577</v>
      </c>
      <c r="W10" s="41">
        <f t="shared" si="2"/>
        <v>24.895039730928971</v>
      </c>
      <c r="AB10" s="318"/>
    </row>
    <row r="11" spans="1:28" ht="14.25" customHeight="1" thickBot="1" x14ac:dyDescent="0.25">
      <c r="A11" s="384" t="str">
        <f>IF(ISERROR(F11/G11)," ",IF(F11/G11&gt;0.5,IF(F11/G11&lt;1.5," ","NOT OK"),"NOT OK"))</f>
        <v xml:space="preserve"> </v>
      </c>
      <c r="B11" s="111" t="s">
        <v>15</v>
      </c>
      <c r="C11" s="125">
        <f>Lcc_BKK!C11+Lcc_DMK!C11</f>
        <v>4336</v>
      </c>
      <c r="D11" s="127">
        <f>Lcc_BKK!D11+Lcc_DMK!D11</f>
        <v>4339</v>
      </c>
      <c r="E11" s="336">
        <f>SUM(C11:D11)</f>
        <v>8675</v>
      </c>
      <c r="F11" s="125">
        <f>Lcc_BKK!F11+Lcc_DMK!F11</f>
        <v>5167</v>
      </c>
      <c r="G11" s="127">
        <f>Lcc_BKK!G11+Lcc_DMK!G11</f>
        <v>5159</v>
      </c>
      <c r="H11" s="336">
        <f>SUM(F11:G11)</f>
        <v>10326</v>
      </c>
      <c r="I11" s="128">
        <f>IF(E11=0,0,((H11/E11)-1)*100)</f>
        <v>19.031700288184439</v>
      </c>
      <c r="J11" s="8"/>
      <c r="L11" s="14" t="s">
        <v>15</v>
      </c>
      <c r="M11" s="40">
        <f>Lcc_BKK!M11+Lcc_DMK!M11</f>
        <v>741285</v>
      </c>
      <c r="N11" s="38">
        <f>Lcc_BKK!N11+Lcc_DMK!N11</f>
        <v>764221</v>
      </c>
      <c r="O11" s="414">
        <f t="shared" ref="O11" si="3">SUM(M11:N11)</f>
        <v>1505506</v>
      </c>
      <c r="P11" s="39">
        <f>Lcc_BKK!P11+Lcc_DMK!P11</f>
        <v>3019</v>
      </c>
      <c r="Q11" s="190">
        <f>O11+P11</f>
        <v>1508525</v>
      </c>
      <c r="R11" s="40">
        <f>Lcc_BKK!R11+Lcc_DMK!R11</f>
        <v>902330</v>
      </c>
      <c r="S11" s="38">
        <f>Lcc_BKK!S11+Lcc_DMK!S11</f>
        <v>928839</v>
      </c>
      <c r="T11" s="187">
        <f t="shared" ref="T11" si="4">SUM(R11:S11)</f>
        <v>1831169</v>
      </c>
      <c r="U11" s="39">
        <f>Lcc_BKK!U11+Lcc_DMK!U11</f>
        <v>3195</v>
      </c>
      <c r="V11" s="190">
        <f>T11+U11</f>
        <v>1834364</v>
      </c>
      <c r="W11" s="41">
        <f>IF(Q11=0,0,((V11/Q11)-1)*100)</f>
        <v>21.59984090419449</v>
      </c>
    </row>
    <row r="12" spans="1:28" ht="14.25" customHeight="1" thickTop="1" thickBot="1" x14ac:dyDescent="0.25">
      <c r="A12" s="382" t="str">
        <f t="shared" si="0"/>
        <v xml:space="preserve"> </v>
      </c>
      <c r="B12" s="132" t="s">
        <v>61</v>
      </c>
      <c r="C12" s="133">
        <f t="shared" ref="C12:E12" si="5">+C9+C10+C11</f>
        <v>12463</v>
      </c>
      <c r="D12" s="135">
        <f t="shared" si="5"/>
        <v>12459</v>
      </c>
      <c r="E12" s="337">
        <f t="shared" si="5"/>
        <v>24922</v>
      </c>
      <c r="F12" s="133">
        <f t="shared" ref="F12:G12" si="6">+F9+F10+F11</f>
        <v>15024</v>
      </c>
      <c r="G12" s="135">
        <f t="shared" si="6"/>
        <v>15004</v>
      </c>
      <c r="H12" s="337">
        <f t="shared" ref="H12" si="7">+H9+H10+H11</f>
        <v>30028</v>
      </c>
      <c r="I12" s="137">
        <f>IF(E12=0,0,((H12/E12)-1)*100)</f>
        <v>20.487922317631014</v>
      </c>
      <c r="J12" s="8"/>
      <c r="L12" s="42" t="s">
        <v>61</v>
      </c>
      <c r="M12" s="46">
        <f t="shared" ref="M12:V12" si="8">+M9+M10+M11</f>
        <v>2130261</v>
      </c>
      <c r="N12" s="44">
        <f t="shared" si="8"/>
        <v>2164655</v>
      </c>
      <c r="O12" s="344">
        <f t="shared" si="8"/>
        <v>4294916</v>
      </c>
      <c r="P12" s="44">
        <f t="shared" si="8"/>
        <v>7611</v>
      </c>
      <c r="Q12" s="344">
        <f t="shared" si="8"/>
        <v>4302527</v>
      </c>
      <c r="R12" s="46">
        <f t="shared" ref="R12:U12" si="9">+R9+R10+R11</f>
        <v>2634395</v>
      </c>
      <c r="S12" s="44">
        <f t="shared" si="9"/>
        <v>2674077</v>
      </c>
      <c r="T12" s="344">
        <f t="shared" si="9"/>
        <v>5308472</v>
      </c>
      <c r="U12" s="44">
        <f t="shared" si="9"/>
        <v>7648</v>
      </c>
      <c r="V12" s="344">
        <f t="shared" si="8"/>
        <v>5316120</v>
      </c>
      <c r="W12" s="47">
        <f>IF(Q12=0,0,((V12/Q12)-1)*100)</f>
        <v>23.558085748212608</v>
      </c>
      <c r="AB12" s="318"/>
    </row>
    <row r="13" spans="1:28" ht="14.25" customHeight="1" thickTop="1" x14ac:dyDescent="0.2">
      <c r="A13" s="382" t="str">
        <f t="shared" si="0"/>
        <v xml:space="preserve"> </v>
      </c>
      <c r="B13" s="111" t="s">
        <v>16</v>
      </c>
      <c r="C13" s="138">
        <f>Lcc_BKK!C13+Lcc_DMK!C13</f>
        <v>4367</v>
      </c>
      <c r="D13" s="140">
        <f>Lcc_BKK!D13+Lcc_DMK!D13</f>
        <v>4330</v>
      </c>
      <c r="E13" s="336">
        <f t="shared" ref="E13" si="10">SUM(C13:D13)</f>
        <v>8697</v>
      </c>
      <c r="F13" s="138">
        <f>Lcc_BKK!F13+Lcc_DMK!F13</f>
        <v>4898</v>
      </c>
      <c r="G13" s="140">
        <f>Lcc_BKK!G13+Lcc_DMK!G13</f>
        <v>4904</v>
      </c>
      <c r="H13" s="336">
        <f t="shared" ref="H13:H19" si="11">SUM(F13:G13)</f>
        <v>9802</v>
      </c>
      <c r="I13" s="128">
        <f t="shared" si="1"/>
        <v>12.705530642750373</v>
      </c>
      <c r="J13" s="4"/>
      <c r="L13" s="14" t="s">
        <v>16</v>
      </c>
      <c r="M13" s="40">
        <f>Lcc_BKK!M13+Lcc_DMK!M13</f>
        <v>757115</v>
      </c>
      <c r="N13" s="38">
        <f>Lcc_BKK!N13+Lcc_DMK!N13</f>
        <v>750567</v>
      </c>
      <c r="O13" s="414">
        <f t="shared" ref="O13" si="12">SUM(M13:N13)</f>
        <v>1507682</v>
      </c>
      <c r="P13" s="39">
        <f>Lcc_BKK!P13+Lcc_DMK!P13</f>
        <v>1056</v>
      </c>
      <c r="Q13" s="190">
        <f>O13+P13</f>
        <v>1508738</v>
      </c>
      <c r="R13" s="40">
        <f>Lcc_BKK!R13+Lcc_DMK!R13</f>
        <v>855801</v>
      </c>
      <c r="S13" s="38">
        <f>Lcc_BKK!S13+Lcc_DMK!S13</f>
        <v>871411</v>
      </c>
      <c r="T13" s="187">
        <f t="shared" ref="T13" si="13">SUM(R13:S13)</f>
        <v>1727212</v>
      </c>
      <c r="U13" s="39">
        <f>Lcc_BKK!U13+Lcc_DMK!U13</f>
        <v>1898</v>
      </c>
      <c r="V13" s="190">
        <f>T13+U13</f>
        <v>1729110</v>
      </c>
      <c r="W13" s="41">
        <f t="shared" si="2"/>
        <v>14.606379636490896</v>
      </c>
    </row>
    <row r="14" spans="1:28" ht="14.25" customHeight="1" x14ac:dyDescent="0.2">
      <c r="A14" s="382" t="str">
        <f>IF(ISERROR(F14/G14)," ",IF(F14/G14&gt;0.5,IF(F14/G14&lt;1.5," ","NOT OK"),"NOT OK"))</f>
        <v xml:space="preserve"> </v>
      </c>
      <c r="B14" s="111" t="s">
        <v>17</v>
      </c>
      <c r="C14" s="138">
        <f>Lcc_BKK!C14+Lcc_DMK!C14</f>
        <v>4439</v>
      </c>
      <c r="D14" s="140">
        <f>Lcc_BKK!D14+Lcc_DMK!D14</f>
        <v>4399</v>
      </c>
      <c r="E14" s="175">
        <f>SUM(C14:D14)</f>
        <v>8838</v>
      </c>
      <c r="F14" s="138">
        <f>Lcc_BKK!F14+Lcc_DMK!F14</f>
        <v>5080</v>
      </c>
      <c r="G14" s="140">
        <f>Lcc_BKK!G14+Lcc_DMK!G14</f>
        <v>5067</v>
      </c>
      <c r="H14" s="175">
        <f>SUM(F14:G14)</f>
        <v>10147</v>
      </c>
      <c r="I14" s="128">
        <f>IF(E14=0,0,((H14/E14)-1)*100)</f>
        <v>14.811043222448529</v>
      </c>
      <c r="J14" s="4"/>
      <c r="L14" s="14" t="s">
        <v>17</v>
      </c>
      <c r="M14" s="40">
        <f>Lcc_BKK!M14+Lcc_DMK!M14</f>
        <v>722554</v>
      </c>
      <c r="N14" s="38">
        <f>Lcc_BKK!N14+Lcc_DMK!N14</f>
        <v>722937</v>
      </c>
      <c r="O14" s="414">
        <f>SUM(M14:N14)</f>
        <v>1445491</v>
      </c>
      <c r="P14" s="39">
        <f>Lcc_BKK!P14+Lcc_DMK!P14</f>
        <v>1959</v>
      </c>
      <c r="Q14" s="190">
        <f>O14+P14</f>
        <v>1447450</v>
      </c>
      <c r="R14" s="40">
        <f>Lcc_BKK!R14+Lcc_DMK!R14</f>
        <v>847732</v>
      </c>
      <c r="S14" s="38">
        <f>Lcc_BKK!S14+Lcc_DMK!S14</f>
        <v>868390</v>
      </c>
      <c r="T14" s="187">
        <f>SUM(R14:S14)</f>
        <v>1716122</v>
      </c>
      <c r="U14" s="39">
        <f>Lcc_BKK!U14+Lcc_DMK!U14</f>
        <v>1987</v>
      </c>
      <c r="V14" s="190">
        <f>T14+U14</f>
        <v>1718109</v>
      </c>
      <c r="W14" s="41">
        <f>IF(Q14=0,0,((V14/Q14)-1)*100)</f>
        <v>18.699022418736398</v>
      </c>
    </row>
    <row r="15" spans="1:28" ht="14.25" customHeight="1" thickBot="1" x14ac:dyDescent="0.25">
      <c r="A15" s="385" t="str">
        <f t="shared" si="0"/>
        <v xml:space="preserve"> </v>
      </c>
      <c r="B15" s="111" t="s">
        <v>18</v>
      </c>
      <c r="C15" s="138">
        <f>Lcc_BKK!C15+Lcc_DMK!C15</f>
        <v>4344</v>
      </c>
      <c r="D15" s="140">
        <f>Lcc_BKK!D15+Lcc_DMK!D15</f>
        <v>4328</v>
      </c>
      <c r="E15" s="175">
        <f t="shared" ref="E15" si="14">SUM(C15:D15)</f>
        <v>8672</v>
      </c>
      <c r="F15" s="138">
        <f>Lcc_BKK!F15+Lcc_DMK!F15</f>
        <v>5015</v>
      </c>
      <c r="G15" s="140">
        <f>Lcc_BKK!G15+Lcc_DMK!G15</f>
        <v>5012</v>
      </c>
      <c r="H15" s="175">
        <f t="shared" si="11"/>
        <v>10027</v>
      </c>
      <c r="I15" s="128">
        <f t="shared" si="1"/>
        <v>15.625</v>
      </c>
      <c r="J15" s="9"/>
      <c r="L15" s="14" t="s">
        <v>18</v>
      </c>
      <c r="M15" s="40">
        <f>Lcc_BKK!M15+Lcc_DMK!M15</f>
        <v>730692</v>
      </c>
      <c r="N15" s="38">
        <f>Lcc_BKK!N15+Lcc_DMK!N15</f>
        <v>714473</v>
      </c>
      <c r="O15" s="414">
        <f t="shared" ref="O15" si="15">SUM(M15:N15)</f>
        <v>1445165</v>
      </c>
      <c r="P15" s="413">
        <f>Lcc_BKK!P15+Lcc_DMK!P15</f>
        <v>1886</v>
      </c>
      <c r="Q15" s="414">
        <f>O15+P15</f>
        <v>1447051</v>
      </c>
      <c r="R15" s="40">
        <f>Lcc_BKK!R15+Lcc_DMK!R15</f>
        <v>861547</v>
      </c>
      <c r="S15" s="38">
        <f>Lcc_BKK!S15+Lcc_DMK!S15</f>
        <v>861099</v>
      </c>
      <c r="T15" s="187">
        <f t="shared" ref="T15" si="16">SUM(R15:S15)</f>
        <v>1722646</v>
      </c>
      <c r="U15" s="148">
        <f>Lcc_BKK!U15+Lcc_DMK!U15</f>
        <v>2545</v>
      </c>
      <c r="V15" s="187">
        <f>T15+U15</f>
        <v>1725191</v>
      </c>
      <c r="W15" s="41">
        <f t="shared" si="2"/>
        <v>19.221160829853257</v>
      </c>
    </row>
    <row r="16" spans="1:28" ht="14.25" customHeight="1" thickTop="1" thickBot="1" x14ac:dyDescent="0.25">
      <c r="A16" s="10" t="str">
        <f t="shared" si="0"/>
        <v xml:space="preserve"> </v>
      </c>
      <c r="B16" s="141" t="s">
        <v>19</v>
      </c>
      <c r="C16" s="133">
        <f t="shared" ref="C16:E16" si="17">+C13+C14+C15</f>
        <v>13150</v>
      </c>
      <c r="D16" s="143">
        <f t="shared" si="17"/>
        <v>13057</v>
      </c>
      <c r="E16" s="177">
        <f t="shared" si="17"/>
        <v>26207</v>
      </c>
      <c r="F16" s="133">
        <f t="shared" ref="F16:G16" si="18">+F13+F14+F15</f>
        <v>14993</v>
      </c>
      <c r="G16" s="143">
        <f t="shared" si="18"/>
        <v>14983</v>
      </c>
      <c r="H16" s="177">
        <f t="shared" ref="H16" si="19">+H13+H14+H15</f>
        <v>29976</v>
      </c>
      <c r="I16" s="136">
        <f t="shared" si="1"/>
        <v>14.381653756629898</v>
      </c>
      <c r="J16" s="10"/>
      <c r="K16" s="11"/>
      <c r="L16" s="48" t="s">
        <v>19</v>
      </c>
      <c r="M16" s="49">
        <f t="shared" ref="M16:V16" si="20">+M13+M14+M15</f>
        <v>2210361</v>
      </c>
      <c r="N16" s="50">
        <f t="shared" si="20"/>
        <v>2187977</v>
      </c>
      <c r="O16" s="189">
        <f t="shared" si="20"/>
        <v>4398338</v>
      </c>
      <c r="P16" s="50">
        <f t="shared" si="20"/>
        <v>4901</v>
      </c>
      <c r="Q16" s="189">
        <f t="shared" si="20"/>
        <v>4403239</v>
      </c>
      <c r="R16" s="49">
        <f t="shared" ref="R16:U16" si="21">+R13+R14+R15</f>
        <v>2565080</v>
      </c>
      <c r="S16" s="50">
        <f t="shared" si="21"/>
        <v>2600900</v>
      </c>
      <c r="T16" s="189">
        <f t="shared" si="21"/>
        <v>5165980</v>
      </c>
      <c r="U16" s="50">
        <f t="shared" si="21"/>
        <v>6430</v>
      </c>
      <c r="V16" s="189">
        <f t="shared" si="20"/>
        <v>5172410</v>
      </c>
      <c r="W16" s="51">
        <f t="shared" si="2"/>
        <v>17.468300040038699</v>
      </c>
    </row>
    <row r="17" spans="1:23" ht="14.25" customHeight="1" thickTop="1" x14ac:dyDescent="0.2">
      <c r="A17" s="382" t="str">
        <f t="shared" si="0"/>
        <v xml:space="preserve"> </v>
      </c>
      <c r="B17" s="111" t="s">
        <v>20</v>
      </c>
      <c r="C17" s="125">
        <f>Lcc_BKK!C17+Lcc_DMK!C17</f>
        <v>4796</v>
      </c>
      <c r="D17" s="127">
        <f>Lcc_BKK!D17+Lcc_DMK!D17</f>
        <v>4784</v>
      </c>
      <c r="E17" s="178">
        <f t="shared" ref="E17:E19" si="22">SUM(C17:D17)</f>
        <v>9580</v>
      </c>
      <c r="F17" s="125">
        <f>Lcc_BKK!F17+Lcc_DMK!F17</f>
        <v>5222</v>
      </c>
      <c r="G17" s="127">
        <f>Lcc_BKK!G17+Lcc_DMK!G17</f>
        <v>5203</v>
      </c>
      <c r="H17" s="178">
        <f t="shared" si="11"/>
        <v>10425</v>
      </c>
      <c r="I17" s="128">
        <f t="shared" si="1"/>
        <v>8.8204592901878875</v>
      </c>
      <c r="J17" s="4"/>
      <c r="L17" s="14" t="s">
        <v>21</v>
      </c>
      <c r="M17" s="40">
        <f>Lcc_BKK!M17+Lcc_DMK!M17</f>
        <v>811910</v>
      </c>
      <c r="N17" s="38">
        <f>Lcc_BKK!N17+Lcc_DMK!N17</f>
        <v>804705</v>
      </c>
      <c r="O17" s="414">
        <f t="shared" ref="O17:O19" si="23">SUM(M17:N17)</f>
        <v>1616615</v>
      </c>
      <c r="P17" s="413">
        <f>Lcc_BKK!P17+Lcc_DMK!P17</f>
        <v>1638</v>
      </c>
      <c r="Q17" s="343">
        <f>O17+P17</f>
        <v>1618253</v>
      </c>
      <c r="R17" s="40">
        <f>Lcc_BKK!R17+Lcc_DMK!R17</f>
        <v>880571</v>
      </c>
      <c r="S17" s="38">
        <f>Lcc_BKK!S17+Lcc_DMK!S17</f>
        <v>892272</v>
      </c>
      <c r="T17" s="187">
        <f t="shared" ref="T17:T19" si="24">SUM(R17:S17)</f>
        <v>1772843</v>
      </c>
      <c r="U17" s="148">
        <f>Lcc_BKK!U17+Lcc_DMK!U17</f>
        <v>2793</v>
      </c>
      <c r="V17" s="343">
        <f>T17+U17</f>
        <v>1775636</v>
      </c>
      <c r="W17" s="41">
        <f t="shared" si="2"/>
        <v>9.725487918143827</v>
      </c>
    </row>
    <row r="18" spans="1:23" ht="14.25" customHeight="1" x14ac:dyDescent="0.2">
      <c r="A18" s="382" t="str">
        <f t="shared" si="0"/>
        <v xml:space="preserve"> </v>
      </c>
      <c r="B18" s="111" t="s">
        <v>22</v>
      </c>
      <c r="C18" s="125">
        <f>Lcc_BKK!C18+Lcc_DMK!C18</f>
        <v>4692</v>
      </c>
      <c r="D18" s="127">
        <f>Lcc_BKK!D18+Lcc_DMK!D18</f>
        <v>4684</v>
      </c>
      <c r="E18" s="169">
        <f t="shared" si="22"/>
        <v>9376</v>
      </c>
      <c r="F18" s="125">
        <f>Lcc_BKK!F18+Lcc_DMK!F18</f>
        <v>5269</v>
      </c>
      <c r="G18" s="127">
        <f>Lcc_BKK!G18+Lcc_DMK!G18</f>
        <v>5274</v>
      </c>
      <c r="H18" s="169">
        <f t="shared" si="11"/>
        <v>10543</v>
      </c>
      <c r="I18" s="128">
        <f t="shared" si="1"/>
        <v>12.446672354948806</v>
      </c>
      <c r="J18" s="4"/>
      <c r="L18" s="14" t="s">
        <v>22</v>
      </c>
      <c r="M18" s="40">
        <f>Lcc_BKK!M18+Lcc_DMK!M18</f>
        <v>788844</v>
      </c>
      <c r="N18" s="38">
        <f>Lcc_BKK!N18+Lcc_DMK!N18</f>
        <v>792074</v>
      </c>
      <c r="O18" s="414">
        <f t="shared" si="23"/>
        <v>1580918</v>
      </c>
      <c r="P18" s="413">
        <f>Lcc_BKK!P18+Lcc_DMK!P18</f>
        <v>729</v>
      </c>
      <c r="Q18" s="343">
        <f>O18+P18</f>
        <v>1581647</v>
      </c>
      <c r="R18" s="40">
        <f>Lcc_BKK!R18+Lcc_DMK!R18</f>
        <v>878120</v>
      </c>
      <c r="S18" s="38">
        <f>Lcc_BKK!S18+Lcc_DMK!S18</f>
        <v>886210</v>
      </c>
      <c r="T18" s="187">
        <f t="shared" si="24"/>
        <v>1764330</v>
      </c>
      <c r="U18" s="148">
        <f>Lcc_BKK!U18+Lcc_DMK!U18</f>
        <v>4434</v>
      </c>
      <c r="V18" s="343">
        <f>T18+U18</f>
        <v>1768764</v>
      </c>
      <c r="W18" s="41">
        <f t="shared" si="2"/>
        <v>11.830515911578242</v>
      </c>
    </row>
    <row r="19" spans="1:23" ht="14.25" customHeight="1" thickBot="1" x14ac:dyDescent="0.25">
      <c r="A19" s="382" t="str">
        <f t="shared" si="0"/>
        <v xml:space="preserve"> </v>
      </c>
      <c r="B19" s="111" t="s">
        <v>23</v>
      </c>
      <c r="C19" s="125">
        <f>Lcc_BKK!C19+Lcc_DMK!C19</f>
        <v>4318</v>
      </c>
      <c r="D19" s="144">
        <f>Lcc_BKK!D19+Lcc_DMK!D19</f>
        <v>4319</v>
      </c>
      <c r="E19" s="341">
        <f t="shared" si="22"/>
        <v>8637</v>
      </c>
      <c r="F19" s="125">
        <f>Lcc_BKK!F19+Lcc_DMK!F19</f>
        <v>5033</v>
      </c>
      <c r="G19" s="144">
        <f>Lcc_BKK!G19+Lcc_DMK!G19</f>
        <v>5032</v>
      </c>
      <c r="H19" s="341">
        <f t="shared" si="11"/>
        <v>10065</v>
      </c>
      <c r="I19" s="145">
        <f t="shared" si="1"/>
        <v>16.533518582841268</v>
      </c>
      <c r="J19" s="4"/>
      <c r="L19" s="14" t="s">
        <v>23</v>
      </c>
      <c r="M19" s="40">
        <f>Lcc_BKK!M19+Lcc_DMK!M19</f>
        <v>691929</v>
      </c>
      <c r="N19" s="38">
        <f>Lcc_BKK!N19+Lcc_DMK!N19</f>
        <v>702729</v>
      </c>
      <c r="O19" s="414">
        <f t="shared" si="23"/>
        <v>1394658</v>
      </c>
      <c r="P19" s="39">
        <f>Lcc_BKK!P19+Lcc_DMK!P19</f>
        <v>333</v>
      </c>
      <c r="Q19" s="345">
        <f>O19+P19</f>
        <v>1394991</v>
      </c>
      <c r="R19" s="40">
        <f>Lcc_BKK!R19+Lcc_DMK!R19</f>
        <v>776391</v>
      </c>
      <c r="S19" s="38">
        <f>Lcc_BKK!S19+Lcc_DMK!S19</f>
        <v>798783</v>
      </c>
      <c r="T19" s="187">
        <f t="shared" si="24"/>
        <v>1575174</v>
      </c>
      <c r="U19" s="39">
        <f>Lcc_BKK!U19+Lcc_DMK!U19</f>
        <v>4549</v>
      </c>
      <c r="V19" s="345">
        <f>T19+U19</f>
        <v>1579723</v>
      </c>
      <c r="W19" s="41">
        <f t="shared" si="2"/>
        <v>13.242522711616056</v>
      </c>
    </row>
    <row r="20" spans="1:23" ht="14.25" customHeight="1" thickTop="1" thickBot="1" x14ac:dyDescent="0.25">
      <c r="A20" s="382" t="str">
        <f t="shared" si="0"/>
        <v xml:space="preserve"> </v>
      </c>
      <c r="B20" s="132" t="s">
        <v>24</v>
      </c>
      <c r="C20" s="133">
        <f t="shared" ref="C20:E20" si="25">+C17+C18+C19</f>
        <v>13806</v>
      </c>
      <c r="D20" s="135">
        <f t="shared" si="25"/>
        <v>13787</v>
      </c>
      <c r="E20" s="342">
        <f t="shared" si="25"/>
        <v>27593</v>
      </c>
      <c r="F20" s="133">
        <f t="shared" ref="F20:G20" si="26">+F17+F18+F19</f>
        <v>15524</v>
      </c>
      <c r="G20" s="135">
        <f t="shared" si="26"/>
        <v>15509</v>
      </c>
      <c r="H20" s="342">
        <f t="shared" ref="H20" si="27">+H17+H18+H19</f>
        <v>31033</v>
      </c>
      <c r="I20" s="136">
        <f t="shared" si="1"/>
        <v>12.466930018482959</v>
      </c>
      <c r="J20" s="4"/>
      <c r="L20" s="42" t="s">
        <v>24</v>
      </c>
      <c r="M20" s="46">
        <f t="shared" ref="M20:V20" si="28">+M17+M18+M19</f>
        <v>2292683</v>
      </c>
      <c r="N20" s="44">
        <f t="shared" si="28"/>
        <v>2299508</v>
      </c>
      <c r="O20" s="344">
        <f t="shared" si="28"/>
        <v>4592191</v>
      </c>
      <c r="P20" s="45">
        <f t="shared" si="28"/>
        <v>2700</v>
      </c>
      <c r="Q20" s="346">
        <f t="shared" si="28"/>
        <v>4594891</v>
      </c>
      <c r="R20" s="46">
        <f t="shared" ref="R20:U20" si="29">+R17+R18+R19</f>
        <v>2535082</v>
      </c>
      <c r="S20" s="44">
        <f t="shared" si="29"/>
        <v>2577265</v>
      </c>
      <c r="T20" s="344">
        <f t="shared" si="29"/>
        <v>5112347</v>
      </c>
      <c r="U20" s="45">
        <f t="shared" si="29"/>
        <v>11776</v>
      </c>
      <c r="V20" s="346">
        <f t="shared" si="28"/>
        <v>5124123</v>
      </c>
      <c r="W20" s="47">
        <f t="shared" si="2"/>
        <v>11.517835787617159</v>
      </c>
    </row>
    <row r="21" spans="1:23" ht="14.25" customHeight="1" thickTop="1" x14ac:dyDescent="0.2">
      <c r="A21" s="382" t="str">
        <f t="shared" ref="A21:A25" si="30">IF(ISERROR(F21/G21)," ",IF(F21/G21&gt;0.5,IF(F21/G21&lt;1.5," ","NOT OK"),"NOT OK"))</f>
        <v xml:space="preserve"> </v>
      </c>
      <c r="B21" s="111" t="s">
        <v>10</v>
      </c>
      <c r="C21" s="125">
        <f>Lcc_BKK!C21+Lcc_DMK!C21</f>
        <v>4851</v>
      </c>
      <c r="D21" s="127">
        <f>Lcc_BKK!D21+Lcc_DMK!D21</f>
        <v>4841</v>
      </c>
      <c r="E21" s="336">
        <f>SUM(C21:D21)</f>
        <v>9692</v>
      </c>
      <c r="F21" s="125">
        <f>Lcc_BKK!F21+Lcc_DMK!F21</f>
        <v>5315</v>
      </c>
      <c r="G21" s="127">
        <f>Lcc_BKK!G21+Lcc_DMK!G21</f>
        <v>5299</v>
      </c>
      <c r="H21" s="336">
        <f>SUM(F21:G21)</f>
        <v>10614</v>
      </c>
      <c r="I21" s="128">
        <f t="shared" ref="I21" si="31">IF(E21=0,0,((H21/E21)-1)*100)</f>
        <v>9.5130004127115253</v>
      </c>
      <c r="J21" s="4"/>
      <c r="L21" s="14" t="s">
        <v>10</v>
      </c>
      <c r="M21" s="40">
        <f>Lcc_BKK!M21+Lcc_DMK!M21</f>
        <v>773277</v>
      </c>
      <c r="N21" s="38">
        <f>Lcc_BKK!N21+Lcc_DMK!N21</f>
        <v>801554</v>
      </c>
      <c r="O21" s="343">
        <f t="shared" ref="O21" si="32">SUM(M21:N21)</f>
        <v>1574831</v>
      </c>
      <c r="P21" s="39">
        <f>Lcc_BKK!P21+Lcc_DMK!P21</f>
        <v>1612</v>
      </c>
      <c r="Q21" s="345">
        <f>O21+P21</f>
        <v>1576443</v>
      </c>
      <c r="R21" s="40">
        <f>Lcc_BKK!R21+Lcc_DMK!R21</f>
        <v>834703</v>
      </c>
      <c r="S21" s="38">
        <f>Lcc_BKK!S21+Lcc_DMK!S21</f>
        <v>861365</v>
      </c>
      <c r="T21" s="343">
        <f t="shared" ref="T21" si="33">SUM(R21:S21)</f>
        <v>1696068</v>
      </c>
      <c r="U21" s="39">
        <f>Lcc_BKK!U21+Lcc_DMK!U21</f>
        <v>2379</v>
      </c>
      <c r="V21" s="345">
        <f>T21+U21</f>
        <v>1698447</v>
      </c>
      <c r="W21" s="41">
        <f t="shared" ref="W21" si="34">IF(Q21=0,0,((V21/Q21)-1)*100)</f>
        <v>7.7391951374074397</v>
      </c>
    </row>
    <row r="22" spans="1:23" ht="14.25" customHeight="1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125">
        <f>Lcc_BKK!C22+Lcc_DMK!C22</f>
        <v>4711</v>
      </c>
      <c r="D22" s="127">
        <f>Lcc_BKK!D22+Lcc_DMK!D22</f>
        <v>4710</v>
      </c>
      <c r="E22" s="336">
        <f>SUM(C22:D22)</f>
        <v>9421</v>
      </c>
      <c r="F22" s="125">
        <f>Lcc_BKK!F22+Lcc_DMK!F22</f>
        <v>5254</v>
      </c>
      <c r="G22" s="127">
        <f>Lcc_BKK!G22+Lcc_DMK!G22</f>
        <v>5255</v>
      </c>
      <c r="H22" s="336">
        <f>SUM(F22:G22)</f>
        <v>10509</v>
      </c>
      <c r="I22" s="128">
        <f>IF(E22=0,0,((H22/E22)-1)*100)</f>
        <v>11.548667869652895</v>
      </c>
      <c r="J22" s="4"/>
      <c r="K22" s="7"/>
      <c r="L22" s="14" t="s">
        <v>11</v>
      </c>
      <c r="M22" s="40">
        <f>Lcc_BKK!M22+Lcc_DMK!M22</f>
        <v>807244</v>
      </c>
      <c r="N22" s="38">
        <f>Lcc_BKK!N22+Lcc_DMK!N22</f>
        <v>806106</v>
      </c>
      <c r="O22" s="343">
        <f>SUM(M22:N22)</f>
        <v>1613350</v>
      </c>
      <c r="P22" s="39">
        <f>Lcc_BKK!P22+Lcc_DMK!P22</f>
        <v>2096</v>
      </c>
      <c r="Q22" s="343">
        <f>O22+P22</f>
        <v>1615446</v>
      </c>
      <c r="R22" s="40">
        <f>Lcc_BKK!R22+Lcc_DMK!R22</f>
        <v>866256</v>
      </c>
      <c r="S22" s="38">
        <f>Lcc_BKK!S22+Lcc_DMK!S22</f>
        <v>854787</v>
      </c>
      <c r="T22" s="343">
        <f>SUM(R22:S22)</f>
        <v>1721043</v>
      </c>
      <c r="U22" s="39">
        <f>Lcc_BKK!U22+Lcc_DMK!U22</f>
        <v>3026</v>
      </c>
      <c r="V22" s="343">
        <f>T22+U22</f>
        <v>1724069</v>
      </c>
      <c r="W22" s="41">
        <f>IF(Q22=0,0,((V22/Q22)-1)*100)</f>
        <v>6.7240254394142607</v>
      </c>
    </row>
    <row r="23" spans="1:23" ht="14.25" customHeight="1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129">
        <f>Lcc_BKK!C23+Lcc_DMK!C23</f>
        <v>5030</v>
      </c>
      <c r="D23" s="131">
        <f>Lcc_BKK!D23+Lcc_DMK!D23</f>
        <v>5030</v>
      </c>
      <c r="E23" s="175">
        <f>SUM(C23:D23)</f>
        <v>10060</v>
      </c>
      <c r="F23" s="129">
        <f>Lcc_BKK!F23+Lcc_DMK!F23</f>
        <v>5774</v>
      </c>
      <c r="G23" s="131">
        <f>Lcc_BKK!G23+Lcc_DMK!G23</f>
        <v>5757</v>
      </c>
      <c r="H23" s="175">
        <f>SUM(F23:G23)</f>
        <v>11531</v>
      </c>
      <c r="I23" s="128">
        <f>IF(E23=0,0,((H23/E23)-1)*100)</f>
        <v>14.622266401590455</v>
      </c>
      <c r="J23" s="4"/>
      <c r="K23" s="7"/>
      <c r="L23" s="23" t="s">
        <v>12</v>
      </c>
      <c r="M23" s="40">
        <f>Lcc_BKK!M23+Lcc_DMK!M23</f>
        <v>873995</v>
      </c>
      <c r="N23" s="38">
        <f>Lcc_BKK!N23+Lcc_DMK!N23</f>
        <v>876996</v>
      </c>
      <c r="O23" s="343">
        <f t="shared" ref="O23" si="35">SUM(M23:N23)</f>
        <v>1750991</v>
      </c>
      <c r="P23" s="39">
        <f>Lcc_BKK!P23+Lcc_DMK!P23</f>
        <v>5044</v>
      </c>
      <c r="Q23" s="364">
        <f>O23+P23</f>
        <v>1756035</v>
      </c>
      <c r="R23" s="40">
        <f>Lcc_BKK!R23+Lcc_DMK!R23</f>
        <v>1008627</v>
      </c>
      <c r="S23" s="38">
        <f>Lcc_BKK!S23+Lcc_DMK!S23</f>
        <v>1002941</v>
      </c>
      <c r="T23" s="343">
        <f t="shared" ref="T23" si="36">SUM(R23:S23)</f>
        <v>2011568</v>
      </c>
      <c r="U23" s="39">
        <f>Lcc_BKK!U23+Lcc_DMK!U23</f>
        <v>7542</v>
      </c>
      <c r="V23" s="364">
        <f>T23+U23</f>
        <v>2019110</v>
      </c>
      <c r="W23" s="41">
        <f>IF(Q23=0,0,((V23/Q23)-1)*100)</f>
        <v>14.981193427238072</v>
      </c>
    </row>
    <row r="24" spans="1:23" ht="14.25" customHeight="1" thickTop="1" thickBot="1" x14ac:dyDescent="0.25">
      <c r="A24" s="382" t="str">
        <f t="shared" ref="A24" si="37">IF(ISERROR(F24/G24)," ",IF(F24/G24&gt;0.5,IF(F24/G24&lt;1.5," ","NOT OK"),"NOT OK"))</f>
        <v xml:space="preserve"> </v>
      </c>
      <c r="B24" s="132" t="s">
        <v>38</v>
      </c>
      <c r="C24" s="133">
        <f t="shared" ref="C24:H24" si="38">+C21+C22+C23</f>
        <v>14592</v>
      </c>
      <c r="D24" s="135">
        <f t="shared" si="38"/>
        <v>14581</v>
      </c>
      <c r="E24" s="342">
        <f t="shared" si="38"/>
        <v>29173</v>
      </c>
      <c r="F24" s="133">
        <f t="shared" si="38"/>
        <v>16343</v>
      </c>
      <c r="G24" s="135">
        <f t="shared" si="38"/>
        <v>16311</v>
      </c>
      <c r="H24" s="342">
        <f t="shared" si="38"/>
        <v>32654</v>
      </c>
      <c r="I24" s="136">
        <f t="shared" ref="I24" si="39">IF(E24=0,0,((H24/E24)-1)*100)</f>
        <v>11.932266136496072</v>
      </c>
      <c r="J24" s="4"/>
      <c r="L24" s="42" t="s">
        <v>38</v>
      </c>
      <c r="M24" s="46">
        <f>+M21+M22+M23</f>
        <v>2454516</v>
      </c>
      <c r="N24" s="44">
        <f t="shared" ref="N24:V24" si="40">+N21+N22+N23</f>
        <v>2484656</v>
      </c>
      <c r="O24" s="344">
        <f t="shared" si="40"/>
        <v>4939172</v>
      </c>
      <c r="P24" s="45">
        <f t="shared" si="40"/>
        <v>8752</v>
      </c>
      <c r="Q24" s="346">
        <f t="shared" si="40"/>
        <v>4947924</v>
      </c>
      <c r="R24" s="46">
        <f t="shared" si="40"/>
        <v>2709586</v>
      </c>
      <c r="S24" s="44">
        <f t="shared" si="40"/>
        <v>2719093</v>
      </c>
      <c r="T24" s="344">
        <f t="shared" si="40"/>
        <v>5428679</v>
      </c>
      <c r="U24" s="45">
        <f t="shared" si="40"/>
        <v>12947</v>
      </c>
      <c r="V24" s="346">
        <f t="shared" si="40"/>
        <v>5441626</v>
      </c>
      <c r="W24" s="47">
        <f t="shared" ref="W24" si="41">IF(Q24=0,0,((V24/Q24)-1)*100)</f>
        <v>9.9779624747671889</v>
      </c>
    </row>
    <row r="25" spans="1:23" ht="14.25" customHeight="1" thickTop="1" thickBot="1" x14ac:dyDescent="0.25">
      <c r="A25" s="383" t="str">
        <f t="shared" si="30"/>
        <v xml:space="preserve"> </v>
      </c>
      <c r="B25" s="132" t="s">
        <v>63</v>
      </c>
      <c r="C25" s="133">
        <f t="shared" ref="C25:H25" si="42">+C12+C16+C20+C24</f>
        <v>54011</v>
      </c>
      <c r="D25" s="135">
        <f t="shared" si="42"/>
        <v>53884</v>
      </c>
      <c r="E25" s="337">
        <f t="shared" si="42"/>
        <v>107895</v>
      </c>
      <c r="F25" s="133">
        <f t="shared" si="42"/>
        <v>61884</v>
      </c>
      <c r="G25" s="135">
        <f t="shared" si="42"/>
        <v>61807</v>
      </c>
      <c r="H25" s="337">
        <f t="shared" si="42"/>
        <v>123691</v>
      </c>
      <c r="I25" s="137">
        <f>IF(E25=0,0,((H25/E25)-1)*100)</f>
        <v>14.640159414245325</v>
      </c>
      <c r="J25" s="4"/>
      <c r="L25" s="42" t="s">
        <v>63</v>
      </c>
      <c r="M25" s="46">
        <f>+M12+M16+M20+M24</f>
        <v>9087821</v>
      </c>
      <c r="N25" s="44">
        <f t="shared" ref="N25:V25" si="43">+N12+N16+N20+N24</f>
        <v>9136796</v>
      </c>
      <c r="O25" s="344">
        <f t="shared" si="43"/>
        <v>18224617</v>
      </c>
      <c r="P25" s="44">
        <f t="shared" si="43"/>
        <v>23964</v>
      </c>
      <c r="Q25" s="344">
        <f t="shared" si="43"/>
        <v>18248581</v>
      </c>
      <c r="R25" s="46">
        <f t="shared" si="43"/>
        <v>10444143</v>
      </c>
      <c r="S25" s="44">
        <f t="shared" si="43"/>
        <v>10571335</v>
      </c>
      <c r="T25" s="344">
        <f t="shared" si="43"/>
        <v>21015478</v>
      </c>
      <c r="U25" s="44">
        <f t="shared" si="43"/>
        <v>38801</v>
      </c>
      <c r="V25" s="344">
        <f t="shared" si="43"/>
        <v>21054279</v>
      </c>
      <c r="W25" s="47">
        <f>IF(Q25=0,0,((V25/Q25)-1)*100)</f>
        <v>15.374883121049244</v>
      </c>
    </row>
    <row r="26" spans="1:23" ht="14.25" thickTop="1" thickBot="1" x14ac:dyDescent="0.25">
      <c r="B26" s="146" t="s">
        <v>60</v>
      </c>
      <c r="C26" s="107"/>
      <c r="D26" s="107"/>
      <c r="E26" s="107"/>
      <c r="F26" s="107"/>
      <c r="G26" s="107"/>
      <c r="H26" s="107"/>
      <c r="I26" s="108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3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3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3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3" ht="13.5" thickBot="1" x14ac:dyDescent="0.25">
      <c r="B32" s="116"/>
      <c r="C32" s="117" t="s">
        <v>5</v>
      </c>
      <c r="D32" s="118" t="s">
        <v>6</v>
      </c>
      <c r="E32" s="418" t="s">
        <v>7</v>
      </c>
      <c r="F32" s="117" t="s">
        <v>5</v>
      </c>
      <c r="G32" s="118" t="s">
        <v>6</v>
      </c>
      <c r="H32" s="211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8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8" ht="14.25" customHeight="1" x14ac:dyDescent="0.2">
      <c r="A34" s="4" t="str">
        <f t="shared" si="0"/>
        <v xml:space="preserve"> </v>
      </c>
      <c r="B34" s="111" t="s">
        <v>13</v>
      </c>
      <c r="C34" s="125">
        <f>Lcc_BKK!C34+Lcc_DMK!C34</f>
        <v>7344</v>
      </c>
      <c r="D34" s="127">
        <f>Lcc_BKK!D34+Lcc_DMK!D34</f>
        <v>7360</v>
      </c>
      <c r="E34" s="336">
        <f t="shared" ref="E34:E35" si="44">SUM(C34:D34)</f>
        <v>14704</v>
      </c>
      <c r="F34" s="125">
        <f>Lcc_BKK!F34+Lcc_DMK!F34</f>
        <v>7598</v>
      </c>
      <c r="G34" s="127">
        <f>Lcc_BKK!G34+Lcc_DMK!G34</f>
        <v>7611</v>
      </c>
      <c r="H34" s="336">
        <f t="shared" ref="H34:H35" si="45">SUM(F34:G34)</f>
        <v>15209</v>
      </c>
      <c r="I34" s="128">
        <f t="shared" ref="I34:I45" si="46">IF(E34=0,0,((H34/E34)-1)*100)</f>
        <v>3.4344396082698569</v>
      </c>
      <c r="J34" s="4"/>
      <c r="L34" s="14" t="s">
        <v>13</v>
      </c>
      <c r="M34" s="40">
        <f>Lcc_BKK!M34+Lcc_DMK!M34</f>
        <v>1124522</v>
      </c>
      <c r="N34" s="38">
        <f>Lcc_BKK!N34+Lcc_DMK!N34</f>
        <v>1084073</v>
      </c>
      <c r="O34" s="343">
        <f t="shared" ref="O34:O35" si="47">SUM(M34:N34)</f>
        <v>2208595</v>
      </c>
      <c r="P34" s="39">
        <f>Lcc_BKK!P34+Lcc_DMK!P34</f>
        <v>590</v>
      </c>
      <c r="Q34" s="345">
        <f>O34+P34</f>
        <v>2209185</v>
      </c>
      <c r="R34" s="40">
        <f>Lcc_BKK!R34+Lcc_DMK!R34</f>
        <v>1186231</v>
      </c>
      <c r="S34" s="38">
        <f>Lcc_BKK!S34+Lcc_DMK!S34</f>
        <v>1134742</v>
      </c>
      <c r="T34" s="343">
        <f t="shared" ref="T34:T35" si="48">SUM(R34:S34)</f>
        <v>2320973</v>
      </c>
      <c r="U34" s="39">
        <f>Lcc_BKK!U34+Lcc_DMK!U34</f>
        <v>168</v>
      </c>
      <c r="V34" s="345">
        <f>T34+U34</f>
        <v>2321141</v>
      </c>
      <c r="W34" s="41">
        <f t="shared" ref="W34:W45" si="49">IF(Q34=0,0,((V34/Q34)-1)*100)</f>
        <v>5.0677512295258298</v>
      </c>
    </row>
    <row r="35" spans="1:28" ht="14.25" customHeight="1" x14ac:dyDescent="0.2">
      <c r="A35" s="4" t="str">
        <f t="shared" si="0"/>
        <v xml:space="preserve"> </v>
      </c>
      <c r="B35" s="111" t="s">
        <v>14</v>
      </c>
      <c r="C35" s="125">
        <f>Lcc_BKK!C35+Lcc_DMK!C35</f>
        <v>6608</v>
      </c>
      <c r="D35" s="127">
        <f>Lcc_BKK!D35+Lcc_DMK!D35</f>
        <v>6608</v>
      </c>
      <c r="E35" s="336">
        <f t="shared" si="44"/>
        <v>13216</v>
      </c>
      <c r="F35" s="125">
        <f>Lcc_BKK!F35+Lcc_DMK!F35</f>
        <v>6741</v>
      </c>
      <c r="G35" s="127">
        <f>Lcc_BKK!G35+Lcc_DMK!G35</f>
        <v>6748</v>
      </c>
      <c r="H35" s="336">
        <f t="shared" si="45"/>
        <v>13489</v>
      </c>
      <c r="I35" s="128">
        <f t="shared" si="46"/>
        <v>2.0656779661016866</v>
      </c>
      <c r="J35" s="4"/>
      <c r="L35" s="14" t="s">
        <v>14</v>
      </c>
      <c r="M35" s="40">
        <f>Lcc_BKK!M35+Lcc_DMK!M35</f>
        <v>1000544</v>
      </c>
      <c r="N35" s="38">
        <f>Lcc_BKK!N35+Lcc_DMK!N35</f>
        <v>985665</v>
      </c>
      <c r="O35" s="343">
        <f t="shared" si="47"/>
        <v>1986209</v>
      </c>
      <c r="P35" s="39">
        <f>Lcc_BKK!P35+Lcc_DMK!P35</f>
        <v>202</v>
      </c>
      <c r="Q35" s="345">
        <f>O35+P35</f>
        <v>1986411</v>
      </c>
      <c r="R35" s="40">
        <f>Lcc_BKK!R35+Lcc_DMK!R35</f>
        <v>1046203</v>
      </c>
      <c r="S35" s="38">
        <f>Lcc_BKK!S35+Lcc_DMK!S35</f>
        <v>1039285</v>
      </c>
      <c r="T35" s="343">
        <f t="shared" si="48"/>
        <v>2085488</v>
      </c>
      <c r="U35" s="39">
        <f>Lcc_BKK!U35+Lcc_DMK!U35</f>
        <v>780</v>
      </c>
      <c r="V35" s="345">
        <f>T35+U35</f>
        <v>2086268</v>
      </c>
      <c r="W35" s="41">
        <f t="shared" si="49"/>
        <v>5.0270059922141064</v>
      </c>
    </row>
    <row r="36" spans="1:28" ht="14.25" customHeight="1" thickBot="1" x14ac:dyDescent="0.25">
      <c r="A36" s="4" t="str">
        <f>IF(ISERROR(F36/G36)," ",IF(F36/G36&gt;0.5,IF(F36/G36&lt;1.5," ","NOT OK"),"NOT OK"))</f>
        <v xml:space="preserve"> </v>
      </c>
      <c r="B36" s="111" t="s">
        <v>15</v>
      </c>
      <c r="C36" s="125">
        <f>Lcc_BKK!C36+Lcc_DMK!C36</f>
        <v>7232</v>
      </c>
      <c r="D36" s="127">
        <f>Lcc_BKK!D36+Lcc_DMK!D36</f>
        <v>7238</v>
      </c>
      <c r="E36" s="336">
        <f>SUM(C36:D36)</f>
        <v>14470</v>
      </c>
      <c r="F36" s="125">
        <f>Lcc_BKK!F36+Lcc_DMK!F36</f>
        <v>7708</v>
      </c>
      <c r="G36" s="127">
        <f>Lcc_BKK!G36+Lcc_DMK!G36</f>
        <v>7705</v>
      </c>
      <c r="H36" s="336">
        <f>SUM(F36:G36)</f>
        <v>15413</v>
      </c>
      <c r="I36" s="128">
        <f>IF(E36=0,0,((H36/E36)-1)*100)</f>
        <v>6.5169315825846619</v>
      </c>
      <c r="J36" s="4"/>
      <c r="L36" s="14" t="s">
        <v>15</v>
      </c>
      <c r="M36" s="40">
        <f>Lcc_BKK!M36+Lcc_DMK!M36</f>
        <v>1097787</v>
      </c>
      <c r="N36" s="38">
        <f>Lcc_BKK!N36+Lcc_DMK!N36</f>
        <v>1083188</v>
      </c>
      <c r="O36" s="343">
        <f>SUM(M36:N36)</f>
        <v>2180975</v>
      </c>
      <c r="P36" s="39">
        <f>Lcc_BKK!P36+Lcc_DMK!P36</f>
        <v>509</v>
      </c>
      <c r="Q36" s="345">
        <f>O36+P36</f>
        <v>2181484</v>
      </c>
      <c r="R36" s="40">
        <f>Lcc_BKK!R36+Lcc_DMK!R36</f>
        <v>1179390</v>
      </c>
      <c r="S36" s="38">
        <f>Lcc_BKK!S36+Lcc_DMK!S36</f>
        <v>1152681</v>
      </c>
      <c r="T36" s="343">
        <f>SUM(R36:S36)</f>
        <v>2332071</v>
      </c>
      <c r="U36" s="39">
        <f>Lcc_BKK!U36+Lcc_DMK!U36</f>
        <v>0</v>
      </c>
      <c r="V36" s="345">
        <f>T36+U36</f>
        <v>2332071</v>
      </c>
      <c r="W36" s="41">
        <f>IF(Q36=0,0,((V36/Q36)-1)*100)</f>
        <v>6.9029614702651898</v>
      </c>
    </row>
    <row r="37" spans="1:28" ht="14.25" customHeight="1" thickTop="1" thickBot="1" x14ac:dyDescent="0.25">
      <c r="A37" s="4" t="str">
        <f t="shared" si="0"/>
        <v xml:space="preserve"> </v>
      </c>
      <c r="B37" s="132" t="s">
        <v>61</v>
      </c>
      <c r="C37" s="133">
        <f t="shared" ref="C37:E37" si="50">+C34+C35+C36</f>
        <v>21184</v>
      </c>
      <c r="D37" s="135">
        <f t="shared" si="50"/>
        <v>21206</v>
      </c>
      <c r="E37" s="337">
        <f t="shared" si="50"/>
        <v>42390</v>
      </c>
      <c r="F37" s="133">
        <f t="shared" ref="F37:G37" si="51">+F34+F35+F36</f>
        <v>22047</v>
      </c>
      <c r="G37" s="135">
        <f t="shared" si="51"/>
        <v>22064</v>
      </c>
      <c r="H37" s="337">
        <f t="shared" ref="H37" si="52">+H34+H35+H36</f>
        <v>44111</v>
      </c>
      <c r="I37" s="137">
        <f>IF(E37=0,0,((H37/E37)-1)*100)</f>
        <v>4.0599197924038766</v>
      </c>
      <c r="J37" s="8"/>
      <c r="L37" s="42" t="s">
        <v>61</v>
      </c>
      <c r="M37" s="46">
        <f t="shared" ref="M37:Q37" si="53">+M34+M35+M36</f>
        <v>3222853</v>
      </c>
      <c r="N37" s="44">
        <f t="shared" si="53"/>
        <v>3152926</v>
      </c>
      <c r="O37" s="344">
        <f t="shared" si="53"/>
        <v>6375779</v>
      </c>
      <c r="P37" s="44">
        <f t="shared" si="53"/>
        <v>1301</v>
      </c>
      <c r="Q37" s="344">
        <f t="shared" si="53"/>
        <v>6377080</v>
      </c>
      <c r="R37" s="46">
        <f t="shared" ref="R37:U37" si="54">+R34+R35+R36</f>
        <v>3411824</v>
      </c>
      <c r="S37" s="44">
        <f t="shared" si="54"/>
        <v>3326708</v>
      </c>
      <c r="T37" s="344">
        <f t="shared" si="54"/>
        <v>6738532</v>
      </c>
      <c r="U37" s="44">
        <f t="shared" si="54"/>
        <v>948</v>
      </c>
      <c r="V37" s="344">
        <f t="shared" ref="V37" si="55">+V34+V35+V36</f>
        <v>6739480</v>
      </c>
      <c r="W37" s="47">
        <f>IF(Q37=0,0,((V37/Q37)-1)*100)</f>
        <v>5.6828517126960909</v>
      </c>
      <c r="AB37" s="318"/>
    </row>
    <row r="38" spans="1:28" ht="14.25" customHeight="1" thickTop="1" x14ac:dyDescent="0.2">
      <c r="A38" s="4" t="str">
        <f t="shared" si="0"/>
        <v xml:space="preserve"> </v>
      </c>
      <c r="B38" s="111" t="s">
        <v>16</v>
      </c>
      <c r="C38" s="138">
        <f>Lcc_BKK!C38+Lcc_DMK!C38</f>
        <v>6904</v>
      </c>
      <c r="D38" s="140">
        <f>Lcc_BKK!D38+Lcc_DMK!D38</f>
        <v>6938</v>
      </c>
      <c r="E38" s="336">
        <f t="shared" ref="E38" si="56">SUM(C38:D38)</f>
        <v>13842</v>
      </c>
      <c r="F38" s="138">
        <f>Lcc_BKK!F38+Lcc_DMK!F38</f>
        <v>7763</v>
      </c>
      <c r="G38" s="140">
        <f>Lcc_BKK!G38+Lcc_DMK!G38</f>
        <v>7766</v>
      </c>
      <c r="H38" s="336">
        <f t="shared" ref="H38:H40" si="57">SUM(F38:G38)</f>
        <v>15529</v>
      </c>
      <c r="I38" s="128">
        <f t="shared" si="46"/>
        <v>12.187545152434609</v>
      </c>
      <c r="J38" s="4"/>
      <c r="L38" s="14" t="s">
        <v>16</v>
      </c>
      <c r="M38" s="40">
        <f>Lcc_BKK!M38+Lcc_DMK!M38</f>
        <v>1034017</v>
      </c>
      <c r="N38" s="38">
        <f>Lcc_BKK!N38+Lcc_DMK!N38</f>
        <v>1033027</v>
      </c>
      <c r="O38" s="414">
        <f t="shared" ref="O38" si="58">SUM(M38:N38)</f>
        <v>2067044</v>
      </c>
      <c r="P38" s="39">
        <f>Lcc_BKK!P38+Lcc_DMK!P38</f>
        <v>727</v>
      </c>
      <c r="Q38" s="307">
        <f>O38+P38</f>
        <v>2067771</v>
      </c>
      <c r="R38" s="40">
        <f>Lcc_BKK!R38+Lcc_DMK!R38</f>
        <v>1174013</v>
      </c>
      <c r="S38" s="38">
        <f>Lcc_BKK!S38+Lcc_DMK!S38</f>
        <v>1161672</v>
      </c>
      <c r="T38" s="187">
        <f t="shared" ref="T38" si="59">SUM(R38:S38)</f>
        <v>2335685</v>
      </c>
      <c r="U38" s="39">
        <f>Lcc_BKK!U38+Lcc_DMK!U38</f>
        <v>608</v>
      </c>
      <c r="V38" s="307">
        <f>T38+U38</f>
        <v>2336293</v>
      </c>
      <c r="W38" s="41">
        <f t="shared" si="49"/>
        <v>12.986060835556735</v>
      </c>
    </row>
    <row r="39" spans="1:28" ht="14.25" customHeight="1" x14ac:dyDescent="0.2">
      <c r="A39" s="4" t="str">
        <f>IF(ISERROR(F39/G39)," ",IF(F39/G39&gt;0.5,IF(F39/G39&lt;1.5," ","NOT OK"),"NOT OK"))</f>
        <v xml:space="preserve"> </v>
      </c>
      <c r="B39" s="111" t="s">
        <v>17</v>
      </c>
      <c r="C39" s="138">
        <f>Lcc_BKK!C39+Lcc_DMK!C39</f>
        <v>6951</v>
      </c>
      <c r="D39" s="140">
        <f>Lcc_BKK!D39+Lcc_DMK!D39</f>
        <v>6990</v>
      </c>
      <c r="E39" s="336">
        <f>SUM(C39:D39)</f>
        <v>13941</v>
      </c>
      <c r="F39" s="138">
        <f>Lcc_BKK!F39+Lcc_DMK!F39</f>
        <v>7895</v>
      </c>
      <c r="G39" s="140">
        <f>Lcc_BKK!G39+Lcc_DMK!G39</f>
        <v>7904</v>
      </c>
      <c r="H39" s="336">
        <f>SUM(F39:G39)</f>
        <v>15799</v>
      </c>
      <c r="I39" s="128">
        <f>IF(E39=0,0,((H39/E39)-1)*100)</f>
        <v>13.327594864070003</v>
      </c>
      <c r="J39" s="4"/>
      <c r="L39" s="14" t="s">
        <v>17</v>
      </c>
      <c r="M39" s="40">
        <f>Lcc_BKK!M39+Lcc_DMK!M39</f>
        <v>987425</v>
      </c>
      <c r="N39" s="38">
        <f>Lcc_BKK!N39+Lcc_DMK!N39</f>
        <v>987892</v>
      </c>
      <c r="O39" s="414">
        <f>SUM(M39:N39)</f>
        <v>1975317</v>
      </c>
      <c r="P39" s="413">
        <f>Lcc_BKK!P39+Lcc_DMK!P39</f>
        <v>640</v>
      </c>
      <c r="Q39" s="414">
        <f>O39+P39</f>
        <v>1975957</v>
      </c>
      <c r="R39" s="40">
        <f>Lcc_BKK!R39+Lcc_DMK!R39</f>
        <v>1140660</v>
      </c>
      <c r="S39" s="38">
        <f>Lcc_BKK!S39+Lcc_DMK!S39</f>
        <v>1128288</v>
      </c>
      <c r="T39" s="187">
        <f>SUM(R39:S39)</f>
        <v>2268948</v>
      </c>
      <c r="U39" s="148">
        <f>Lcc_BKK!U39+Lcc_DMK!U39</f>
        <v>506</v>
      </c>
      <c r="V39" s="187">
        <f>T39+U39</f>
        <v>2269454</v>
      </c>
      <c r="W39" s="41">
        <f>IF(Q39=0,0,((V39/Q39)-1)*100)</f>
        <v>14.853410271579804</v>
      </c>
    </row>
    <row r="40" spans="1:28" ht="14.25" customHeight="1" thickBot="1" x14ac:dyDescent="0.25">
      <c r="A40" s="4" t="str">
        <f t="shared" si="0"/>
        <v xml:space="preserve"> </v>
      </c>
      <c r="B40" s="111" t="s">
        <v>18</v>
      </c>
      <c r="C40" s="138">
        <f>Lcc_BKK!C40+Lcc_DMK!C40</f>
        <v>6551</v>
      </c>
      <c r="D40" s="140">
        <f>Lcc_BKK!D40+Lcc_DMK!D40</f>
        <v>6573</v>
      </c>
      <c r="E40" s="336">
        <f t="shared" ref="E40" si="60">SUM(C40:D40)</f>
        <v>13124</v>
      </c>
      <c r="F40" s="138">
        <f>Lcc_BKK!F40+Lcc_DMK!F40</f>
        <v>7523</v>
      </c>
      <c r="G40" s="140">
        <f>Lcc_BKK!G40+Lcc_DMK!G40</f>
        <v>7524</v>
      </c>
      <c r="H40" s="336">
        <f t="shared" si="57"/>
        <v>15047</v>
      </c>
      <c r="I40" s="128">
        <f t="shared" si="46"/>
        <v>14.652544955806146</v>
      </c>
      <c r="J40" s="4"/>
      <c r="L40" s="14" t="s">
        <v>18</v>
      </c>
      <c r="M40" s="40">
        <f>Lcc_BKK!M40+Lcc_DMK!M40</f>
        <v>928378</v>
      </c>
      <c r="N40" s="38">
        <f>Lcc_BKK!N40+Lcc_DMK!N40</f>
        <v>933978</v>
      </c>
      <c r="O40" s="414">
        <f t="shared" ref="O40" si="61">SUM(M40:N40)</f>
        <v>1862356</v>
      </c>
      <c r="P40" s="413">
        <f>Lcc_BKK!P40+Lcc_DMK!P40</f>
        <v>474</v>
      </c>
      <c r="Q40" s="369">
        <f>O40+P40</f>
        <v>1862830</v>
      </c>
      <c r="R40" s="40">
        <f>Lcc_BKK!R40+Lcc_DMK!R40</f>
        <v>1043008</v>
      </c>
      <c r="S40" s="38">
        <f>Lcc_BKK!S40+Lcc_DMK!S40</f>
        <v>1040934</v>
      </c>
      <c r="T40" s="187">
        <f t="shared" ref="T40" si="62">SUM(R40:S40)</f>
        <v>2083942</v>
      </c>
      <c r="U40" s="148">
        <f>Lcc_BKK!U40+Lcc_DMK!U40</f>
        <v>540</v>
      </c>
      <c r="V40" s="369">
        <f>T40+U40</f>
        <v>2084482</v>
      </c>
      <c r="W40" s="41">
        <f t="shared" si="49"/>
        <v>11.898670302711455</v>
      </c>
    </row>
    <row r="41" spans="1:28" ht="14.25" customHeight="1" thickTop="1" thickBot="1" x14ac:dyDescent="0.25">
      <c r="A41" s="10" t="str">
        <f t="shared" si="0"/>
        <v xml:space="preserve"> </v>
      </c>
      <c r="B41" s="141" t="s">
        <v>19</v>
      </c>
      <c r="C41" s="133">
        <f t="shared" ref="C41:E41" si="63">+C38+C39+C40</f>
        <v>20406</v>
      </c>
      <c r="D41" s="143">
        <f t="shared" si="63"/>
        <v>20501</v>
      </c>
      <c r="E41" s="338">
        <f t="shared" si="63"/>
        <v>40907</v>
      </c>
      <c r="F41" s="133">
        <f t="shared" ref="F41:G41" si="64">+F38+F39+F40</f>
        <v>23181</v>
      </c>
      <c r="G41" s="143">
        <f t="shared" si="64"/>
        <v>23194</v>
      </c>
      <c r="H41" s="338">
        <f t="shared" ref="H41" si="65">+H38+H39+H40</f>
        <v>46375</v>
      </c>
      <c r="I41" s="136">
        <f t="shared" si="46"/>
        <v>13.366905419610342</v>
      </c>
      <c r="J41" s="10"/>
      <c r="K41" s="11"/>
      <c r="L41" s="48" t="s">
        <v>19</v>
      </c>
      <c r="M41" s="49">
        <f t="shared" ref="M41:Q41" si="66">+M38+M39+M40</f>
        <v>2949820</v>
      </c>
      <c r="N41" s="50">
        <f t="shared" si="66"/>
        <v>2954897</v>
      </c>
      <c r="O41" s="189">
        <f t="shared" si="66"/>
        <v>5904717</v>
      </c>
      <c r="P41" s="50">
        <f t="shared" si="66"/>
        <v>1841</v>
      </c>
      <c r="Q41" s="189">
        <f t="shared" si="66"/>
        <v>5906558</v>
      </c>
      <c r="R41" s="49">
        <f t="shared" ref="R41:U41" si="67">+R38+R39+R40</f>
        <v>3357681</v>
      </c>
      <c r="S41" s="50">
        <f t="shared" si="67"/>
        <v>3330894</v>
      </c>
      <c r="T41" s="189">
        <f t="shared" si="67"/>
        <v>6688575</v>
      </c>
      <c r="U41" s="50">
        <f t="shared" si="67"/>
        <v>1654</v>
      </c>
      <c r="V41" s="189">
        <f t="shared" ref="V41" si="68">+V38+V39+V40</f>
        <v>6690229</v>
      </c>
      <c r="W41" s="51">
        <f t="shared" si="49"/>
        <v>13.267811811887743</v>
      </c>
    </row>
    <row r="42" spans="1:28" ht="14.25" customHeight="1" thickTop="1" x14ac:dyDescent="0.2">
      <c r="A42" s="4" t="str">
        <f t="shared" si="0"/>
        <v xml:space="preserve"> </v>
      </c>
      <c r="B42" s="111" t="s">
        <v>20</v>
      </c>
      <c r="C42" s="125">
        <f>Lcc_BKK!C42+Lcc_DMK!C42</f>
        <v>6796</v>
      </c>
      <c r="D42" s="127">
        <f>Lcc_BKK!D42+Lcc_DMK!D42</f>
        <v>6816</v>
      </c>
      <c r="E42" s="339">
        <f t="shared" ref="E42:E44" si="69">SUM(C42:D42)</f>
        <v>13612</v>
      </c>
      <c r="F42" s="125">
        <f>Lcc_BKK!F42+Lcc_DMK!F42</f>
        <v>7676</v>
      </c>
      <c r="G42" s="127">
        <f>Lcc_BKK!G42+Lcc_DMK!G42</f>
        <v>7698</v>
      </c>
      <c r="H42" s="339">
        <f t="shared" ref="H42:H44" si="70">SUM(F42:G42)</f>
        <v>15374</v>
      </c>
      <c r="I42" s="128">
        <f t="shared" si="46"/>
        <v>12.944460769908893</v>
      </c>
      <c r="J42" s="4"/>
      <c r="L42" s="14" t="s">
        <v>21</v>
      </c>
      <c r="M42" s="40">
        <f>Lcc_BKK!M42+Lcc_DMK!M42</f>
        <v>991125</v>
      </c>
      <c r="N42" s="38">
        <f>Lcc_BKK!N42+Lcc_DMK!N42</f>
        <v>1000781</v>
      </c>
      <c r="O42" s="414">
        <f t="shared" ref="O42:O44" si="71">SUM(M42:N42)</f>
        <v>1991906</v>
      </c>
      <c r="P42" s="39">
        <f>Lcc_BKK!P42+Lcc_DMK!P42</f>
        <v>181</v>
      </c>
      <c r="Q42" s="414">
        <f>O42+P42</f>
        <v>1992087</v>
      </c>
      <c r="R42" s="40">
        <f>Lcc_BKK!R42+Lcc_DMK!R42</f>
        <v>1085905</v>
      </c>
      <c r="S42" s="38">
        <f>Lcc_BKK!S42+Lcc_DMK!S42</f>
        <v>1095157</v>
      </c>
      <c r="T42" s="187">
        <f t="shared" ref="T42:T44" si="72">SUM(R42:S42)</f>
        <v>2181062</v>
      </c>
      <c r="U42" s="39">
        <f>Lcc_BKK!U42+Lcc_DMK!U42</f>
        <v>386</v>
      </c>
      <c r="V42" s="187">
        <f>T42+U42</f>
        <v>2181448</v>
      </c>
      <c r="W42" s="41">
        <f t="shared" si="49"/>
        <v>9.5056591403889446</v>
      </c>
    </row>
    <row r="43" spans="1:28" ht="14.25" customHeight="1" x14ac:dyDescent="0.2">
      <c r="A43" s="4" t="str">
        <f t="shared" si="0"/>
        <v xml:space="preserve"> </v>
      </c>
      <c r="B43" s="111" t="s">
        <v>22</v>
      </c>
      <c r="C43" s="125">
        <f>Lcc_BKK!C43+Lcc_DMK!C43</f>
        <v>6926</v>
      </c>
      <c r="D43" s="127">
        <f>Lcc_BKK!D43+Lcc_DMK!D43</f>
        <v>6926</v>
      </c>
      <c r="E43" s="340">
        <f t="shared" si="69"/>
        <v>13852</v>
      </c>
      <c r="F43" s="125">
        <f>Lcc_BKK!F43+Lcc_DMK!F43</f>
        <v>7558</v>
      </c>
      <c r="G43" s="127">
        <f>Lcc_BKK!G43+Lcc_DMK!G43</f>
        <v>7557</v>
      </c>
      <c r="H43" s="340">
        <f t="shared" si="70"/>
        <v>15115</v>
      </c>
      <c r="I43" s="128">
        <f t="shared" si="46"/>
        <v>9.1178169217441596</v>
      </c>
      <c r="J43" s="4"/>
      <c r="L43" s="14" t="s">
        <v>22</v>
      </c>
      <c r="M43" s="40">
        <f>Lcc_BKK!M43+Lcc_DMK!M43</f>
        <v>1030197</v>
      </c>
      <c r="N43" s="38">
        <f>Lcc_BKK!N43+Lcc_DMK!N43</f>
        <v>1007781</v>
      </c>
      <c r="O43" s="414">
        <f t="shared" si="71"/>
        <v>2037978</v>
      </c>
      <c r="P43" s="39">
        <f>Lcc_BKK!P43+Lcc_DMK!P43</f>
        <v>219</v>
      </c>
      <c r="Q43" s="414">
        <f>O43+P43</f>
        <v>2038197</v>
      </c>
      <c r="R43" s="40">
        <f>Lcc_BKK!R43+Lcc_DMK!R43</f>
        <v>1111662</v>
      </c>
      <c r="S43" s="38">
        <f>Lcc_BKK!S43+Lcc_DMK!S43</f>
        <v>1076439</v>
      </c>
      <c r="T43" s="187">
        <f t="shared" si="72"/>
        <v>2188101</v>
      </c>
      <c r="U43" s="39">
        <f>Lcc_BKK!U43+Lcc_DMK!U43</f>
        <v>268</v>
      </c>
      <c r="V43" s="187">
        <f>T43+U43</f>
        <v>2188369</v>
      </c>
      <c r="W43" s="41">
        <f t="shared" si="49"/>
        <v>7.3678844586661629</v>
      </c>
    </row>
    <row r="44" spans="1:28" ht="14.25" customHeight="1" thickBot="1" x14ac:dyDescent="0.25">
      <c r="A44" s="4" t="str">
        <f t="shared" si="0"/>
        <v xml:space="preserve"> </v>
      </c>
      <c r="B44" s="111" t="s">
        <v>23</v>
      </c>
      <c r="C44" s="125">
        <f>Lcc_BKK!C44+Lcc_DMK!C44</f>
        <v>6499</v>
      </c>
      <c r="D44" s="144">
        <f>Lcc_BKK!D44+Lcc_DMK!D44</f>
        <v>6499</v>
      </c>
      <c r="E44" s="341">
        <f t="shared" si="69"/>
        <v>12998</v>
      </c>
      <c r="F44" s="125">
        <f>Lcc_BKK!F44+Lcc_DMK!F44</f>
        <v>6981</v>
      </c>
      <c r="G44" s="144">
        <f>Lcc_BKK!G44+Lcc_DMK!G44</f>
        <v>6981</v>
      </c>
      <c r="H44" s="341">
        <f t="shared" si="70"/>
        <v>13962</v>
      </c>
      <c r="I44" s="145">
        <f t="shared" si="46"/>
        <v>7.416525619326042</v>
      </c>
      <c r="J44" s="4"/>
      <c r="L44" s="14" t="s">
        <v>23</v>
      </c>
      <c r="M44" s="40">
        <f>Lcc_BKK!M44+Lcc_DMK!M44</f>
        <v>937412</v>
      </c>
      <c r="N44" s="38">
        <f>Lcc_BKK!N44+Lcc_DMK!N44</f>
        <v>933438</v>
      </c>
      <c r="O44" s="414">
        <f t="shared" si="71"/>
        <v>1870850</v>
      </c>
      <c r="P44" s="39">
        <f>Lcc_BKK!P44+Lcc_DMK!P44</f>
        <v>511</v>
      </c>
      <c r="Q44" s="305">
        <f>O44+P44</f>
        <v>1871361</v>
      </c>
      <c r="R44" s="40">
        <f>Lcc_BKK!R44+Lcc_DMK!R44</f>
        <v>979956</v>
      </c>
      <c r="S44" s="38">
        <f>Lcc_BKK!S44+Lcc_DMK!S44</f>
        <v>976463</v>
      </c>
      <c r="T44" s="187">
        <f t="shared" si="72"/>
        <v>1956419</v>
      </c>
      <c r="U44" s="39">
        <f>Lcc_BKK!U44+Lcc_DMK!U44</f>
        <v>0</v>
      </c>
      <c r="V44" s="305">
        <f>T44+U44</f>
        <v>1956419</v>
      </c>
      <c r="W44" s="41">
        <f t="shared" si="49"/>
        <v>4.5452480841483789</v>
      </c>
    </row>
    <row r="45" spans="1:28" ht="14.25" customHeight="1" thickTop="1" thickBot="1" x14ac:dyDescent="0.25">
      <c r="A45" s="4" t="str">
        <f t="shared" si="0"/>
        <v xml:space="preserve"> </v>
      </c>
      <c r="B45" s="132" t="s">
        <v>24</v>
      </c>
      <c r="C45" s="133">
        <f t="shared" ref="C45:E45" si="73">+C42+C43+C44</f>
        <v>20221</v>
      </c>
      <c r="D45" s="135">
        <f t="shared" si="73"/>
        <v>20241</v>
      </c>
      <c r="E45" s="342">
        <f t="shared" si="73"/>
        <v>40462</v>
      </c>
      <c r="F45" s="133">
        <f t="shared" ref="F45:G45" si="74">+F42+F43+F44</f>
        <v>22215</v>
      </c>
      <c r="G45" s="135">
        <f t="shared" si="74"/>
        <v>22236</v>
      </c>
      <c r="H45" s="342">
        <f t="shared" ref="H45" si="75">+H42+H43+H44</f>
        <v>44451</v>
      </c>
      <c r="I45" s="136">
        <f t="shared" si="46"/>
        <v>9.8586327912609342</v>
      </c>
      <c r="J45" s="4"/>
      <c r="L45" s="42" t="s">
        <v>24</v>
      </c>
      <c r="M45" s="46">
        <f t="shared" ref="M45:Q45" si="76">+M42+M43+M44</f>
        <v>2958734</v>
      </c>
      <c r="N45" s="44">
        <f t="shared" si="76"/>
        <v>2942000</v>
      </c>
      <c r="O45" s="188">
        <f t="shared" si="76"/>
        <v>5900734</v>
      </c>
      <c r="P45" s="45">
        <f t="shared" si="76"/>
        <v>911</v>
      </c>
      <c r="Q45" s="191">
        <f t="shared" si="76"/>
        <v>5901645</v>
      </c>
      <c r="R45" s="46">
        <f t="shared" ref="R45:U45" si="77">+R42+R43+R44</f>
        <v>3177523</v>
      </c>
      <c r="S45" s="44">
        <f t="shared" si="77"/>
        <v>3148059</v>
      </c>
      <c r="T45" s="188">
        <f t="shared" si="77"/>
        <v>6325582</v>
      </c>
      <c r="U45" s="45">
        <f t="shared" si="77"/>
        <v>654</v>
      </c>
      <c r="V45" s="191">
        <f t="shared" ref="V45" si="78">+V42+V43+V44</f>
        <v>6326236</v>
      </c>
      <c r="W45" s="47">
        <f t="shared" si="49"/>
        <v>7.1944517164282074</v>
      </c>
    </row>
    <row r="46" spans="1:28" ht="14.25" customHeight="1" thickTop="1" x14ac:dyDescent="0.2">
      <c r="A46" s="4" t="str">
        <f t="shared" ref="A46" si="79">IF(ISERROR(F46/G46)," ",IF(F46/G46&gt;0.5,IF(F46/G46&lt;1.5," ","NOT OK"),"NOT OK"))</f>
        <v xml:space="preserve"> </v>
      </c>
      <c r="B46" s="111" t="s">
        <v>10</v>
      </c>
      <c r="C46" s="125">
        <f>Lcc_BKK!C46+Lcc_DMK!C46</f>
        <v>7043</v>
      </c>
      <c r="D46" s="127">
        <f>Lcc_BKK!D46+Lcc_DMK!D46</f>
        <v>7060</v>
      </c>
      <c r="E46" s="336">
        <f t="shared" ref="E46" si="80">SUM(C46:D46)</f>
        <v>14103</v>
      </c>
      <c r="F46" s="125">
        <f>Lcc_BKK!F46+Lcc_DMK!F46</f>
        <v>7779</v>
      </c>
      <c r="G46" s="127">
        <f>Lcc_BKK!G46+Lcc_DMK!G46</f>
        <v>7795</v>
      </c>
      <c r="H46" s="336">
        <f t="shared" ref="H46" si="81">SUM(F46:G46)</f>
        <v>15574</v>
      </c>
      <c r="I46" s="128">
        <f t="shared" ref="I46" si="82">IF(E46=0,0,((H46/E46)-1)*100)</f>
        <v>10.430404878394661</v>
      </c>
      <c r="J46" s="4"/>
      <c r="K46" s="7"/>
      <c r="L46" s="14" t="s">
        <v>10</v>
      </c>
      <c r="M46" s="40">
        <f>Lcc_BKK!M46+Lcc_DMK!M46</f>
        <v>1019251</v>
      </c>
      <c r="N46" s="38">
        <f>Lcc_BKK!N46+Lcc_DMK!N46</f>
        <v>1028699</v>
      </c>
      <c r="O46" s="414">
        <f t="shared" ref="O46" si="83">SUM(M46:N46)</f>
        <v>2047950</v>
      </c>
      <c r="P46" s="39">
        <f>Lcc_BKK!P46+Lcc_DMK!P46</f>
        <v>969</v>
      </c>
      <c r="Q46" s="190">
        <f>O46+P46</f>
        <v>2048919</v>
      </c>
      <c r="R46" s="40">
        <f>Lcc_BKK!R46+Lcc_DMK!R46</f>
        <v>1139161</v>
      </c>
      <c r="S46" s="38">
        <f>Lcc_BKK!S46+Lcc_DMK!S46</f>
        <v>1144155</v>
      </c>
      <c r="T46" s="187">
        <f t="shared" ref="T46" si="84">SUM(R46:S46)</f>
        <v>2283316</v>
      </c>
      <c r="U46" s="39">
        <f>Lcc_BKK!U46+Lcc_DMK!U46</f>
        <v>820</v>
      </c>
      <c r="V46" s="190">
        <f>T46+U46</f>
        <v>2284136</v>
      </c>
      <c r="W46" s="41">
        <f t="shared" ref="W46" si="85">IF(Q46=0,0,((V46/Q46)-1)*100)</f>
        <v>11.480053628279109</v>
      </c>
    </row>
    <row r="47" spans="1:28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f>Lcc_BKK!C47+Lcc_DMK!C47</f>
        <v>7228</v>
      </c>
      <c r="D47" s="127">
        <f>Lcc_BKK!D47+Lcc_DMK!D47</f>
        <v>7227</v>
      </c>
      <c r="E47" s="336">
        <f>SUM(C47:D47)</f>
        <v>14455</v>
      </c>
      <c r="F47" s="125">
        <f>Lcc_BKK!F47+Lcc_DMK!F47</f>
        <v>7588</v>
      </c>
      <c r="G47" s="127">
        <f>Lcc_BKK!G47+Lcc_DMK!G47</f>
        <v>7587</v>
      </c>
      <c r="H47" s="336">
        <f>SUM(F47:G47)</f>
        <v>15175</v>
      </c>
      <c r="I47" s="128">
        <f t="shared" ref="I47:I50" si="86">IF(E47=0,0,((H47/E47)-1)*100)</f>
        <v>4.9809754410238716</v>
      </c>
      <c r="J47" s="4"/>
      <c r="K47" s="7"/>
      <c r="L47" s="14" t="s">
        <v>11</v>
      </c>
      <c r="M47" s="40">
        <f>Lcc_BKK!M47+Lcc_DMK!M47</f>
        <v>1062600</v>
      </c>
      <c r="N47" s="38">
        <f>Lcc_BKK!N47+Lcc_DMK!N47</f>
        <v>1057055</v>
      </c>
      <c r="O47" s="414">
        <f>SUM(M47:N47)</f>
        <v>2119655</v>
      </c>
      <c r="P47" s="39">
        <f>Lcc_BKK!P47+Lcc_DMK!P47</f>
        <v>361</v>
      </c>
      <c r="Q47" s="345">
        <f>O47+P47</f>
        <v>2120016</v>
      </c>
      <c r="R47" s="40">
        <f>Lcc_BKK!R47+Lcc_DMK!R47</f>
        <v>1095344</v>
      </c>
      <c r="S47" s="38">
        <f>Lcc_BKK!S47+Lcc_DMK!S47</f>
        <v>1104779</v>
      </c>
      <c r="T47" s="187">
        <f>SUM(R47:S47)</f>
        <v>2200123</v>
      </c>
      <c r="U47" s="39">
        <f>Lcc_BKK!U47+Lcc_DMK!U47</f>
        <v>784</v>
      </c>
      <c r="V47" s="345">
        <f>T47+U47</f>
        <v>2200907</v>
      </c>
      <c r="W47" s="41">
        <f>IF(Q47=0,0,((V47/Q47)-1)*100)</f>
        <v>3.8155844106837034</v>
      </c>
    </row>
    <row r="48" spans="1:28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9">
        <f>Lcc_BKK!C48+Lcc_DMK!C48</f>
        <v>7563</v>
      </c>
      <c r="D48" s="131">
        <f>Lcc_BKK!D48+Lcc_DMK!D48</f>
        <v>7565</v>
      </c>
      <c r="E48" s="336">
        <f>SUM(C48:D48)</f>
        <v>15128</v>
      </c>
      <c r="F48" s="129">
        <f>Lcc_BKK!F48+Lcc_DMK!F48</f>
        <v>8015</v>
      </c>
      <c r="G48" s="131">
        <f>Lcc_BKK!G48+Lcc_DMK!G48</f>
        <v>8034</v>
      </c>
      <c r="H48" s="336">
        <f>SUM(F48:G48)</f>
        <v>16049</v>
      </c>
      <c r="I48" s="128">
        <f t="shared" si="86"/>
        <v>6.0880486515071386</v>
      </c>
      <c r="J48" s="4"/>
      <c r="K48" s="7"/>
      <c r="L48" s="23" t="s">
        <v>12</v>
      </c>
      <c r="M48" s="40">
        <f>Lcc_BKK!M48+Lcc_DMK!M48</f>
        <v>1097336</v>
      </c>
      <c r="N48" s="38">
        <f>Lcc_BKK!N48+Lcc_DMK!N48</f>
        <v>1172969</v>
      </c>
      <c r="O48" s="414">
        <f t="shared" ref="O48" si="87">SUM(M48:N48)</f>
        <v>2270305</v>
      </c>
      <c r="P48" s="39">
        <f>Lcc_BKK!P48+Lcc_DMK!P48</f>
        <v>176</v>
      </c>
      <c r="Q48" s="345">
        <f>O48+P48</f>
        <v>2270481</v>
      </c>
      <c r="R48" s="40">
        <f>Lcc_BKK!R48+Lcc_DMK!R48</f>
        <v>1125021</v>
      </c>
      <c r="S48" s="38">
        <f>Lcc_BKK!S48+Lcc_DMK!S48</f>
        <v>1201757</v>
      </c>
      <c r="T48" s="187">
        <f t="shared" ref="T48" si="88">SUM(R48:S48)</f>
        <v>2326778</v>
      </c>
      <c r="U48" s="39">
        <f>Lcc_BKK!U48+Lcc_DMK!U48</f>
        <v>165</v>
      </c>
      <c r="V48" s="345">
        <f>T48+U48</f>
        <v>2326943</v>
      </c>
      <c r="W48" s="41">
        <f>IF(Q48=0,0,((V48/Q48)-1)*100)</f>
        <v>2.4867858396524722</v>
      </c>
    </row>
    <row r="49" spans="1:28" ht="14.25" customHeight="1" thickTop="1" thickBot="1" x14ac:dyDescent="0.25">
      <c r="A49" s="382" t="str">
        <f t="shared" ref="A49:A50" si="89">IF(ISERROR(F49/G49)," ",IF(F49/G49&gt;0.5,IF(F49/G49&lt;1.5," ","NOT OK"),"NOT OK"))</f>
        <v xml:space="preserve"> </v>
      </c>
      <c r="B49" s="132" t="s">
        <v>38</v>
      </c>
      <c r="C49" s="133">
        <f t="shared" ref="C49:H49" si="90">+C46+C47+C48</f>
        <v>21834</v>
      </c>
      <c r="D49" s="135">
        <f t="shared" si="90"/>
        <v>21852</v>
      </c>
      <c r="E49" s="342">
        <f t="shared" si="90"/>
        <v>43686</v>
      </c>
      <c r="F49" s="133">
        <f t="shared" si="90"/>
        <v>23382</v>
      </c>
      <c r="G49" s="135">
        <f t="shared" si="90"/>
        <v>23416</v>
      </c>
      <c r="H49" s="342">
        <f t="shared" si="90"/>
        <v>46798</v>
      </c>
      <c r="I49" s="136">
        <f t="shared" si="86"/>
        <v>7.1235636130568158</v>
      </c>
      <c r="J49" s="4"/>
      <c r="L49" s="42" t="s">
        <v>38</v>
      </c>
      <c r="M49" s="46">
        <f>+M46+M47+M48</f>
        <v>3179187</v>
      </c>
      <c r="N49" s="44">
        <f t="shared" ref="N49:V49" si="91">+N46+N47+N48</f>
        <v>3258723</v>
      </c>
      <c r="O49" s="344">
        <f t="shared" si="91"/>
        <v>6437910</v>
      </c>
      <c r="P49" s="45">
        <f t="shared" si="91"/>
        <v>1506</v>
      </c>
      <c r="Q49" s="346">
        <f t="shared" si="91"/>
        <v>6439416</v>
      </c>
      <c r="R49" s="46">
        <f t="shared" si="91"/>
        <v>3359526</v>
      </c>
      <c r="S49" s="44">
        <f t="shared" si="91"/>
        <v>3450691</v>
      </c>
      <c r="T49" s="344">
        <f t="shared" si="91"/>
        <v>6810217</v>
      </c>
      <c r="U49" s="45">
        <f t="shared" si="91"/>
        <v>1769</v>
      </c>
      <c r="V49" s="346">
        <f t="shared" si="91"/>
        <v>6811986</v>
      </c>
      <c r="W49" s="47">
        <f t="shared" ref="W49" si="92">IF(Q49=0,0,((V49/Q49)-1)*100)</f>
        <v>5.785773119798443</v>
      </c>
    </row>
    <row r="50" spans="1:28" ht="14.25" customHeight="1" thickTop="1" thickBot="1" x14ac:dyDescent="0.25">
      <c r="A50" s="383" t="str">
        <f t="shared" si="89"/>
        <v xml:space="preserve"> </v>
      </c>
      <c r="B50" s="132" t="s">
        <v>63</v>
      </c>
      <c r="C50" s="133">
        <f t="shared" ref="C50:H50" si="93">+C37+C41+C45+C49</f>
        <v>83645</v>
      </c>
      <c r="D50" s="135">
        <f t="shared" si="93"/>
        <v>83800</v>
      </c>
      <c r="E50" s="337">
        <f t="shared" si="93"/>
        <v>167445</v>
      </c>
      <c r="F50" s="133">
        <f t="shared" si="93"/>
        <v>90825</v>
      </c>
      <c r="G50" s="135">
        <f t="shared" si="93"/>
        <v>90910</v>
      </c>
      <c r="H50" s="337">
        <f t="shared" si="93"/>
        <v>181735</v>
      </c>
      <c r="I50" s="137">
        <f t="shared" si="86"/>
        <v>8.5341455403266764</v>
      </c>
      <c r="J50" s="4"/>
      <c r="L50" s="42" t="s">
        <v>63</v>
      </c>
      <c r="M50" s="46">
        <f>+M37+M41+M45+M49</f>
        <v>12310594</v>
      </c>
      <c r="N50" s="44">
        <f t="shared" ref="N50:V50" si="94">+N37+N41+N45+N49</f>
        <v>12308546</v>
      </c>
      <c r="O50" s="344">
        <f t="shared" si="94"/>
        <v>24619140</v>
      </c>
      <c r="P50" s="44">
        <f t="shared" si="94"/>
        <v>5559</v>
      </c>
      <c r="Q50" s="344">
        <f t="shared" si="94"/>
        <v>24624699</v>
      </c>
      <c r="R50" s="46">
        <f t="shared" si="94"/>
        <v>13306554</v>
      </c>
      <c r="S50" s="44">
        <f t="shared" si="94"/>
        <v>13256352</v>
      </c>
      <c r="T50" s="344">
        <f t="shared" si="94"/>
        <v>26562906</v>
      </c>
      <c r="U50" s="44">
        <f t="shared" si="94"/>
        <v>5025</v>
      </c>
      <c r="V50" s="344">
        <f t="shared" si="94"/>
        <v>26567931</v>
      </c>
      <c r="W50" s="47">
        <f>IF(Q50=0,0,((V50/Q50)-1)*100)</f>
        <v>7.8913939212008177</v>
      </c>
    </row>
    <row r="51" spans="1:28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8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8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8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8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8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8" ht="13.5" thickBot="1" x14ac:dyDescent="0.25">
      <c r="B57" s="116" t="s">
        <v>29</v>
      </c>
      <c r="C57" s="117" t="s">
        <v>5</v>
      </c>
      <c r="D57" s="118" t="s">
        <v>6</v>
      </c>
      <c r="E57" s="418" t="s">
        <v>7</v>
      </c>
      <c r="F57" s="117" t="s">
        <v>5</v>
      </c>
      <c r="G57" s="118" t="s">
        <v>6</v>
      </c>
      <c r="H57" s="211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8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33"/>
      <c r="Q58" s="35"/>
      <c r="R58" s="34"/>
      <c r="S58" s="31"/>
      <c r="T58" s="32"/>
      <c r="U58" s="33"/>
      <c r="V58" s="35"/>
      <c r="W58" s="36"/>
    </row>
    <row r="59" spans="1:28" ht="14.25" customHeight="1" x14ac:dyDescent="0.2">
      <c r="A59" s="4" t="str">
        <f t="shared" si="0"/>
        <v xml:space="preserve"> </v>
      </c>
      <c r="B59" s="111" t="s">
        <v>13</v>
      </c>
      <c r="C59" s="125">
        <f t="shared" ref="C59:H61" si="95">+C9+C34</f>
        <v>11574</v>
      </c>
      <c r="D59" s="127">
        <f t="shared" si="95"/>
        <v>11585</v>
      </c>
      <c r="E59" s="336">
        <f t="shared" si="95"/>
        <v>23159</v>
      </c>
      <c r="F59" s="125">
        <f t="shared" si="95"/>
        <v>12714</v>
      </c>
      <c r="G59" s="127">
        <f t="shared" si="95"/>
        <v>12717</v>
      </c>
      <c r="H59" s="336">
        <f t="shared" si="95"/>
        <v>25431</v>
      </c>
      <c r="I59" s="128">
        <f t="shared" ref="I59:I70" si="96">IF(E59=0,0,((H59/E59)-1)*100)</f>
        <v>9.8104408653223452</v>
      </c>
      <c r="J59" s="4"/>
      <c r="L59" s="14" t="s">
        <v>13</v>
      </c>
      <c r="M59" s="40">
        <f t="shared" ref="M59:N61" si="97">+M9+M34</f>
        <v>1847545</v>
      </c>
      <c r="N59" s="38">
        <f t="shared" si="97"/>
        <v>1779602</v>
      </c>
      <c r="O59" s="343">
        <f t="shared" ref="O59" si="98">SUM(M59:N59)</f>
        <v>3627147</v>
      </c>
      <c r="P59" s="39">
        <f>P9+P34</f>
        <v>2425</v>
      </c>
      <c r="Q59" s="345">
        <f>+O59+P59</f>
        <v>3629572</v>
      </c>
      <c r="R59" s="40">
        <f t="shared" ref="R59:S61" si="99">+R9+R34</f>
        <v>2072636</v>
      </c>
      <c r="S59" s="38">
        <f t="shared" si="99"/>
        <v>2012807</v>
      </c>
      <c r="T59" s="343">
        <f t="shared" ref="T59" si="100">SUM(R59:S59)</f>
        <v>4085443</v>
      </c>
      <c r="U59" s="39">
        <f>U9+U34</f>
        <v>1877</v>
      </c>
      <c r="V59" s="345">
        <f>+T59+U59</f>
        <v>4087320</v>
      </c>
      <c r="W59" s="41">
        <f t="shared" ref="W59:W70" si="101">IF(Q59=0,0,((V59/Q59)-1)*100)</f>
        <v>12.61162473151105</v>
      </c>
    </row>
    <row r="60" spans="1:28" ht="14.25" customHeight="1" x14ac:dyDescent="0.2">
      <c r="A60" s="4" t="str">
        <f t="shared" si="0"/>
        <v xml:space="preserve"> </v>
      </c>
      <c r="B60" s="111" t="s">
        <v>14</v>
      </c>
      <c r="C60" s="125">
        <f t="shared" si="95"/>
        <v>10505</v>
      </c>
      <c r="D60" s="127">
        <f t="shared" si="95"/>
        <v>10503</v>
      </c>
      <c r="E60" s="336">
        <f t="shared" si="95"/>
        <v>21008</v>
      </c>
      <c r="F60" s="125">
        <f t="shared" si="95"/>
        <v>11482</v>
      </c>
      <c r="G60" s="127">
        <f t="shared" si="95"/>
        <v>11487</v>
      </c>
      <c r="H60" s="336">
        <f t="shared" si="95"/>
        <v>22969</v>
      </c>
      <c r="I60" s="128">
        <f t="shared" si="96"/>
        <v>9.334539223153083</v>
      </c>
      <c r="J60" s="4"/>
      <c r="L60" s="14" t="s">
        <v>14</v>
      </c>
      <c r="M60" s="40">
        <f t="shared" si="97"/>
        <v>1666497</v>
      </c>
      <c r="N60" s="38">
        <f t="shared" si="97"/>
        <v>1690570</v>
      </c>
      <c r="O60" s="343">
        <f>+O10+O35</f>
        <v>3357067</v>
      </c>
      <c r="P60" s="39">
        <f>+P10+P35</f>
        <v>2959</v>
      </c>
      <c r="Q60" s="345">
        <f>+O60+P60</f>
        <v>3360026</v>
      </c>
      <c r="R60" s="40">
        <f t="shared" si="99"/>
        <v>1891863</v>
      </c>
      <c r="S60" s="38">
        <f t="shared" si="99"/>
        <v>1906458</v>
      </c>
      <c r="T60" s="343">
        <f>+T10+T35</f>
        <v>3798321</v>
      </c>
      <c r="U60" s="39">
        <f>+U10+U35</f>
        <v>3524</v>
      </c>
      <c r="V60" s="345">
        <f>+T60+U60</f>
        <v>3801845</v>
      </c>
      <c r="W60" s="41">
        <f t="shared" si="101"/>
        <v>13.149273249671278</v>
      </c>
    </row>
    <row r="61" spans="1:28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95"/>
        <v>11568</v>
      </c>
      <c r="D61" s="127">
        <f t="shared" si="95"/>
        <v>11577</v>
      </c>
      <c r="E61" s="336">
        <f t="shared" si="95"/>
        <v>23145</v>
      </c>
      <c r="F61" s="125">
        <f t="shared" si="95"/>
        <v>12875</v>
      </c>
      <c r="G61" s="127">
        <f t="shared" si="95"/>
        <v>12864</v>
      </c>
      <c r="H61" s="336">
        <f t="shared" si="95"/>
        <v>25739</v>
      </c>
      <c r="I61" s="128">
        <f>IF(E61=0,0,((H61/E61)-1)*100)</f>
        <v>11.20760423417584</v>
      </c>
      <c r="J61" s="4"/>
      <c r="L61" s="14" t="s">
        <v>15</v>
      </c>
      <c r="M61" s="40">
        <f t="shared" si="97"/>
        <v>1839072</v>
      </c>
      <c r="N61" s="38">
        <f t="shared" si="97"/>
        <v>1847409</v>
      </c>
      <c r="O61" s="414">
        <f>SUM(M61:N61)</f>
        <v>3686481</v>
      </c>
      <c r="P61" s="39">
        <f>P11+P36</f>
        <v>3528</v>
      </c>
      <c r="Q61" s="190">
        <f>+O61+P61</f>
        <v>3690009</v>
      </c>
      <c r="R61" s="40">
        <f t="shared" si="99"/>
        <v>2081720</v>
      </c>
      <c r="S61" s="38">
        <f t="shared" si="99"/>
        <v>2081520</v>
      </c>
      <c r="T61" s="187">
        <f>SUM(R61:S61)</f>
        <v>4163240</v>
      </c>
      <c r="U61" s="39">
        <f>U11+U36</f>
        <v>3195</v>
      </c>
      <c r="V61" s="190">
        <f>+T61+U61</f>
        <v>4166435</v>
      </c>
      <c r="W61" s="41">
        <f>IF(Q61=0,0,((V61/Q61)-1)*100)</f>
        <v>12.91124222190243</v>
      </c>
    </row>
    <row r="62" spans="1:28" ht="14.25" customHeight="1" thickTop="1" thickBot="1" x14ac:dyDescent="0.25">
      <c r="A62" s="4" t="str">
        <f t="shared" si="0"/>
        <v xml:space="preserve"> </v>
      </c>
      <c r="B62" s="132" t="s">
        <v>61</v>
      </c>
      <c r="C62" s="133">
        <f t="shared" ref="C62:E62" si="102">+C59+C60+C61</f>
        <v>33647</v>
      </c>
      <c r="D62" s="135">
        <f t="shared" si="102"/>
        <v>33665</v>
      </c>
      <c r="E62" s="337">
        <f t="shared" si="102"/>
        <v>67312</v>
      </c>
      <c r="F62" s="133">
        <f t="shared" ref="F62:H62" si="103">+F59+F60+F61</f>
        <v>37071</v>
      </c>
      <c r="G62" s="135">
        <f t="shared" si="103"/>
        <v>37068</v>
      </c>
      <c r="H62" s="337">
        <f t="shared" si="103"/>
        <v>74139</v>
      </c>
      <c r="I62" s="137">
        <f>IF(E62=0,0,((H62/E62)-1)*100)</f>
        <v>10.142322319942942</v>
      </c>
      <c r="J62" s="8"/>
      <c r="L62" s="42" t="s">
        <v>61</v>
      </c>
      <c r="M62" s="46">
        <f t="shared" ref="M62:Q62" si="104">+M59+M60+M61</f>
        <v>5353114</v>
      </c>
      <c r="N62" s="44">
        <f t="shared" si="104"/>
        <v>5317581</v>
      </c>
      <c r="O62" s="344">
        <f t="shared" si="104"/>
        <v>10670695</v>
      </c>
      <c r="P62" s="44">
        <f t="shared" si="104"/>
        <v>8912</v>
      </c>
      <c r="Q62" s="344">
        <f t="shared" si="104"/>
        <v>10679607</v>
      </c>
      <c r="R62" s="46">
        <f t="shared" ref="R62:U62" si="105">+R59+R60+R61</f>
        <v>6046219</v>
      </c>
      <c r="S62" s="44">
        <f t="shared" si="105"/>
        <v>6000785</v>
      </c>
      <c r="T62" s="344">
        <f t="shared" si="105"/>
        <v>12047004</v>
      </c>
      <c r="U62" s="44">
        <f t="shared" si="105"/>
        <v>8596</v>
      </c>
      <c r="V62" s="344">
        <f t="shared" ref="V62" si="106">+V59+V60+V61</f>
        <v>12055600</v>
      </c>
      <c r="W62" s="47">
        <f>IF(Q62=0,0,((V62/Q62)-1)*100)</f>
        <v>12.884303701437695</v>
      </c>
      <c r="AB62" s="318"/>
    </row>
    <row r="63" spans="1:28" ht="14.25" customHeight="1" thickTop="1" x14ac:dyDescent="0.2">
      <c r="A63" s="4" t="str">
        <f t="shared" si="0"/>
        <v xml:space="preserve"> </v>
      </c>
      <c r="B63" s="111" t="s">
        <v>16</v>
      </c>
      <c r="C63" s="138">
        <f t="shared" ref="C63:H65" si="107">+C13+C38</f>
        <v>11271</v>
      </c>
      <c r="D63" s="140">
        <f t="shared" si="107"/>
        <v>11268</v>
      </c>
      <c r="E63" s="336">
        <f t="shared" si="107"/>
        <v>22539</v>
      </c>
      <c r="F63" s="138">
        <f t="shared" si="107"/>
        <v>12661</v>
      </c>
      <c r="G63" s="140">
        <f t="shared" si="107"/>
        <v>12670</v>
      </c>
      <c r="H63" s="336">
        <f t="shared" si="107"/>
        <v>25331</v>
      </c>
      <c r="I63" s="128">
        <f t="shared" si="96"/>
        <v>12.387417365455434</v>
      </c>
      <c r="J63" s="4"/>
      <c r="L63" s="14" t="s">
        <v>16</v>
      </c>
      <c r="M63" s="40">
        <f t="shared" ref="M63:N65" si="108">+M13+M38</f>
        <v>1791132</v>
      </c>
      <c r="N63" s="38">
        <f t="shared" si="108"/>
        <v>1783594</v>
      </c>
      <c r="O63" s="414">
        <f t="shared" ref="O63" si="109">SUM(M63:N63)</f>
        <v>3574726</v>
      </c>
      <c r="P63" s="39">
        <f>P13+P38</f>
        <v>1783</v>
      </c>
      <c r="Q63" s="190">
        <f>+O63+P63</f>
        <v>3576509</v>
      </c>
      <c r="R63" s="40">
        <f t="shared" ref="R63:S65" si="110">+R13+R38</f>
        <v>2029814</v>
      </c>
      <c r="S63" s="38">
        <f t="shared" si="110"/>
        <v>2033083</v>
      </c>
      <c r="T63" s="187">
        <f t="shared" ref="T63" si="111">SUM(R63:S63)</f>
        <v>4062897</v>
      </c>
      <c r="U63" s="39">
        <f>U13+U38</f>
        <v>2506</v>
      </c>
      <c r="V63" s="190">
        <f>+T63+U63</f>
        <v>4065403</v>
      </c>
      <c r="W63" s="41">
        <f t="shared" si="101"/>
        <v>13.669586739471363</v>
      </c>
    </row>
    <row r="64" spans="1:28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107"/>
        <v>11390</v>
      </c>
      <c r="D64" s="140">
        <f t="shared" si="107"/>
        <v>11389</v>
      </c>
      <c r="E64" s="175">
        <f t="shared" si="107"/>
        <v>22779</v>
      </c>
      <c r="F64" s="138">
        <f t="shared" si="107"/>
        <v>12975</v>
      </c>
      <c r="G64" s="140">
        <f t="shared" si="107"/>
        <v>12971</v>
      </c>
      <c r="H64" s="175">
        <f t="shared" si="107"/>
        <v>25946</v>
      </c>
      <c r="I64" s="128">
        <f>IF(E64=0,0,((H64/E64)-1)*100)</f>
        <v>13.903156415997199</v>
      </c>
      <c r="J64" s="4"/>
      <c r="L64" s="14" t="s">
        <v>17</v>
      </c>
      <c r="M64" s="40">
        <f t="shared" si="108"/>
        <v>1709979</v>
      </c>
      <c r="N64" s="38">
        <f t="shared" si="108"/>
        <v>1710829</v>
      </c>
      <c r="O64" s="414">
        <f>SUM(M64:N64)</f>
        <v>3420808</v>
      </c>
      <c r="P64" s="39">
        <f>P14+P39</f>
        <v>2599</v>
      </c>
      <c r="Q64" s="190">
        <f>+O64+P64</f>
        <v>3423407</v>
      </c>
      <c r="R64" s="40">
        <f t="shared" si="110"/>
        <v>1988392</v>
      </c>
      <c r="S64" s="38">
        <f t="shared" si="110"/>
        <v>1996678</v>
      </c>
      <c r="T64" s="187">
        <f>SUM(R64:S64)</f>
        <v>3985070</v>
      </c>
      <c r="U64" s="39">
        <f>U14+U39</f>
        <v>2493</v>
      </c>
      <c r="V64" s="190">
        <f>+T64+U64</f>
        <v>3987563</v>
      </c>
      <c r="W64" s="41">
        <f>IF(Q64=0,0,((V64/Q64)-1)*100)</f>
        <v>16.479372741832911</v>
      </c>
    </row>
    <row r="65" spans="1:25" ht="14.25" customHeight="1" thickBot="1" x14ac:dyDescent="0.25">
      <c r="A65" s="4" t="str">
        <f t="shared" ref="A65:A70" si="112">IF(ISERROR(F65/G65)," ",IF(F65/G65&gt;0.5,IF(F65/G65&lt;1.5," ","NOT OK"),"NOT OK"))</f>
        <v xml:space="preserve"> </v>
      </c>
      <c r="B65" s="111" t="s">
        <v>18</v>
      </c>
      <c r="C65" s="138">
        <f t="shared" si="107"/>
        <v>10895</v>
      </c>
      <c r="D65" s="140">
        <f t="shared" si="107"/>
        <v>10901</v>
      </c>
      <c r="E65" s="175">
        <f t="shared" si="107"/>
        <v>21796</v>
      </c>
      <c r="F65" s="138">
        <f t="shared" si="107"/>
        <v>12538</v>
      </c>
      <c r="G65" s="140">
        <f t="shared" si="107"/>
        <v>12536</v>
      </c>
      <c r="H65" s="175">
        <f t="shared" si="107"/>
        <v>25074</v>
      </c>
      <c r="I65" s="128">
        <f t="shared" si="96"/>
        <v>15.039456781060757</v>
      </c>
      <c r="J65" s="4"/>
      <c r="L65" s="14" t="s">
        <v>18</v>
      </c>
      <c r="M65" s="40">
        <f t="shared" si="108"/>
        <v>1659070</v>
      </c>
      <c r="N65" s="38">
        <f t="shared" si="108"/>
        <v>1648451</v>
      </c>
      <c r="O65" s="414">
        <f t="shared" ref="O65" si="113">SUM(M65:N65)</f>
        <v>3307521</v>
      </c>
      <c r="P65" s="39">
        <f>P15+P40</f>
        <v>2360</v>
      </c>
      <c r="Q65" s="414">
        <f>+O65+P65</f>
        <v>3309881</v>
      </c>
      <c r="R65" s="40">
        <f t="shared" si="110"/>
        <v>1904555</v>
      </c>
      <c r="S65" s="38">
        <f t="shared" si="110"/>
        <v>1902033</v>
      </c>
      <c r="T65" s="187">
        <f t="shared" ref="T65" si="114">SUM(R65:S65)</f>
        <v>3806588</v>
      </c>
      <c r="U65" s="39">
        <f>U15+U40</f>
        <v>3085</v>
      </c>
      <c r="V65" s="187">
        <f>+T65+U65</f>
        <v>3809673</v>
      </c>
      <c r="W65" s="41">
        <f t="shared" si="101"/>
        <v>15.09999906341044</v>
      </c>
    </row>
    <row r="66" spans="1:25" ht="14.25" customHeight="1" thickTop="1" thickBot="1" x14ac:dyDescent="0.25">
      <c r="A66" s="10" t="str">
        <f t="shared" si="112"/>
        <v xml:space="preserve"> </v>
      </c>
      <c r="B66" s="141" t="s">
        <v>19</v>
      </c>
      <c r="C66" s="133">
        <f t="shared" ref="C66:E66" si="115">+C63+C64+C65</f>
        <v>33556</v>
      </c>
      <c r="D66" s="143">
        <f t="shared" si="115"/>
        <v>33558</v>
      </c>
      <c r="E66" s="177">
        <f t="shared" si="115"/>
        <v>67114</v>
      </c>
      <c r="F66" s="133">
        <f t="shared" ref="F66" si="116">+F63+F64+F65</f>
        <v>38174</v>
      </c>
      <c r="G66" s="143">
        <f t="shared" ref="G66" si="117">+G63+G64+G65</f>
        <v>38177</v>
      </c>
      <c r="H66" s="177">
        <f t="shared" ref="H66" si="118">+H63+H64+H65</f>
        <v>76351</v>
      </c>
      <c r="I66" s="136">
        <f t="shared" si="96"/>
        <v>13.763149268408981</v>
      </c>
      <c r="J66" s="10"/>
      <c r="K66" s="11"/>
      <c r="L66" s="48" t="s">
        <v>19</v>
      </c>
      <c r="M66" s="49">
        <f t="shared" ref="M66:Q66" si="119">+M63+M64+M65</f>
        <v>5160181</v>
      </c>
      <c r="N66" s="50">
        <f t="shared" si="119"/>
        <v>5142874</v>
      </c>
      <c r="O66" s="189">
        <f t="shared" si="119"/>
        <v>10303055</v>
      </c>
      <c r="P66" s="209">
        <f t="shared" si="119"/>
        <v>6742</v>
      </c>
      <c r="Q66" s="189">
        <f t="shared" si="119"/>
        <v>10309797</v>
      </c>
      <c r="R66" s="49">
        <f t="shared" ref="R66:U66" si="120">+R63+R64+R65</f>
        <v>5922761</v>
      </c>
      <c r="S66" s="50">
        <f t="shared" si="120"/>
        <v>5931794</v>
      </c>
      <c r="T66" s="189">
        <f t="shared" si="120"/>
        <v>11854555</v>
      </c>
      <c r="U66" s="209">
        <f t="shared" si="120"/>
        <v>8084</v>
      </c>
      <c r="V66" s="189">
        <f t="shared" ref="V66" si="121">+V63+V64+V65</f>
        <v>11862639</v>
      </c>
      <c r="W66" s="51">
        <f t="shared" si="101"/>
        <v>15.061809655418035</v>
      </c>
    </row>
    <row r="67" spans="1:25" ht="14.25" customHeight="1" thickTop="1" x14ac:dyDescent="0.2">
      <c r="A67" s="4" t="str">
        <f t="shared" si="112"/>
        <v xml:space="preserve"> </v>
      </c>
      <c r="B67" s="111" t="s">
        <v>21</v>
      </c>
      <c r="C67" s="125">
        <f t="shared" ref="C67:H69" si="122">+C17+C42</f>
        <v>11592</v>
      </c>
      <c r="D67" s="127">
        <f t="shared" si="122"/>
        <v>11600</v>
      </c>
      <c r="E67" s="178">
        <f t="shared" si="122"/>
        <v>23192</v>
      </c>
      <c r="F67" s="125">
        <f t="shared" si="122"/>
        <v>12898</v>
      </c>
      <c r="G67" s="127">
        <f t="shared" si="122"/>
        <v>12901</v>
      </c>
      <c r="H67" s="178">
        <f t="shared" si="122"/>
        <v>25799</v>
      </c>
      <c r="I67" s="128">
        <f t="shared" si="96"/>
        <v>11.240945153501203</v>
      </c>
      <c r="J67" s="4"/>
      <c r="L67" s="14" t="s">
        <v>21</v>
      </c>
      <c r="M67" s="40">
        <f t="shared" ref="M67:N69" si="123">+M17+M42</f>
        <v>1803035</v>
      </c>
      <c r="N67" s="38">
        <f t="shared" si="123"/>
        <v>1805486</v>
      </c>
      <c r="O67" s="414">
        <f t="shared" ref="O67:O69" si="124">SUM(M67:N67)</f>
        <v>3608521</v>
      </c>
      <c r="P67" s="39">
        <f>P17+P42</f>
        <v>1819</v>
      </c>
      <c r="Q67" s="414">
        <f>+O67+P67</f>
        <v>3610340</v>
      </c>
      <c r="R67" s="40">
        <f t="shared" ref="R67:S69" si="125">+R17+R42</f>
        <v>1966476</v>
      </c>
      <c r="S67" s="38">
        <f t="shared" si="125"/>
        <v>1987429</v>
      </c>
      <c r="T67" s="187">
        <f t="shared" ref="T67:T69" si="126">SUM(R67:S67)</f>
        <v>3953905</v>
      </c>
      <c r="U67" s="39">
        <f>U17+U42</f>
        <v>3179</v>
      </c>
      <c r="V67" s="187">
        <f>+T67+U67</f>
        <v>3957084</v>
      </c>
      <c r="W67" s="41">
        <f t="shared" si="101"/>
        <v>9.6041924029315773</v>
      </c>
    </row>
    <row r="68" spans="1:25" ht="14.25" customHeight="1" x14ac:dyDescent="0.2">
      <c r="A68" s="4" t="str">
        <f t="shared" si="112"/>
        <v xml:space="preserve"> </v>
      </c>
      <c r="B68" s="111" t="s">
        <v>22</v>
      </c>
      <c r="C68" s="125">
        <f t="shared" si="122"/>
        <v>11618</v>
      </c>
      <c r="D68" s="127">
        <f t="shared" si="122"/>
        <v>11610</v>
      </c>
      <c r="E68" s="169">
        <f t="shared" si="122"/>
        <v>23228</v>
      </c>
      <c r="F68" s="125">
        <f t="shared" si="122"/>
        <v>12827</v>
      </c>
      <c r="G68" s="127">
        <f t="shared" si="122"/>
        <v>12831</v>
      </c>
      <c r="H68" s="169">
        <f t="shared" si="122"/>
        <v>25658</v>
      </c>
      <c r="I68" s="128">
        <f t="shared" si="96"/>
        <v>10.461511968314108</v>
      </c>
      <c r="J68" s="4"/>
      <c r="L68" s="14" t="s">
        <v>22</v>
      </c>
      <c r="M68" s="40">
        <f t="shared" si="123"/>
        <v>1819041</v>
      </c>
      <c r="N68" s="38">
        <f t="shared" si="123"/>
        <v>1799855</v>
      </c>
      <c r="O68" s="414">
        <f t="shared" si="124"/>
        <v>3618896</v>
      </c>
      <c r="P68" s="39">
        <f>P18+P43</f>
        <v>948</v>
      </c>
      <c r="Q68" s="414">
        <f>+O68+P68</f>
        <v>3619844</v>
      </c>
      <c r="R68" s="40">
        <f t="shared" si="125"/>
        <v>1989782</v>
      </c>
      <c r="S68" s="38">
        <f t="shared" si="125"/>
        <v>1962649</v>
      </c>
      <c r="T68" s="187">
        <f t="shared" si="126"/>
        <v>3952431</v>
      </c>
      <c r="U68" s="39">
        <f>U18+U43</f>
        <v>4702</v>
      </c>
      <c r="V68" s="187">
        <f>+T68+U68</f>
        <v>3957133</v>
      </c>
      <c r="W68" s="41">
        <f t="shared" si="101"/>
        <v>9.3177772301789688</v>
      </c>
    </row>
    <row r="69" spans="1:25" ht="14.25" customHeight="1" thickBot="1" x14ac:dyDescent="0.25">
      <c r="A69" s="4" t="str">
        <f t="shared" si="112"/>
        <v xml:space="preserve"> </v>
      </c>
      <c r="B69" s="111" t="s">
        <v>23</v>
      </c>
      <c r="C69" s="125">
        <f t="shared" si="122"/>
        <v>10817</v>
      </c>
      <c r="D69" s="144">
        <f t="shared" si="122"/>
        <v>10818</v>
      </c>
      <c r="E69" s="173">
        <f t="shared" si="122"/>
        <v>21635</v>
      </c>
      <c r="F69" s="125">
        <f t="shared" si="122"/>
        <v>12014</v>
      </c>
      <c r="G69" s="144">
        <f t="shared" si="122"/>
        <v>12013</v>
      </c>
      <c r="H69" s="173">
        <f t="shared" si="122"/>
        <v>24027</v>
      </c>
      <c r="I69" s="145">
        <f t="shared" si="96"/>
        <v>11.056159001617738</v>
      </c>
      <c r="J69" s="4"/>
      <c r="L69" s="14" t="s">
        <v>23</v>
      </c>
      <c r="M69" s="40">
        <f t="shared" si="123"/>
        <v>1629341</v>
      </c>
      <c r="N69" s="38">
        <f t="shared" si="123"/>
        <v>1636167</v>
      </c>
      <c r="O69" s="414">
        <f t="shared" si="124"/>
        <v>3265508</v>
      </c>
      <c r="P69" s="39">
        <f>P19+P44</f>
        <v>844</v>
      </c>
      <c r="Q69" s="190">
        <f>+O69+P69</f>
        <v>3266352</v>
      </c>
      <c r="R69" s="40">
        <f t="shared" si="125"/>
        <v>1756347</v>
      </c>
      <c r="S69" s="38">
        <f t="shared" si="125"/>
        <v>1775246</v>
      </c>
      <c r="T69" s="187">
        <f t="shared" si="126"/>
        <v>3531593</v>
      </c>
      <c r="U69" s="39">
        <f>U19+U44</f>
        <v>4549</v>
      </c>
      <c r="V69" s="190">
        <f>+T69+U69</f>
        <v>3536142</v>
      </c>
      <c r="W69" s="41">
        <f t="shared" si="101"/>
        <v>8.2596731766815026</v>
      </c>
    </row>
    <row r="70" spans="1:25" ht="14.25" customHeight="1" thickTop="1" thickBot="1" x14ac:dyDescent="0.25">
      <c r="A70" s="4" t="str">
        <f t="shared" si="112"/>
        <v xml:space="preserve"> </v>
      </c>
      <c r="B70" s="132" t="s">
        <v>24</v>
      </c>
      <c r="C70" s="133">
        <f t="shared" ref="C70:E70" si="127">+C67+C68+C69</f>
        <v>34027</v>
      </c>
      <c r="D70" s="135">
        <f t="shared" si="127"/>
        <v>34028</v>
      </c>
      <c r="E70" s="179">
        <f t="shared" si="127"/>
        <v>68055</v>
      </c>
      <c r="F70" s="133">
        <f t="shared" ref="F70:H70" si="128">+F67+F68+F69</f>
        <v>37739</v>
      </c>
      <c r="G70" s="135">
        <f t="shared" si="128"/>
        <v>37745</v>
      </c>
      <c r="H70" s="179">
        <f t="shared" si="128"/>
        <v>75484</v>
      </c>
      <c r="I70" s="136">
        <f t="shared" si="96"/>
        <v>10.916170744250975</v>
      </c>
      <c r="J70" s="4"/>
      <c r="L70" s="42" t="s">
        <v>24</v>
      </c>
      <c r="M70" s="46">
        <f t="shared" ref="M70:Q70" si="129">+M67+M68+M69</f>
        <v>5251417</v>
      </c>
      <c r="N70" s="44">
        <f t="shared" si="129"/>
        <v>5241508</v>
      </c>
      <c r="O70" s="188">
        <f t="shared" si="129"/>
        <v>10492925</v>
      </c>
      <c r="P70" s="45">
        <f t="shared" si="129"/>
        <v>3611</v>
      </c>
      <c r="Q70" s="191">
        <f t="shared" si="129"/>
        <v>10496536</v>
      </c>
      <c r="R70" s="46">
        <f t="shared" ref="R70:U70" si="130">+R67+R68+R69</f>
        <v>5712605</v>
      </c>
      <c r="S70" s="44">
        <f t="shared" si="130"/>
        <v>5725324</v>
      </c>
      <c r="T70" s="188">
        <f t="shared" si="130"/>
        <v>11437929</v>
      </c>
      <c r="U70" s="45">
        <f t="shared" si="130"/>
        <v>12430</v>
      </c>
      <c r="V70" s="191">
        <f t="shared" ref="V70" si="131">+V67+V68+V69</f>
        <v>11450359</v>
      </c>
      <c r="W70" s="47">
        <f t="shared" si="101"/>
        <v>9.0870264247176369</v>
      </c>
    </row>
    <row r="71" spans="1:25" ht="14.25" customHeight="1" thickTop="1" x14ac:dyDescent="0.2">
      <c r="A71" s="4" t="str">
        <f t="shared" ref="A71" si="132">IF(ISERROR(F71/G71)," ",IF(F71/G71&gt;0.5,IF(F71/G71&lt;1.5," ","NOT OK"),"NOT OK"))</f>
        <v xml:space="preserve"> </v>
      </c>
      <c r="B71" s="111" t="s">
        <v>10</v>
      </c>
      <c r="C71" s="125">
        <f t="shared" ref="C71:H73" si="133">+C21+C46</f>
        <v>11894</v>
      </c>
      <c r="D71" s="127">
        <f t="shared" si="133"/>
        <v>11901</v>
      </c>
      <c r="E71" s="336">
        <f t="shared" si="133"/>
        <v>23795</v>
      </c>
      <c r="F71" s="125">
        <f t="shared" si="133"/>
        <v>13094</v>
      </c>
      <c r="G71" s="127">
        <f t="shared" si="133"/>
        <v>13094</v>
      </c>
      <c r="H71" s="336">
        <f t="shared" si="133"/>
        <v>26188</v>
      </c>
      <c r="I71" s="128">
        <f t="shared" ref="I71" si="134">IF(E71=0,0,((H71/E71)-1)*100)</f>
        <v>10.05673460811094</v>
      </c>
      <c r="J71" s="4"/>
      <c r="K71" s="7"/>
      <c r="L71" s="14" t="s">
        <v>10</v>
      </c>
      <c r="M71" s="40">
        <f t="shared" ref="M71:N73" si="135">+M21+M46</f>
        <v>1792528</v>
      </c>
      <c r="N71" s="38">
        <f t="shared" si="135"/>
        <v>1830253</v>
      </c>
      <c r="O71" s="414">
        <f>SUM(M71:N71)</f>
        <v>3622781</v>
      </c>
      <c r="P71" s="39">
        <f>P21+P46</f>
        <v>2581</v>
      </c>
      <c r="Q71" s="345">
        <f>+O71+P71</f>
        <v>3625362</v>
      </c>
      <c r="R71" s="40">
        <f t="shared" ref="R71:S73" si="136">+R21+R46</f>
        <v>1973864</v>
      </c>
      <c r="S71" s="38">
        <f t="shared" si="136"/>
        <v>2005520</v>
      </c>
      <c r="T71" s="187">
        <f>SUM(R71:S71)</f>
        <v>3979384</v>
      </c>
      <c r="U71" s="39">
        <f>U21+U46</f>
        <v>3199</v>
      </c>
      <c r="V71" s="345">
        <f>+T71+U71</f>
        <v>3982583</v>
      </c>
      <c r="W71" s="41">
        <f t="shared" ref="W71" si="137">IF(Q71=0,0,((V71/Q71)-1)*100)</f>
        <v>9.8533884340377575</v>
      </c>
    </row>
    <row r="72" spans="1:25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133"/>
        <v>11939</v>
      </c>
      <c r="D72" s="127">
        <f t="shared" si="133"/>
        <v>11937</v>
      </c>
      <c r="E72" s="336">
        <f t="shared" si="133"/>
        <v>23876</v>
      </c>
      <c r="F72" s="125">
        <f t="shared" si="133"/>
        <v>12842</v>
      </c>
      <c r="G72" s="127">
        <f t="shared" si="133"/>
        <v>12842</v>
      </c>
      <c r="H72" s="336">
        <f t="shared" si="133"/>
        <v>25684</v>
      </c>
      <c r="I72" s="128">
        <f>IF(E72=0,0,((H72/E72)-1)*100)</f>
        <v>7.5724576981068825</v>
      </c>
      <c r="J72" s="4"/>
      <c r="K72" s="7"/>
      <c r="L72" s="14" t="s">
        <v>11</v>
      </c>
      <c r="M72" s="40">
        <f t="shared" si="135"/>
        <v>1869844</v>
      </c>
      <c r="N72" s="38">
        <f t="shared" si="135"/>
        <v>1863161</v>
      </c>
      <c r="O72" s="343">
        <f>SUM(M72:N72)</f>
        <v>3733005</v>
      </c>
      <c r="P72" s="39">
        <f>P22+P47</f>
        <v>2457</v>
      </c>
      <c r="Q72" s="345">
        <f>+O72+P72</f>
        <v>3735462</v>
      </c>
      <c r="R72" s="40">
        <f t="shared" si="136"/>
        <v>1961600</v>
      </c>
      <c r="S72" s="38">
        <f t="shared" si="136"/>
        <v>1959566</v>
      </c>
      <c r="T72" s="343">
        <f>SUM(R72:S72)</f>
        <v>3921166</v>
      </c>
      <c r="U72" s="39">
        <f>U22+U47</f>
        <v>3810</v>
      </c>
      <c r="V72" s="345">
        <f>+T72+U72</f>
        <v>3924976</v>
      </c>
      <c r="W72" s="41">
        <f>IF(Q72=0,0,((V72/Q72)-1)*100)</f>
        <v>5.0733751273604133</v>
      </c>
    </row>
    <row r="73" spans="1:25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133"/>
        <v>12593</v>
      </c>
      <c r="D73" s="131">
        <f t="shared" si="133"/>
        <v>12595</v>
      </c>
      <c r="E73" s="336">
        <f t="shared" si="133"/>
        <v>25188</v>
      </c>
      <c r="F73" s="129">
        <f t="shared" si="133"/>
        <v>13789</v>
      </c>
      <c r="G73" s="131">
        <f t="shared" si="133"/>
        <v>13791</v>
      </c>
      <c r="H73" s="336">
        <f t="shared" si="133"/>
        <v>27580</v>
      </c>
      <c r="I73" s="128">
        <f>IF(E73=0,0,((H73/E73)-1)*100)</f>
        <v>9.496585675718606</v>
      </c>
      <c r="J73" s="4"/>
      <c r="K73" s="7"/>
      <c r="L73" s="23" t="s">
        <v>12</v>
      </c>
      <c r="M73" s="40">
        <f t="shared" si="135"/>
        <v>1971331</v>
      </c>
      <c r="N73" s="38">
        <f t="shared" si="135"/>
        <v>2049965</v>
      </c>
      <c r="O73" s="343">
        <f t="shared" ref="O73" si="138">SUM(M73:N73)</f>
        <v>4021296</v>
      </c>
      <c r="P73" s="39">
        <f>P23+P48</f>
        <v>5220</v>
      </c>
      <c r="Q73" s="345">
        <f>+O73+P73</f>
        <v>4026516</v>
      </c>
      <c r="R73" s="40">
        <f t="shared" si="136"/>
        <v>2133648</v>
      </c>
      <c r="S73" s="38">
        <f t="shared" si="136"/>
        <v>2204698</v>
      </c>
      <c r="T73" s="343">
        <f t="shared" ref="T73" si="139">SUM(R73:S73)</f>
        <v>4338346</v>
      </c>
      <c r="U73" s="39">
        <f>U23+U48</f>
        <v>7707</v>
      </c>
      <c r="V73" s="345">
        <f>+T73+U73</f>
        <v>4346053</v>
      </c>
      <c r="W73" s="41">
        <f>IF(Q73=0,0,((V73/Q73)-1)*100)</f>
        <v>7.935818459432431</v>
      </c>
    </row>
    <row r="74" spans="1:25" ht="14.25" customHeight="1" thickTop="1" thickBot="1" x14ac:dyDescent="0.25">
      <c r="A74" s="382" t="str">
        <f t="shared" ref="A74:A75" si="140">IF(ISERROR(F74/G74)," ",IF(F74/G74&gt;0.5,IF(F74/G74&lt;1.5," ","NOT OK"),"NOT OK"))</f>
        <v xml:space="preserve"> </v>
      </c>
      <c r="B74" s="132" t="s">
        <v>38</v>
      </c>
      <c r="C74" s="133">
        <f t="shared" ref="C74:H74" si="141">+C71+C72+C73</f>
        <v>36426</v>
      </c>
      <c r="D74" s="135">
        <f t="shared" si="141"/>
        <v>36433</v>
      </c>
      <c r="E74" s="342">
        <f t="shared" si="141"/>
        <v>72859</v>
      </c>
      <c r="F74" s="133">
        <f t="shared" si="141"/>
        <v>39725</v>
      </c>
      <c r="G74" s="135">
        <f t="shared" si="141"/>
        <v>39727</v>
      </c>
      <c r="H74" s="342">
        <f t="shared" si="141"/>
        <v>79452</v>
      </c>
      <c r="I74" s="136">
        <f t="shared" ref="I74" si="142">IF(E74=0,0,((H74/E74)-1)*100)</f>
        <v>9.0489850258718807</v>
      </c>
      <c r="J74" s="4"/>
      <c r="L74" s="42" t="s">
        <v>38</v>
      </c>
      <c r="M74" s="46">
        <f>+M71+M72+M73</f>
        <v>5633703</v>
      </c>
      <c r="N74" s="44">
        <f t="shared" ref="N74:V74" si="143">+N71+N72+N73</f>
        <v>5743379</v>
      </c>
      <c r="O74" s="344">
        <f t="shared" si="143"/>
        <v>11377082</v>
      </c>
      <c r="P74" s="45">
        <f t="shared" si="143"/>
        <v>10258</v>
      </c>
      <c r="Q74" s="346">
        <f t="shared" si="143"/>
        <v>11387340</v>
      </c>
      <c r="R74" s="46">
        <f t="shared" si="143"/>
        <v>6069112</v>
      </c>
      <c r="S74" s="44">
        <f t="shared" si="143"/>
        <v>6169784</v>
      </c>
      <c r="T74" s="344">
        <f t="shared" si="143"/>
        <v>12238896</v>
      </c>
      <c r="U74" s="45">
        <f t="shared" si="143"/>
        <v>14716</v>
      </c>
      <c r="V74" s="346">
        <f t="shared" si="143"/>
        <v>12253612</v>
      </c>
      <c r="W74" s="47">
        <f>IF(Q74=0,0,((V71/Q74)-1)*100)</f>
        <v>-65.026222102791337</v>
      </c>
    </row>
    <row r="75" spans="1:25" ht="14.25" customHeight="1" thickTop="1" thickBot="1" x14ac:dyDescent="0.25">
      <c r="A75" s="383" t="str">
        <f t="shared" si="140"/>
        <v xml:space="preserve"> </v>
      </c>
      <c r="B75" s="132" t="s">
        <v>63</v>
      </c>
      <c r="C75" s="133">
        <f t="shared" ref="C75:H75" si="144">+C62+C66+C70+C74</f>
        <v>137656</v>
      </c>
      <c r="D75" s="135">
        <f t="shared" si="144"/>
        <v>137684</v>
      </c>
      <c r="E75" s="337">
        <f t="shared" si="144"/>
        <v>275340</v>
      </c>
      <c r="F75" s="133">
        <f t="shared" si="144"/>
        <v>152709</v>
      </c>
      <c r="G75" s="135">
        <f t="shared" si="144"/>
        <v>152717</v>
      </c>
      <c r="H75" s="337">
        <f t="shared" si="144"/>
        <v>305426</v>
      </c>
      <c r="I75" s="137">
        <f>IF(E75=0,0,((H75/E75)-1)*100)</f>
        <v>10.926854071329984</v>
      </c>
      <c r="J75" s="4"/>
      <c r="L75" s="42" t="s">
        <v>63</v>
      </c>
      <c r="M75" s="46">
        <f>+M62+M66+M70+M74</f>
        <v>21398415</v>
      </c>
      <c r="N75" s="44">
        <f t="shared" ref="N75:V75" si="145">+N62+N66+N70+N74</f>
        <v>21445342</v>
      </c>
      <c r="O75" s="344">
        <f t="shared" si="145"/>
        <v>42843757</v>
      </c>
      <c r="P75" s="44">
        <f t="shared" si="145"/>
        <v>29523</v>
      </c>
      <c r="Q75" s="344">
        <f t="shared" si="145"/>
        <v>42873280</v>
      </c>
      <c r="R75" s="46">
        <f t="shared" si="145"/>
        <v>23750697</v>
      </c>
      <c r="S75" s="44">
        <f t="shared" si="145"/>
        <v>23827687</v>
      </c>
      <c r="T75" s="344">
        <f t="shared" si="145"/>
        <v>47578384</v>
      </c>
      <c r="U75" s="44">
        <f t="shared" si="145"/>
        <v>43826</v>
      </c>
      <c r="V75" s="344">
        <f t="shared" si="145"/>
        <v>47622210</v>
      </c>
      <c r="W75" s="47">
        <f>IF(Q75=0,0,((V75/Q75)-1)*100)</f>
        <v>11.076665932720807</v>
      </c>
      <c r="Y75" s="8"/>
    </row>
    <row r="76" spans="1:25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5" ht="13.5" thickTop="1" x14ac:dyDescent="0.2"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5" ht="13.5" thickBot="1" x14ac:dyDescent="0.25"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5" ht="14.25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5" ht="14.2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362" t="s">
        <v>2</v>
      </c>
    </row>
    <row r="81" spans="1:29" ht="13.5" thickTop="1" x14ac:dyDescent="0.2">
      <c r="L81" s="61" t="s">
        <v>3</v>
      </c>
      <c r="M81" s="62"/>
      <c r="N81" s="63"/>
      <c r="O81" s="64"/>
      <c r="P81" s="65"/>
      <c r="Q81" s="359"/>
      <c r="R81" s="62"/>
      <c r="S81" s="63"/>
      <c r="T81" s="64"/>
      <c r="U81" s="65"/>
      <c r="V81" s="359"/>
      <c r="W81" s="360" t="s">
        <v>4</v>
      </c>
    </row>
    <row r="82" spans="1:29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419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358" t="s">
        <v>7</v>
      </c>
      <c r="W82" s="361"/>
    </row>
    <row r="83" spans="1:29" ht="4.5" customHeight="1" thickTop="1" x14ac:dyDescent="0.2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9" ht="14.25" customHeight="1" x14ac:dyDescent="0.2">
      <c r="A84" s="386"/>
      <c r="L84" s="61" t="s">
        <v>13</v>
      </c>
      <c r="M84" s="78">
        <f>+Lcc_BKK!M84+Lcc_DMK!M84</f>
        <v>1430</v>
      </c>
      <c r="N84" s="79">
        <f>+Lcc_BKK!N84+Lcc_DMK!N84</f>
        <v>3473</v>
      </c>
      <c r="O84" s="201">
        <f>M84+N84</f>
        <v>4903</v>
      </c>
      <c r="P84" s="80">
        <f>Lcc_BKK!P84+Lcc_DMK!P84</f>
        <v>0</v>
      </c>
      <c r="Q84" s="201">
        <f>O84+P84</f>
        <v>4903</v>
      </c>
      <c r="R84" s="78">
        <f>+Lcc_BKK!R84+Lcc_DMK!R84</f>
        <v>1787</v>
      </c>
      <c r="S84" s="79">
        <f>+Lcc_BKK!S84+Lcc_DMK!S84</f>
        <v>4032</v>
      </c>
      <c r="T84" s="201">
        <f>R84+S84</f>
        <v>5819</v>
      </c>
      <c r="U84" s="80">
        <f>Lcc_BKK!U84+Lcc_DMK!U84</f>
        <v>0</v>
      </c>
      <c r="V84" s="201">
        <f>T84+U84</f>
        <v>5819</v>
      </c>
      <c r="W84" s="81">
        <f t="shared" ref="W84:W95" si="146">IF(Q84=0,0,((V84/Q84)-1)*100)</f>
        <v>18.682439322863551</v>
      </c>
      <c r="Y84" s="8"/>
      <c r="Z84" s="8"/>
    </row>
    <row r="85" spans="1:29" ht="14.25" customHeight="1" x14ac:dyDescent="0.2">
      <c r="A85" s="386"/>
      <c r="L85" s="61" t="s">
        <v>14</v>
      </c>
      <c r="M85" s="78">
        <f>+Lcc_BKK!M85+Lcc_DMK!M85</f>
        <v>1404</v>
      </c>
      <c r="N85" s="79">
        <f>+Lcc_BKK!N85+Lcc_DMK!N85</f>
        <v>3402</v>
      </c>
      <c r="O85" s="201">
        <f>M85+N85</f>
        <v>4806</v>
      </c>
      <c r="P85" s="80">
        <f>Lcc_BKK!P85+Lcc_DMK!P85</f>
        <v>13</v>
      </c>
      <c r="Q85" s="201">
        <f>O85+P85</f>
        <v>4819</v>
      </c>
      <c r="R85" s="78">
        <f>+Lcc_BKK!R85+Lcc_DMK!R85</f>
        <v>1666</v>
      </c>
      <c r="S85" s="79">
        <f>+Lcc_BKK!S85+Lcc_DMK!S85</f>
        <v>3907</v>
      </c>
      <c r="T85" s="201">
        <f>R85+S85</f>
        <v>5573</v>
      </c>
      <c r="U85" s="80">
        <f>Lcc_BKK!U85+Lcc_DMK!U85</f>
        <v>2</v>
      </c>
      <c r="V85" s="201">
        <f>T85+U85</f>
        <v>5575</v>
      </c>
      <c r="W85" s="81">
        <f t="shared" si="146"/>
        <v>15.68790205436812</v>
      </c>
      <c r="Y85" s="8"/>
      <c r="Z85" s="8"/>
    </row>
    <row r="86" spans="1:29" ht="14.25" customHeight="1" thickBot="1" x14ac:dyDescent="0.25">
      <c r="A86" s="386"/>
      <c r="L86" s="61" t="s">
        <v>15</v>
      </c>
      <c r="M86" s="78">
        <f>+Lcc_BKK!M86+Lcc_DMK!M86</f>
        <v>1955</v>
      </c>
      <c r="N86" s="79">
        <f>+Lcc_BKK!N86+Lcc_DMK!N86</f>
        <v>4475</v>
      </c>
      <c r="O86" s="201">
        <f>M86+N86</f>
        <v>6430</v>
      </c>
      <c r="P86" s="80">
        <f>Lcc_BKK!P86+Lcc_DMK!P86</f>
        <v>21</v>
      </c>
      <c r="Q86" s="201">
        <f>O86+P86</f>
        <v>6451</v>
      </c>
      <c r="R86" s="78">
        <f>+Lcc_BKK!R86+Lcc_DMK!R86</f>
        <v>1995</v>
      </c>
      <c r="S86" s="79">
        <f>+Lcc_BKK!S86+Lcc_DMK!S86</f>
        <v>5300</v>
      </c>
      <c r="T86" s="201">
        <f>R86+S86</f>
        <v>7295</v>
      </c>
      <c r="U86" s="80">
        <f>Lcc_BKK!U86+Lcc_DMK!U86</f>
        <v>0</v>
      </c>
      <c r="V86" s="201">
        <f>T86+U86</f>
        <v>7295</v>
      </c>
      <c r="W86" s="81">
        <f>IF(Q86=0,0,((V86/Q86)-1)*100)</f>
        <v>13.083242908076276</v>
      </c>
      <c r="Y86" s="8"/>
      <c r="Z86" s="8"/>
    </row>
    <row r="87" spans="1:29" ht="14.25" customHeight="1" thickTop="1" thickBot="1" x14ac:dyDescent="0.25">
      <c r="A87" s="386"/>
      <c r="L87" s="82" t="s">
        <v>61</v>
      </c>
      <c r="M87" s="83">
        <f t="shared" ref="M87:Q87" si="147">+M84+M85+M86</f>
        <v>4789</v>
      </c>
      <c r="N87" s="84">
        <f t="shared" si="147"/>
        <v>11350</v>
      </c>
      <c r="O87" s="194">
        <f t="shared" si="147"/>
        <v>16139</v>
      </c>
      <c r="P87" s="83">
        <f t="shared" si="147"/>
        <v>34</v>
      </c>
      <c r="Q87" s="194">
        <f t="shared" si="147"/>
        <v>16173</v>
      </c>
      <c r="R87" s="83">
        <f t="shared" ref="R87:U87" si="148">+R84+R85+R86</f>
        <v>5448</v>
      </c>
      <c r="S87" s="84">
        <f t="shared" si="148"/>
        <v>13239</v>
      </c>
      <c r="T87" s="194">
        <f t="shared" si="148"/>
        <v>18687</v>
      </c>
      <c r="U87" s="83">
        <f t="shared" si="148"/>
        <v>2</v>
      </c>
      <c r="V87" s="194">
        <f t="shared" ref="V87" si="149">+V84+V85+V86</f>
        <v>18689</v>
      </c>
      <c r="W87" s="85">
        <f>IF(Q87=0,0,((V87/Q87)-1)*100)</f>
        <v>15.556792184505031</v>
      </c>
      <c r="Y87" s="8"/>
      <c r="Z87" s="8"/>
      <c r="AB87" s="318"/>
      <c r="AC87" s="318"/>
    </row>
    <row r="88" spans="1:29" ht="14.25" customHeight="1" thickTop="1" x14ac:dyDescent="0.2">
      <c r="A88" s="386"/>
      <c r="L88" s="61" t="s">
        <v>16</v>
      </c>
      <c r="M88" s="78">
        <f>+Lcc_BKK!M88+Lcc_DMK!M88</f>
        <v>1989</v>
      </c>
      <c r="N88" s="79">
        <f>+Lcc_BKK!N88+Lcc_DMK!N88</f>
        <v>4373</v>
      </c>
      <c r="O88" s="201">
        <f>SUM(M88:N88)</f>
        <v>6362</v>
      </c>
      <c r="P88" s="80">
        <f>Lcc_BKK!P88+Lcc_DMK!P88</f>
        <v>0</v>
      </c>
      <c r="Q88" s="201">
        <f>O88+P88</f>
        <v>6362</v>
      </c>
      <c r="R88" s="78">
        <f>+Lcc_BKK!R88+Lcc_DMK!R88</f>
        <v>1890</v>
      </c>
      <c r="S88" s="79">
        <f>+Lcc_BKK!S88+Lcc_DMK!S88</f>
        <v>5458</v>
      </c>
      <c r="T88" s="201">
        <f>SUM(R88:S88)</f>
        <v>7348</v>
      </c>
      <c r="U88" s="80">
        <f>Lcc_BKK!U88+Lcc_DMK!U88</f>
        <v>0</v>
      </c>
      <c r="V88" s="201">
        <f>T88+U88</f>
        <v>7348</v>
      </c>
      <c r="W88" s="81">
        <f t="shared" si="146"/>
        <v>15.498270983967299</v>
      </c>
      <c r="Y88" s="8"/>
      <c r="Z88" s="8"/>
    </row>
    <row r="89" spans="1:29" ht="14.25" customHeight="1" x14ac:dyDescent="0.2">
      <c r="A89" s="386"/>
      <c r="L89" s="61" t="s">
        <v>17</v>
      </c>
      <c r="M89" s="78">
        <f>+Lcc_BKK!M89+Lcc_DMK!M89</f>
        <v>1843</v>
      </c>
      <c r="N89" s="79">
        <f>+Lcc_BKK!N89+Lcc_DMK!N89</f>
        <v>4614</v>
      </c>
      <c r="O89" s="201">
        <f>SUM(M89:N89)</f>
        <v>6457</v>
      </c>
      <c r="P89" s="80">
        <f>Lcc_BKK!P89+Lcc_DMK!P89</f>
        <v>1</v>
      </c>
      <c r="Q89" s="201">
        <f>O89+P89</f>
        <v>6458</v>
      </c>
      <c r="R89" s="78">
        <f>+Lcc_BKK!R89+Lcc_DMK!R89</f>
        <v>1770</v>
      </c>
      <c r="S89" s="79">
        <f>+Lcc_BKK!S89+Lcc_DMK!S89</f>
        <v>5457</v>
      </c>
      <c r="T89" s="201">
        <f>SUM(R89:S89)</f>
        <v>7227</v>
      </c>
      <c r="U89" s="80">
        <f>Lcc_BKK!U89+Lcc_DMK!U89</f>
        <v>2</v>
      </c>
      <c r="V89" s="201">
        <f>T89+U89</f>
        <v>7229</v>
      </c>
      <c r="W89" s="81">
        <f>IF(Q89=0,0,((V89/Q89)-1)*100)</f>
        <v>11.938680706100957</v>
      </c>
      <c r="Y89" s="8"/>
      <c r="Z89" s="8"/>
    </row>
    <row r="90" spans="1:29" ht="14.25" customHeight="1" thickBot="1" x14ac:dyDescent="0.25">
      <c r="A90" s="386"/>
      <c r="L90" s="61" t="s">
        <v>18</v>
      </c>
      <c r="M90" s="78">
        <f>+Lcc_BKK!M90+Lcc_DMK!M90</f>
        <v>1822</v>
      </c>
      <c r="N90" s="79">
        <f>+Lcc_BKK!N90+Lcc_DMK!N90</f>
        <v>4228</v>
      </c>
      <c r="O90" s="203">
        <f>SUM(M90:N90)</f>
        <v>6050</v>
      </c>
      <c r="P90" s="86">
        <f>Lcc_BKK!P90+Lcc_DMK!P90</f>
        <v>0</v>
      </c>
      <c r="Q90" s="203">
        <f>O90+P90</f>
        <v>6050</v>
      </c>
      <c r="R90" s="78">
        <f>+Lcc_BKK!R90+Lcc_DMK!R90</f>
        <v>1612</v>
      </c>
      <c r="S90" s="79">
        <f>+Lcc_BKK!S90+Lcc_DMK!S90</f>
        <v>4965</v>
      </c>
      <c r="T90" s="203">
        <f>SUM(R90:S90)</f>
        <v>6577</v>
      </c>
      <c r="U90" s="86">
        <f>Lcc_BKK!U90+Lcc_DMK!U90</f>
        <v>0</v>
      </c>
      <c r="V90" s="203">
        <f>T90+U90</f>
        <v>6577</v>
      </c>
      <c r="W90" s="81">
        <f t="shared" si="146"/>
        <v>8.7107438016528871</v>
      </c>
      <c r="Y90" s="8"/>
      <c r="Z90" s="8"/>
    </row>
    <row r="91" spans="1:29" ht="14.25" customHeight="1" thickTop="1" thickBot="1" x14ac:dyDescent="0.25">
      <c r="A91" s="386"/>
      <c r="L91" s="87" t="s">
        <v>39</v>
      </c>
      <c r="M91" s="88">
        <f t="shared" ref="M91:Q91" si="150">+M88+M89+M90</f>
        <v>5654</v>
      </c>
      <c r="N91" s="88">
        <f t="shared" si="150"/>
        <v>13215</v>
      </c>
      <c r="O91" s="204">
        <f t="shared" si="150"/>
        <v>18869</v>
      </c>
      <c r="P91" s="89">
        <f t="shared" si="150"/>
        <v>1</v>
      </c>
      <c r="Q91" s="204">
        <f t="shared" si="150"/>
        <v>18870</v>
      </c>
      <c r="R91" s="88">
        <f t="shared" ref="R91:U91" si="151">+R88+R89+R90</f>
        <v>5272</v>
      </c>
      <c r="S91" s="88">
        <f t="shared" si="151"/>
        <v>15880</v>
      </c>
      <c r="T91" s="204">
        <f t="shared" si="151"/>
        <v>21152</v>
      </c>
      <c r="U91" s="89">
        <f t="shared" si="151"/>
        <v>2</v>
      </c>
      <c r="V91" s="204">
        <f t="shared" ref="V91" si="152">+V88+V89+V90</f>
        <v>21154</v>
      </c>
      <c r="W91" s="90">
        <f t="shared" si="146"/>
        <v>12.103868574456801</v>
      </c>
    </row>
    <row r="92" spans="1:29" ht="14.25" customHeight="1" thickTop="1" x14ac:dyDescent="0.2">
      <c r="A92" s="386"/>
      <c r="L92" s="61" t="s">
        <v>21</v>
      </c>
      <c r="M92" s="78">
        <f>+Lcc_BKK!M92+Lcc_DMK!M92</f>
        <v>2055</v>
      </c>
      <c r="N92" s="79">
        <f>+Lcc_BKK!N92+Lcc_DMK!N92</f>
        <v>3817</v>
      </c>
      <c r="O92" s="203">
        <f>SUM(M92:N92)</f>
        <v>5872</v>
      </c>
      <c r="P92" s="91">
        <f>Lcc_BKK!P92+Lcc_DMK!P92</f>
        <v>0</v>
      </c>
      <c r="Q92" s="203">
        <f>O92+P92</f>
        <v>5872</v>
      </c>
      <c r="R92" s="78">
        <f>+Lcc_BKK!R92+Lcc_DMK!R92</f>
        <v>1728</v>
      </c>
      <c r="S92" s="79">
        <f>+Lcc_BKK!S92+Lcc_DMK!S92</f>
        <v>4555</v>
      </c>
      <c r="T92" s="203">
        <f>SUM(R92:S92)</f>
        <v>6283</v>
      </c>
      <c r="U92" s="91">
        <f>Lcc_BKK!U92+Lcc_DMK!U92</f>
        <v>4</v>
      </c>
      <c r="V92" s="203">
        <f>T92+U92</f>
        <v>6287</v>
      </c>
      <c r="W92" s="81">
        <f t="shared" si="146"/>
        <v>7.0674386920980936</v>
      </c>
      <c r="Y92" s="8"/>
      <c r="Z92" s="8"/>
    </row>
    <row r="93" spans="1:29" ht="14.25" customHeight="1" x14ac:dyDescent="0.2">
      <c r="A93" s="386"/>
      <c r="L93" s="61" t="s">
        <v>22</v>
      </c>
      <c r="M93" s="78">
        <f>+Lcc_BKK!M93+Lcc_DMK!M93</f>
        <v>1890</v>
      </c>
      <c r="N93" s="79">
        <f>+Lcc_BKK!N93+Lcc_DMK!N93</f>
        <v>3340</v>
      </c>
      <c r="O93" s="203">
        <f>SUM(M93:N93)</f>
        <v>5230</v>
      </c>
      <c r="P93" s="80">
        <f>Lcc_BKK!P93+Lcc_DMK!P93</f>
        <v>6</v>
      </c>
      <c r="Q93" s="203">
        <f>O93+P93</f>
        <v>5236</v>
      </c>
      <c r="R93" s="78">
        <f>+Lcc_BKK!R93+Lcc_DMK!R93</f>
        <v>1726</v>
      </c>
      <c r="S93" s="79">
        <f>+Lcc_BKK!S93+Lcc_DMK!S93</f>
        <v>4244</v>
      </c>
      <c r="T93" s="203">
        <f>SUM(R93:S93)</f>
        <v>5970</v>
      </c>
      <c r="U93" s="80">
        <f>Lcc_BKK!U93+Lcc_DMK!U93</f>
        <v>0</v>
      </c>
      <c r="V93" s="203">
        <f>T93+U93</f>
        <v>5970</v>
      </c>
      <c r="W93" s="81">
        <f t="shared" si="146"/>
        <v>14.018334606569894</v>
      </c>
    </row>
    <row r="94" spans="1:29" ht="14.25" customHeight="1" thickBot="1" x14ac:dyDescent="0.25">
      <c r="A94" s="387"/>
      <c r="L94" s="61" t="s">
        <v>23</v>
      </c>
      <c r="M94" s="78">
        <f>+Lcc_BKK!M94+Lcc_DMK!M94</f>
        <v>1911</v>
      </c>
      <c r="N94" s="79">
        <f>+Lcc_BKK!N94+Lcc_DMK!N94</f>
        <v>3552</v>
      </c>
      <c r="O94" s="203">
        <f>SUM(M94:N94)</f>
        <v>5463</v>
      </c>
      <c r="P94" s="80">
        <f>Lcc_BKK!P94+Lcc_DMK!P94</f>
        <v>0</v>
      </c>
      <c r="Q94" s="203">
        <f>O94+P94</f>
        <v>5463</v>
      </c>
      <c r="R94" s="78">
        <f>+Lcc_BKK!R94+Lcc_DMK!R94</f>
        <v>1881</v>
      </c>
      <c r="S94" s="79">
        <f>+Lcc_BKK!S94+Lcc_DMK!S94</f>
        <v>4298</v>
      </c>
      <c r="T94" s="203">
        <f>SUM(R94:S94)</f>
        <v>6179</v>
      </c>
      <c r="U94" s="80">
        <f>Lcc_BKK!U94+Lcc_DMK!U94</f>
        <v>0</v>
      </c>
      <c r="V94" s="203">
        <f>T94+U94</f>
        <v>6179</v>
      </c>
      <c r="W94" s="81">
        <f t="shared" si="146"/>
        <v>13.106351821343587</v>
      </c>
    </row>
    <row r="95" spans="1:29" ht="14.25" customHeight="1" thickTop="1" thickBot="1" x14ac:dyDescent="0.25">
      <c r="A95" s="386"/>
      <c r="L95" s="82" t="s">
        <v>40</v>
      </c>
      <c r="M95" s="83">
        <f t="shared" ref="M95:Q95" si="153">+M92+M93+M94</f>
        <v>5856</v>
      </c>
      <c r="N95" s="84">
        <f t="shared" si="153"/>
        <v>10709</v>
      </c>
      <c r="O95" s="202">
        <f t="shared" si="153"/>
        <v>16565</v>
      </c>
      <c r="P95" s="83">
        <f t="shared" si="153"/>
        <v>6</v>
      </c>
      <c r="Q95" s="202">
        <f t="shared" si="153"/>
        <v>16571</v>
      </c>
      <c r="R95" s="83">
        <f t="shared" ref="R95:U95" si="154">+R92+R93+R94</f>
        <v>5335</v>
      </c>
      <c r="S95" s="84">
        <f t="shared" si="154"/>
        <v>13097</v>
      </c>
      <c r="T95" s="202">
        <f t="shared" si="154"/>
        <v>18432</v>
      </c>
      <c r="U95" s="83">
        <f t="shared" si="154"/>
        <v>4</v>
      </c>
      <c r="V95" s="202">
        <f t="shared" ref="V95" si="155">+V92+V93+V94</f>
        <v>18436</v>
      </c>
      <c r="W95" s="85">
        <f t="shared" si="146"/>
        <v>11.25460141210548</v>
      </c>
    </row>
    <row r="96" spans="1:29" ht="14.25" customHeight="1" thickTop="1" x14ac:dyDescent="0.2">
      <c r="A96" s="386"/>
      <c r="L96" s="61" t="s">
        <v>10</v>
      </c>
      <c r="M96" s="78">
        <f>+Lcc_BKK!M96+Lcc_DMK!M96</f>
        <v>1843</v>
      </c>
      <c r="N96" s="79">
        <f>+Lcc_BKK!N96+Lcc_DMK!N96</f>
        <v>4179</v>
      </c>
      <c r="O96" s="203">
        <f>SUM(M96:N96)</f>
        <v>6022</v>
      </c>
      <c r="P96" s="80">
        <f>Lcc_BKK!P96+Lcc_DMK!P96</f>
        <v>0</v>
      </c>
      <c r="Q96" s="201">
        <f>O96+P96</f>
        <v>6022</v>
      </c>
      <c r="R96" s="78">
        <f>+Lcc_BKK!R96+Lcc_DMK!R96</f>
        <v>1890</v>
      </c>
      <c r="S96" s="79">
        <f>+Lcc_BKK!S96+Lcc_DMK!S96</f>
        <v>4356</v>
      </c>
      <c r="T96" s="203">
        <f>SUM(R96:S96)</f>
        <v>6246</v>
      </c>
      <c r="U96" s="80">
        <f>Lcc_BKK!U96+Lcc_DMK!U96</f>
        <v>0</v>
      </c>
      <c r="V96" s="201">
        <f>T96+U96</f>
        <v>6246</v>
      </c>
      <c r="W96" s="81">
        <f>IF(Q96=0,0,((V96/Q96)-1)*100)</f>
        <v>3.7196944536698862</v>
      </c>
      <c r="Y96" s="8"/>
      <c r="Z96" s="8"/>
    </row>
    <row r="97" spans="1:29" ht="14.25" customHeight="1" x14ac:dyDescent="0.2">
      <c r="A97" s="386"/>
      <c r="L97" s="61" t="s">
        <v>11</v>
      </c>
      <c r="M97" s="78">
        <f>+Lcc_BKK!M97+Lcc_DMK!M97</f>
        <v>2148</v>
      </c>
      <c r="N97" s="79">
        <f>+Lcc_BKK!N97+Lcc_DMK!N97</f>
        <v>4669</v>
      </c>
      <c r="O97" s="203">
        <f>SUM(M97:N97)</f>
        <v>6817</v>
      </c>
      <c r="P97" s="80">
        <f>Lcc_BKK!P97+Lcc_DMK!P97</f>
        <v>0</v>
      </c>
      <c r="Q97" s="201">
        <f>O97+P97</f>
        <v>6817</v>
      </c>
      <c r="R97" s="78">
        <f>+Lcc_BKK!R97+Lcc_DMK!R97</f>
        <v>1919</v>
      </c>
      <c r="S97" s="79">
        <f>+Lcc_BKK!S97+Lcc_DMK!S97</f>
        <v>4055</v>
      </c>
      <c r="T97" s="203">
        <f>SUM(R97:S97)</f>
        <v>5974</v>
      </c>
      <c r="U97" s="80">
        <f>Lcc_BKK!U97+Lcc_DMK!U97</f>
        <v>0</v>
      </c>
      <c r="V97" s="201">
        <f>T97+U97</f>
        <v>5974</v>
      </c>
      <c r="W97" s="81">
        <f>IF(Q97=0,0,((V97/Q97)-1)*100)</f>
        <v>-12.366143464867241</v>
      </c>
      <c r="Y97" s="416"/>
    </row>
    <row r="98" spans="1:29" ht="14.25" customHeight="1" thickBot="1" x14ac:dyDescent="0.25">
      <c r="A98" s="386"/>
      <c r="L98" s="67" t="s">
        <v>12</v>
      </c>
      <c r="M98" s="78">
        <f>+Lcc_BKK!M98+Lcc_DMK!M98</f>
        <v>1893</v>
      </c>
      <c r="N98" s="79">
        <f>+Lcc_BKK!N98+Lcc_DMK!N98</f>
        <v>4463</v>
      </c>
      <c r="O98" s="203">
        <f t="shared" ref="O98" si="156">SUM(M98:N98)</f>
        <v>6356</v>
      </c>
      <c r="P98" s="80">
        <f>Lcc_BKK!P98+Lcc_DMK!P98</f>
        <v>0</v>
      </c>
      <c r="Q98" s="201">
        <f>O98+P98</f>
        <v>6356</v>
      </c>
      <c r="R98" s="78">
        <f>+Lcc_BKK!R98+Lcc_DMK!R98</f>
        <v>1953</v>
      </c>
      <c r="S98" s="79">
        <f>+Lcc_BKK!S98+Lcc_DMK!S98</f>
        <v>3707</v>
      </c>
      <c r="T98" s="203">
        <f t="shared" ref="T98" si="157">SUM(R98:S98)</f>
        <v>5660</v>
      </c>
      <c r="U98" s="80">
        <f>Lcc_BKK!U98+Lcc_DMK!U98</f>
        <v>6</v>
      </c>
      <c r="V98" s="201">
        <f>T98+U98</f>
        <v>5666</v>
      </c>
      <c r="W98" s="81">
        <f>IF(Q98=0,0,((V98/Q98)-1)*100)</f>
        <v>-10.855884203901823</v>
      </c>
      <c r="Y98" s="416"/>
    </row>
    <row r="99" spans="1:29" ht="14.25" customHeight="1" thickTop="1" thickBot="1" x14ac:dyDescent="0.25">
      <c r="A99" s="386"/>
      <c r="L99" s="82" t="s">
        <v>38</v>
      </c>
      <c r="M99" s="83">
        <f t="shared" ref="M99:V99" si="158">+M96+M97+M98</f>
        <v>5884</v>
      </c>
      <c r="N99" s="84">
        <f t="shared" si="158"/>
        <v>13311</v>
      </c>
      <c r="O99" s="202">
        <f t="shared" si="158"/>
        <v>19195</v>
      </c>
      <c r="P99" s="83">
        <f t="shared" si="158"/>
        <v>0</v>
      </c>
      <c r="Q99" s="202">
        <f t="shared" si="158"/>
        <v>19195</v>
      </c>
      <c r="R99" s="83">
        <f t="shared" si="158"/>
        <v>5762</v>
      </c>
      <c r="S99" s="84">
        <f t="shared" si="158"/>
        <v>12118</v>
      </c>
      <c r="T99" s="202">
        <f t="shared" si="158"/>
        <v>17880</v>
      </c>
      <c r="U99" s="83">
        <f t="shared" si="158"/>
        <v>6</v>
      </c>
      <c r="V99" s="202">
        <f t="shared" si="158"/>
        <v>17886</v>
      </c>
      <c r="W99" s="85">
        <f t="shared" ref="W99" si="159">IF(Q99=0,0,((V99/Q99)-1)*100)</f>
        <v>-6.8194842406876788</v>
      </c>
      <c r="Y99" s="406"/>
      <c r="Z99" s="406"/>
      <c r="AA99" s="407"/>
    </row>
    <row r="100" spans="1:29" ht="14.25" customHeight="1" thickTop="1" thickBot="1" x14ac:dyDescent="0.25">
      <c r="A100" s="386"/>
      <c r="L100" s="82" t="s">
        <v>63</v>
      </c>
      <c r="M100" s="83">
        <f t="shared" ref="M100:V100" si="160">+M87+M91+M95+M99</f>
        <v>22183</v>
      </c>
      <c r="N100" s="84">
        <f t="shared" si="160"/>
        <v>48585</v>
      </c>
      <c r="O100" s="194">
        <f t="shared" si="160"/>
        <v>70768</v>
      </c>
      <c r="P100" s="83">
        <f t="shared" si="160"/>
        <v>41</v>
      </c>
      <c r="Q100" s="194">
        <f t="shared" si="160"/>
        <v>70809</v>
      </c>
      <c r="R100" s="83">
        <f t="shared" si="160"/>
        <v>21817</v>
      </c>
      <c r="S100" s="84">
        <f t="shared" si="160"/>
        <v>54334</v>
      </c>
      <c r="T100" s="194">
        <f t="shared" si="160"/>
        <v>76151</v>
      </c>
      <c r="U100" s="83">
        <f t="shared" si="160"/>
        <v>14</v>
      </c>
      <c r="V100" s="194">
        <f t="shared" si="160"/>
        <v>76165</v>
      </c>
      <c r="W100" s="85">
        <f>IF(Q100=0,0,((V100/Q100)-1)*100)</f>
        <v>7.5640102246889551</v>
      </c>
      <c r="Y100" s="406"/>
      <c r="Z100" s="406"/>
      <c r="AA100" s="407"/>
      <c r="AB100" s="318"/>
      <c r="AC100" s="318"/>
    </row>
    <row r="101" spans="1:29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9" ht="13.5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9" ht="13.5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9" ht="14.25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9" ht="14.25" thickTop="1" thickBot="1" x14ac:dyDescent="0.25">
      <c r="L105" s="59"/>
      <c r="M105" s="214" t="s">
        <v>64</v>
      </c>
      <c r="N105" s="213"/>
      <c r="O105" s="214"/>
      <c r="P105" s="212"/>
      <c r="Q105" s="213"/>
      <c r="R105" s="481" t="s">
        <v>65</v>
      </c>
      <c r="S105" s="481"/>
      <c r="T105" s="481"/>
      <c r="U105" s="481"/>
      <c r="V105" s="482"/>
      <c r="W105" s="362" t="s">
        <v>2</v>
      </c>
    </row>
    <row r="106" spans="1:29" ht="13.5" thickTop="1" x14ac:dyDescent="0.2">
      <c r="L106" s="61" t="s">
        <v>3</v>
      </c>
      <c r="M106" s="62"/>
      <c r="N106" s="63"/>
      <c r="O106" s="64"/>
      <c r="P106" s="65"/>
      <c r="Q106" s="359"/>
      <c r="R106" s="62"/>
      <c r="S106" s="63"/>
      <c r="T106" s="64"/>
      <c r="U106" s="65"/>
      <c r="V106" s="359"/>
      <c r="W106" s="360" t="s">
        <v>4</v>
      </c>
    </row>
    <row r="107" spans="1:29" ht="13.5" thickBot="1" x14ac:dyDescent="0.25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419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358" t="s">
        <v>7</v>
      </c>
      <c r="W107" s="361"/>
    </row>
    <row r="108" spans="1:29" ht="4.5" customHeight="1" thickTop="1" x14ac:dyDescent="0.2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9" ht="14.25" customHeight="1" x14ac:dyDescent="0.2">
      <c r="L109" s="61" t="s">
        <v>13</v>
      </c>
      <c r="M109" s="78">
        <f>+Lcc_BKK!M109+Lcc_DMK!M109</f>
        <v>381</v>
      </c>
      <c r="N109" s="79">
        <f>+Lcc_BKK!N109+Lcc_DMK!N109</f>
        <v>731</v>
      </c>
      <c r="O109" s="201">
        <f>M109+N109</f>
        <v>1112</v>
      </c>
      <c r="P109" s="80">
        <f>+Lcc_BKK!P109+Lcc_DMK!P109</f>
        <v>0</v>
      </c>
      <c r="Q109" s="201">
        <f>O109+P109</f>
        <v>1112</v>
      </c>
      <c r="R109" s="78">
        <f>+Lcc_BKK!R109+Lcc_DMK!R109</f>
        <v>247</v>
      </c>
      <c r="S109" s="79">
        <f>+Lcc_BKK!S109+Lcc_DMK!S109</f>
        <v>500</v>
      </c>
      <c r="T109" s="201">
        <f>R109+S109</f>
        <v>747</v>
      </c>
      <c r="U109" s="80">
        <f>+Lcc_BKK!U109+Lcc_DMK!U109</f>
        <v>0</v>
      </c>
      <c r="V109" s="201">
        <f>T109+U109</f>
        <v>747</v>
      </c>
      <c r="W109" s="81">
        <f t="shared" ref="W109:W120" si="161">IF(Q109=0,0,((V109/Q109)-1)*100)</f>
        <v>-32.823741007194243</v>
      </c>
      <c r="Y109" s="8"/>
      <c r="Z109" s="8"/>
    </row>
    <row r="110" spans="1:29" ht="14.25" customHeight="1" x14ac:dyDescent="0.2">
      <c r="L110" s="61" t="s">
        <v>14</v>
      </c>
      <c r="M110" s="78">
        <f>+Lcc_BKK!M110+Lcc_DMK!M110</f>
        <v>370</v>
      </c>
      <c r="N110" s="79">
        <f>+Lcc_BKK!N110+Lcc_DMK!N110</f>
        <v>627</v>
      </c>
      <c r="O110" s="201">
        <f>M110+N110</f>
        <v>997</v>
      </c>
      <c r="P110" s="80">
        <f>+Lcc_BKK!P110+Lcc_DMK!P110</f>
        <v>0</v>
      </c>
      <c r="Q110" s="201">
        <f>O110+P110</f>
        <v>997</v>
      </c>
      <c r="R110" s="78">
        <f>+Lcc_BKK!R110+Lcc_DMK!R110</f>
        <v>268</v>
      </c>
      <c r="S110" s="79">
        <f>+Lcc_BKK!S110+Lcc_DMK!S110</f>
        <v>562</v>
      </c>
      <c r="T110" s="201">
        <f>R110+S110</f>
        <v>830</v>
      </c>
      <c r="U110" s="80">
        <f>+Lcc_BKK!U110+Lcc_DMK!U110</f>
        <v>1</v>
      </c>
      <c r="V110" s="201">
        <f>T110+U110</f>
        <v>831</v>
      </c>
      <c r="W110" s="81">
        <f t="shared" si="161"/>
        <v>-16.649949849548651</v>
      </c>
      <c r="Y110" s="8"/>
      <c r="Z110" s="8"/>
    </row>
    <row r="111" spans="1:29" ht="14.25" customHeight="1" thickBot="1" x14ac:dyDescent="0.25">
      <c r="L111" s="61" t="s">
        <v>15</v>
      </c>
      <c r="M111" s="78">
        <f>+Lcc_BKK!M111+Lcc_DMK!M111</f>
        <v>366</v>
      </c>
      <c r="N111" s="79">
        <f>+Lcc_BKK!N111+Lcc_DMK!N111</f>
        <v>641</v>
      </c>
      <c r="O111" s="201">
        <f>M111+N111</f>
        <v>1007</v>
      </c>
      <c r="P111" s="80">
        <f>+Lcc_BKK!P111+Lcc_DMK!P111</f>
        <v>0</v>
      </c>
      <c r="Q111" s="201">
        <f>O111+P111</f>
        <v>1007</v>
      </c>
      <c r="R111" s="78">
        <f>+Lcc_BKK!R111+Lcc_DMK!R111</f>
        <v>246</v>
      </c>
      <c r="S111" s="79">
        <f>+Lcc_BKK!S111+Lcc_DMK!S111</f>
        <v>482</v>
      </c>
      <c r="T111" s="201">
        <f>R111+S111</f>
        <v>728</v>
      </c>
      <c r="U111" s="80">
        <f>+Lcc_BKK!U111+Lcc_DMK!U111</f>
        <v>0</v>
      </c>
      <c r="V111" s="201">
        <f>T111+U111</f>
        <v>728</v>
      </c>
      <c r="W111" s="81">
        <f>IF(Q111=0,0,((V111/Q111)-1)*100)</f>
        <v>-27.706057596822241</v>
      </c>
      <c r="Y111" s="8"/>
      <c r="Z111" s="8"/>
    </row>
    <row r="112" spans="1:29" ht="14.25" customHeight="1" thickTop="1" thickBot="1" x14ac:dyDescent="0.25">
      <c r="L112" s="82" t="s">
        <v>61</v>
      </c>
      <c r="M112" s="83">
        <f t="shared" ref="M112:Q112" si="162">+M109+M110+M111</f>
        <v>1117</v>
      </c>
      <c r="N112" s="84">
        <f t="shared" si="162"/>
        <v>1999</v>
      </c>
      <c r="O112" s="194">
        <f t="shared" si="162"/>
        <v>3116</v>
      </c>
      <c r="P112" s="83">
        <f t="shared" si="162"/>
        <v>0</v>
      </c>
      <c r="Q112" s="194">
        <f t="shared" si="162"/>
        <v>3116</v>
      </c>
      <c r="R112" s="83">
        <f t="shared" ref="R112:U112" si="163">+R109+R110+R111</f>
        <v>761</v>
      </c>
      <c r="S112" s="84">
        <f t="shared" si="163"/>
        <v>1544</v>
      </c>
      <c r="T112" s="194">
        <f t="shared" si="163"/>
        <v>2305</v>
      </c>
      <c r="U112" s="83">
        <f t="shared" si="163"/>
        <v>1</v>
      </c>
      <c r="V112" s="194">
        <f t="shared" ref="V112" si="164">+V109+V110+V111</f>
        <v>2306</v>
      </c>
      <c r="W112" s="85">
        <f>IF(Q112=0,0,((V112/Q112)-1)*100)</f>
        <v>-25.994865211810016</v>
      </c>
      <c r="Y112" s="8"/>
      <c r="Z112" s="8"/>
      <c r="AB112" s="318"/>
      <c r="AC112" s="318"/>
    </row>
    <row r="113" spans="1:29" ht="14.25" customHeight="1" thickTop="1" x14ac:dyDescent="0.2">
      <c r="L113" s="61" t="s">
        <v>16</v>
      </c>
      <c r="M113" s="78">
        <f>+Lcc_BKK!M113+Lcc_DMK!M113</f>
        <v>293</v>
      </c>
      <c r="N113" s="79">
        <f>+Lcc_BKK!N113+Lcc_DMK!N113</f>
        <v>546</v>
      </c>
      <c r="O113" s="201">
        <f>SUM(M113:N113)</f>
        <v>839</v>
      </c>
      <c r="P113" s="80">
        <f>+Lcc_BKK!P113+Lcc_DMK!P113</f>
        <v>0</v>
      </c>
      <c r="Q113" s="201">
        <f>O113+P113</f>
        <v>839</v>
      </c>
      <c r="R113" s="78">
        <f>+Lcc_BKK!R113+Lcc_DMK!R113</f>
        <v>231</v>
      </c>
      <c r="S113" s="79">
        <f>+Lcc_BKK!S113+Lcc_DMK!S113</f>
        <v>390</v>
      </c>
      <c r="T113" s="201">
        <f>SUM(R113:S113)</f>
        <v>621</v>
      </c>
      <c r="U113" s="80">
        <f>+Lcc_BKK!U113+Lcc_DMK!U113</f>
        <v>0</v>
      </c>
      <c r="V113" s="201">
        <f>T113+U113</f>
        <v>621</v>
      </c>
      <c r="W113" s="81">
        <f t="shared" si="161"/>
        <v>-25.983313468414782</v>
      </c>
      <c r="Y113" s="8"/>
      <c r="Z113" s="8"/>
    </row>
    <row r="114" spans="1:29" ht="14.25" customHeight="1" x14ac:dyDescent="0.2">
      <c r="L114" s="61" t="s">
        <v>17</v>
      </c>
      <c r="M114" s="78">
        <f>+Lcc_BKK!M114+Lcc_DMK!M114</f>
        <v>294</v>
      </c>
      <c r="N114" s="79">
        <f>+Lcc_BKK!N114+Lcc_DMK!N114</f>
        <v>558</v>
      </c>
      <c r="O114" s="201">
        <f>SUM(M114:N114)</f>
        <v>852</v>
      </c>
      <c r="P114" s="80">
        <f>+Lcc_BKK!P114+Lcc_DMK!P114</f>
        <v>1</v>
      </c>
      <c r="Q114" s="201">
        <f>O114+P114</f>
        <v>853</v>
      </c>
      <c r="R114" s="78">
        <f>+Lcc_BKK!R114+Lcc_DMK!R114</f>
        <v>235</v>
      </c>
      <c r="S114" s="79">
        <f>+Lcc_BKK!S114+Lcc_DMK!S114</f>
        <v>387</v>
      </c>
      <c r="T114" s="201">
        <f>SUM(R114:S114)</f>
        <v>622</v>
      </c>
      <c r="U114" s="80">
        <f>+Lcc_BKK!U114+Lcc_DMK!U114</f>
        <v>0</v>
      </c>
      <c r="V114" s="201">
        <f>T114+U114</f>
        <v>622</v>
      </c>
      <c r="W114" s="81">
        <f>IF(Q114=0,0,((V114/Q114)-1)*100)</f>
        <v>-27.080890973036343</v>
      </c>
      <c r="Y114" s="8"/>
      <c r="Z114" s="8"/>
    </row>
    <row r="115" spans="1:29" ht="14.25" customHeight="1" thickBot="1" x14ac:dyDescent="0.25">
      <c r="L115" s="61" t="s">
        <v>18</v>
      </c>
      <c r="M115" s="78">
        <f>+Lcc_BKK!M115+Lcc_DMK!M115</f>
        <v>260</v>
      </c>
      <c r="N115" s="79">
        <f>+Lcc_BKK!N115+Lcc_DMK!N115</f>
        <v>523</v>
      </c>
      <c r="O115" s="203">
        <f>SUM(M115:N115)</f>
        <v>783</v>
      </c>
      <c r="P115" s="86">
        <f>+Lcc_BKK!P115+Lcc_DMK!P115</f>
        <v>0</v>
      </c>
      <c r="Q115" s="203">
        <f>O115+P115</f>
        <v>783</v>
      </c>
      <c r="R115" s="78">
        <f>+Lcc_BKK!R115+Lcc_DMK!R115</f>
        <v>206</v>
      </c>
      <c r="S115" s="79">
        <f>+Lcc_BKK!S115+Lcc_DMK!S115</f>
        <v>434</v>
      </c>
      <c r="T115" s="203">
        <f>SUM(R115:S115)</f>
        <v>640</v>
      </c>
      <c r="U115" s="86">
        <f>+Lcc_BKK!U115+Lcc_DMK!U115</f>
        <v>0</v>
      </c>
      <c r="V115" s="203">
        <f>T115+U115</f>
        <v>640</v>
      </c>
      <c r="W115" s="81">
        <f t="shared" si="161"/>
        <v>-18.263090676883774</v>
      </c>
      <c r="Y115" s="8"/>
      <c r="Z115" s="8"/>
    </row>
    <row r="116" spans="1:29" ht="14.25" customHeight="1" thickTop="1" thickBot="1" x14ac:dyDescent="0.25">
      <c r="L116" s="87" t="s">
        <v>39</v>
      </c>
      <c r="M116" s="88">
        <f t="shared" ref="M116:Q116" si="165">+M113+M114+M115</f>
        <v>847</v>
      </c>
      <c r="N116" s="88">
        <f t="shared" si="165"/>
        <v>1627</v>
      </c>
      <c r="O116" s="204">
        <f t="shared" si="165"/>
        <v>2474</v>
      </c>
      <c r="P116" s="89">
        <f t="shared" si="165"/>
        <v>1</v>
      </c>
      <c r="Q116" s="204">
        <f t="shared" si="165"/>
        <v>2475</v>
      </c>
      <c r="R116" s="88">
        <f t="shared" ref="R116:U116" si="166">+R113+R114+R115</f>
        <v>672</v>
      </c>
      <c r="S116" s="88">
        <f t="shared" si="166"/>
        <v>1211</v>
      </c>
      <c r="T116" s="204">
        <f t="shared" si="166"/>
        <v>1883</v>
      </c>
      <c r="U116" s="89">
        <f t="shared" si="166"/>
        <v>0</v>
      </c>
      <c r="V116" s="204">
        <f t="shared" ref="V116" si="167">+V113+V114+V115</f>
        <v>1883</v>
      </c>
      <c r="W116" s="90">
        <f t="shared" si="161"/>
        <v>-23.919191919191917</v>
      </c>
    </row>
    <row r="117" spans="1:29" ht="14.25" customHeight="1" thickTop="1" x14ac:dyDescent="0.2">
      <c r="A117" s="388"/>
      <c r="K117" s="388"/>
      <c r="L117" s="61" t="s">
        <v>21</v>
      </c>
      <c r="M117" s="78">
        <f>+Lcc_BKK!M117+Lcc_DMK!M117</f>
        <v>272</v>
      </c>
      <c r="N117" s="79">
        <f>+Lcc_BKK!N117+Lcc_DMK!N117</f>
        <v>510</v>
      </c>
      <c r="O117" s="203">
        <f>SUM(M117:N117)</f>
        <v>782</v>
      </c>
      <c r="P117" s="91">
        <f>+Lcc_BKK!P117+Lcc_DMK!P117</f>
        <v>0</v>
      </c>
      <c r="Q117" s="203">
        <f>O117+P117</f>
        <v>782</v>
      </c>
      <c r="R117" s="78">
        <f>+Lcc_BKK!R117+Lcc_DMK!R117</f>
        <v>230</v>
      </c>
      <c r="S117" s="79">
        <f>+Lcc_BKK!S117+Lcc_DMK!S117</f>
        <v>498</v>
      </c>
      <c r="T117" s="203">
        <f>SUM(R117:S117)</f>
        <v>728</v>
      </c>
      <c r="U117" s="91">
        <f>+Lcc_BKK!U117+Lcc_DMK!U117</f>
        <v>0</v>
      </c>
      <c r="V117" s="203">
        <f>T117+U117</f>
        <v>728</v>
      </c>
      <c r="W117" s="81">
        <f t="shared" si="161"/>
        <v>-6.9053708439897665</v>
      </c>
      <c r="Y117" s="8"/>
      <c r="Z117" s="8"/>
    </row>
    <row r="118" spans="1:29" ht="14.25" customHeight="1" x14ac:dyDescent="0.2">
      <c r="A118" s="388"/>
      <c r="K118" s="388"/>
      <c r="L118" s="61" t="s">
        <v>22</v>
      </c>
      <c r="M118" s="78">
        <f>+Lcc_BKK!M118+Lcc_DMK!M118</f>
        <v>256</v>
      </c>
      <c r="N118" s="79">
        <f>+Lcc_BKK!N118+Lcc_DMK!N118</f>
        <v>614</v>
      </c>
      <c r="O118" s="203">
        <f>SUM(M118:N118)</f>
        <v>870</v>
      </c>
      <c r="P118" s="80">
        <f>+Lcc_BKK!P118+Lcc_DMK!P118</f>
        <v>0</v>
      </c>
      <c r="Q118" s="203">
        <f>O118+P118</f>
        <v>870</v>
      </c>
      <c r="R118" s="78">
        <f>+Lcc_BKK!R118+Lcc_DMK!R118</f>
        <v>269</v>
      </c>
      <c r="S118" s="79">
        <f>+Lcc_BKK!S118+Lcc_DMK!S118</f>
        <v>461</v>
      </c>
      <c r="T118" s="203">
        <f>SUM(R118:S118)</f>
        <v>730</v>
      </c>
      <c r="U118" s="80">
        <f>+Lcc_BKK!U118+Lcc_DMK!U118</f>
        <v>2</v>
      </c>
      <c r="V118" s="203">
        <f>T118+U118</f>
        <v>732</v>
      </c>
      <c r="W118" s="81">
        <f t="shared" si="161"/>
        <v>-15.86206896551724</v>
      </c>
      <c r="Y118" s="388"/>
      <c r="Z118" s="388"/>
      <c r="AA118" s="391"/>
    </row>
    <row r="119" spans="1:29" ht="14.25" customHeight="1" thickBot="1" x14ac:dyDescent="0.25">
      <c r="A119" s="388"/>
      <c r="K119" s="388"/>
      <c r="L119" s="61" t="s">
        <v>23</v>
      </c>
      <c r="M119" s="78">
        <f>+Lcc_BKK!M119+Lcc_DMK!M119</f>
        <v>265</v>
      </c>
      <c r="N119" s="79">
        <f>+Lcc_BKK!N119+Lcc_DMK!N119</f>
        <v>631</v>
      </c>
      <c r="O119" s="203">
        <f>SUM(M119:N119)</f>
        <v>896</v>
      </c>
      <c r="P119" s="80">
        <f>+Lcc_BKK!P119+Lcc_DMK!P119</f>
        <v>0</v>
      </c>
      <c r="Q119" s="203">
        <f>O119+P119</f>
        <v>896</v>
      </c>
      <c r="R119" s="78">
        <f>+Lcc_BKK!R119+Lcc_DMK!R119</f>
        <v>73</v>
      </c>
      <c r="S119" s="79">
        <f>+Lcc_BKK!S119+Lcc_DMK!S119</f>
        <v>403</v>
      </c>
      <c r="T119" s="203">
        <f>SUM(R119:S119)</f>
        <v>476</v>
      </c>
      <c r="U119" s="80">
        <f>+Lcc_BKK!U119+Lcc_DMK!U119</f>
        <v>0</v>
      </c>
      <c r="V119" s="203">
        <f>T119+U119</f>
        <v>476</v>
      </c>
      <c r="W119" s="81">
        <f t="shared" si="161"/>
        <v>-46.875</v>
      </c>
      <c r="Y119" s="388"/>
      <c r="Z119" s="388"/>
      <c r="AA119" s="391"/>
    </row>
    <row r="120" spans="1:29" ht="14.25" customHeight="1" thickTop="1" thickBot="1" x14ac:dyDescent="0.25">
      <c r="L120" s="82" t="s">
        <v>40</v>
      </c>
      <c r="M120" s="83">
        <f t="shared" ref="M120:Q120" si="168">+M117+M118+M119</f>
        <v>793</v>
      </c>
      <c r="N120" s="84">
        <f t="shared" si="168"/>
        <v>1755</v>
      </c>
      <c r="O120" s="202">
        <f t="shared" si="168"/>
        <v>2548</v>
      </c>
      <c r="P120" s="83">
        <f t="shared" si="168"/>
        <v>0</v>
      </c>
      <c r="Q120" s="202">
        <f t="shared" si="168"/>
        <v>2548</v>
      </c>
      <c r="R120" s="83">
        <f t="shared" ref="R120:U120" si="169">+R117+R118+R119</f>
        <v>572</v>
      </c>
      <c r="S120" s="84">
        <f t="shared" si="169"/>
        <v>1362</v>
      </c>
      <c r="T120" s="202">
        <f t="shared" si="169"/>
        <v>1934</v>
      </c>
      <c r="U120" s="83">
        <f t="shared" si="169"/>
        <v>2</v>
      </c>
      <c r="V120" s="202">
        <f t="shared" ref="V120" si="170">+V117+V118+V119</f>
        <v>1936</v>
      </c>
      <c r="W120" s="85">
        <f t="shared" si="161"/>
        <v>-24.018838304552592</v>
      </c>
    </row>
    <row r="121" spans="1:29" ht="14.25" customHeight="1" thickTop="1" x14ac:dyDescent="0.2">
      <c r="L121" s="61" t="s">
        <v>10</v>
      </c>
      <c r="M121" s="78">
        <f>+Lcc_BKK!M121+Lcc_DMK!M121</f>
        <v>237</v>
      </c>
      <c r="N121" s="79">
        <f>+Lcc_BKK!N121+Lcc_DMK!N121</f>
        <v>697</v>
      </c>
      <c r="O121" s="203">
        <f>SUM(M121:N121)</f>
        <v>934</v>
      </c>
      <c r="P121" s="80">
        <f>+Lcc_BKK!P121+Lcc_DMK!P121</f>
        <v>0</v>
      </c>
      <c r="Q121" s="201">
        <f>O121+P121</f>
        <v>934</v>
      </c>
      <c r="R121" s="78">
        <f>+Lcc_BKK!R121+Lcc_DMK!R121</f>
        <v>456</v>
      </c>
      <c r="S121" s="79">
        <f>+Lcc_BKK!S121+Lcc_DMK!S121</f>
        <v>431</v>
      </c>
      <c r="T121" s="203">
        <f>SUM(R121:S121)</f>
        <v>887</v>
      </c>
      <c r="U121" s="80">
        <f>+Lcc_BKK!U121+Lcc_DMK!U121</f>
        <v>0</v>
      </c>
      <c r="V121" s="201">
        <f>T121+U121</f>
        <v>887</v>
      </c>
      <c r="W121" s="81">
        <f>IF(Q121=0,0,((V121/Q121)-1)*100)</f>
        <v>-5.0321199143469002</v>
      </c>
      <c r="Y121" s="8"/>
      <c r="Z121" s="8"/>
    </row>
    <row r="122" spans="1:29" ht="14.25" customHeight="1" x14ac:dyDescent="0.2">
      <c r="L122" s="61" t="s">
        <v>11</v>
      </c>
      <c r="M122" s="78">
        <f>+Lcc_BKK!M122+Lcc_DMK!M122</f>
        <v>201</v>
      </c>
      <c r="N122" s="79">
        <f>+Lcc_BKK!N122+Lcc_DMK!N122</f>
        <v>565</v>
      </c>
      <c r="O122" s="203">
        <f>SUM(M122:N122)</f>
        <v>766</v>
      </c>
      <c r="P122" s="80">
        <f>+Lcc_BKK!P122+Lcc_DMK!P122</f>
        <v>0</v>
      </c>
      <c r="Q122" s="201">
        <f>O122+P122</f>
        <v>766</v>
      </c>
      <c r="R122" s="78">
        <f>+Lcc_BKK!R122+Lcc_DMK!R122</f>
        <v>240</v>
      </c>
      <c r="S122" s="79">
        <f>+Lcc_BKK!S122+Lcc_DMK!S122</f>
        <v>406</v>
      </c>
      <c r="T122" s="203">
        <f>SUM(R122:S122)</f>
        <v>646</v>
      </c>
      <c r="U122" s="80">
        <f>+Lcc_BKK!U122+Lcc_DMK!U122</f>
        <v>0</v>
      </c>
      <c r="V122" s="201">
        <f>T122+U122</f>
        <v>646</v>
      </c>
      <c r="W122" s="81">
        <f>IF(Q122=0,0,((V122/Q122)-1)*100)</f>
        <v>-15.66579634464752</v>
      </c>
      <c r="Y122" s="416"/>
      <c r="Z122" s="8"/>
    </row>
    <row r="123" spans="1:29" ht="14.25" customHeight="1" thickBot="1" x14ac:dyDescent="0.25">
      <c r="L123" s="67" t="s">
        <v>12</v>
      </c>
      <c r="M123" s="78">
        <f>+Lcc_BKK!M123+Lcc_DMK!M123</f>
        <v>204</v>
      </c>
      <c r="N123" s="79">
        <f>+Lcc_BKK!N123+Lcc_DMK!N123</f>
        <v>634</v>
      </c>
      <c r="O123" s="203">
        <f t="shared" ref="O123" si="171">SUM(M123:N123)</f>
        <v>838</v>
      </c>
      <c r="P123" s="80">
        <f>+Lcc_BKK!P123+Lcc_DMK!P123</f>
        <v>0</v>
      </c>
      <c r="Q123" s="201">
        <f>O123+P123</f>
        <v>838</v>
      </c>
      <c r="R123" s="78">
        <f>+Lcc_BKK!R123+Lcc_DMK!R123</f>
        <v>217</v>
      </c>
      <c r="S123" s="79">
        <f>+Lcc_BKK!S123+Lcc_DMK!S123</f>
        <v>398</v>
      </c>
      <c r="T123" s="203">
        <f t="shared" ref="T123" si="172">SUM(R123:S123)</f>
        <v>615</v>
      </c>
      <c r="U123" s="80">
        <f>+Lcc_BKK!U123+Lcc_DMK!U123</f>
        <v>0</v>
      </c>
      <c r="V123" s="201">
        <f>T123+U123</f>
        <v>615</v>
      </c>
      <c r="W123" s="81">
        <f>IF(Q123=0,0,((V123/Q123)-1)*100)</f>
        <v>-26.610978520286398</v>
      </c>
      <c r="Y123" s="416"/>
      <c r="Z123" s="8"/>
    </row>
    <row r="124" spans="1:29" ht="14.25" customHeight="1" thickTop="1" thickBot="1" x14ac:dyDescent="0.25">
      <c r="A124" s="386"/>
      <c r="L124" s="82" t="s">
        <v>38</v>
      </c>
      <c r="M124" s="83">
        <f t="shared" ref="M124:V124" si="173">+M121+M122+M123</f>
        <v>642</v>
      </c>
      <c r="N124" s="84">
        <f t="shared" si="173"/>
        <v>1896</v>
      </c>
      <c r="O124" s="202">
        <f t="shared" si="173"/>
        <v>2538</v>
      </c>
      <c r="P124" s="83">
        <f t="shared" si="173"/>
        <v>0</v>
      </c>
      <c r="Q124" s="202">
        <f t="shared" si="173"/>
        <v>2538</v>
      </c>
      <c r="R124" s="83">
        <f t="shared" si="173"/>
        <v>913</v>
      </c>
      <c r="S124" s="84">
        <f t="shared" si="173"/>
        <v>1235</v>
      </c>
      <c r="T124" s="202">
        <f t="shared" si="173"/>
        <v>2148</v>
      </c>
      <c r="U124" s="83">
        <f t="shared" si="173"/>
        <v>0</v>
      </c>
      <c r="V124" s="202">
        <f t="shared" si="173"/>
        <v>2148</v>
      </c>
      <c r="W124" s="85">
        <f t="shared" ref="W124" si="174">IF(Q124=0,0,((V124/Q124)-1)*100)</f>
        <v>-15.366430260047281</v>
      </c>
      <c r="Y124" s="406"/>
      <c r="Z124" s="406"/>
      <c r="AA124" s="407"/>
    </row>
    <row r="125" spans="1:29" ht="14.25" customHeight="1" thickTop="1" thickBot="1" x14ac:dyDescent="0.25">
      <c r="A125" s="386"/>
      <c r="L125" s="82" t="s">
        <v>63</v>
      </c>
      <c r="M125" s="83">
        <f t="shared" ref="M125:V125" si="175">+M112+M116+M120+M124</f>
        <v>3399</v>
      </c>
      <c r="N125" s="84">
        <f t="shared" si="175"/>
        <v>7277</v>
      </c>
      <c r="O125" s="194">
        <f t="shared" si="175"/>
        <v>10676</v>
      </c>
      <c r="P125" s="83">
        <f t="shared" si="175"/>
        <v>1</v>
      </c>
      <c r="Q125" s="194">
        <f t="shared" si="175"/>
        <v>10677</v>
      </c>
      <c r="R125" s="83">
        <f t="shared" si="175"/>
        <v>2918</v>
      </c>
      <c r="S125" s="84">
        <f t="shared" si="175"/>
        <v>5352</v>
      </c>
      <c r="T125" s="194">
        <f t="shared" si="175"/>
        <v>8270</v>
      </c>
      <c r="U125" s="83">
        <f t="shared" si="175"/>
        <v>3</v>
      </c>
      <c r="V125" s="194">
        <f t="shared" si="175"/>
        <v>8273</v>
      </c>
      <c r="W125" s="85">
        <f>IF(Q125=0,0,((V125/Q125)-1)*100)</f>
        <v>-22.515687927320403</v>
      </c>
      <c r="Y125" s="406"/>
      <c r="Z125" s="406"/>
      <c r="AA125" s="407"/>
      <c r="AB125" s="318"/>
      <c r="AC125" s="318"/>
    </row>
    <row r="126" spans="1:29" ht="14.25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9" ht="13.5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9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9" ht="14.25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9" ht="14.25" thickTop="1" thickBot="1" x14ac:dyDescent="0.25">
      <c r="L130" s="59"/>
      <c r="M130" s="214" t="s">
        <v>64</v>
      </c>
      <c r="N130" s="213"/>
      <c r="O130" s="214"/>
      <c r="P130" s="212"/>
      <c r="Q130" s="213"/>
      <c r="R130" s="481" t="s">
        <v>65</v>
      </c>
      <c r="S130" s="481"/>
      <c r="T130" s="481"/>
      <c r="U130" s="481"/>
      <c r="V130" s="482"/>
      <c r="W130" s="362" t="s">
        <v>2</v>
      </c>
    </row>
    <row r="131" spans="1:29" ht="13.5" thickTop="1" x14ac:dyDescent="0.2">
      <c r="L131" s="61" t="s">
        <v>3</v>
      </c>
      <c r="M131" s="62"/>
      <c r="N131" s="63"/>
      <c r="O131" s="64"/>
      <c r="P131" s="65"/>
      <c r="Q131" s="359"/>
      <c r="R131" s="62"/>
      <c r="S131" s="63"/>
      <c r="T131" s="64"/>
      <c r="U131" s="65"/>
      <c r="V131" s="359"/>
      <c r="W131" s="360" t="s">
        <v>4</v>
      </c>
    </row>
    <row r="132" spans="1:29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19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358" t="s">
        <v>7</v>
      </c>
      <c r="W132" s="361"/>
    </row>
    <row r="133" spans="1:29" ht="5.25" customHeight="1" thickTop="1" x14ac:dyDescent="0.2">
      <c r="L133" s="61"/>
      <c r="M133" s="73"/>
      <c r="N133" s="74"/>
      <c r="O133" s="75"/>
      <c r="P133" s="76"/>
      <c r="Q133" s="151"/>
      <c r="R133" s="73"/>
      <c r="S133" s="74"/>
      <c r="T133" s="75"/>
      <c r="U133" s="76"/>
      <c r="V133" s="151"/>
      <c r="W133" s="77"/>
    </row>
    <row r="134" spans="1:29" ht="14.25" customHeight="1" x14ac:dyDescent="0.2">
      <c r="L134" s="61" t="s">
        <v>13</v>
      </c>
      <c r="M134" s="78">
        <f t="shared" ref="M134:N136" si="176">+M84+M109</f>
        <v>1811</v>
      </c>
      <c r="N134" s="79">
        <f t="shared" si="176"/>
        <v>4204</v>
      </c>
      <c r="O134" s="201">
        <f t="shared" ref="O134:O135" si="177">M134+N134</f>
        <v>6015</v>
      </c>
      <c r="P134" s="80">
        <f>+P84+P109</f>
        <v>0</v>
      </c>
      <c r="Q134" s="208">
        <f>O134+P134</f>
        <v>6015</v>
      </c>
      <c r="R134" s="78">
        <f t="shared" ref="R134:S136" si="178">+R84+R109</f>
        <v>2034</v>
      </c>
      <c r="S134" s="79">
        <f t="shared" si="178"/>
        <v>4532</v>
      </c>
      <c r="T134" s="201">
        <f t="shared" ref="T134:T144" si="179">R134+S134</f>
        <v>6566</v>
      </c>
      <c r="U134" s="80">
        <f>+U84+U109</f>
        <v>0</v>
      </c>
      <c r="V134" s="208">
        <f>T134+U134</f>
        <v>6566</v>
      </c>
      <c r="W134" s="81">
        <f>IF(Q134=0,0,((V134/Q134)-1)*100)</f>
        <v>9.1604322527015789</v>
      </c>
      <c r="Y134" s="8"/>
      <c r="Z134" s="8"/>
    </row>
    <row r="135" spans="1:29" ht="14.25" customHeight="1" x14ac:dyDescent="0.2">
      <c r="L135" s="61" t="s">
        <v>14</v>
      </c>
      <c r="M135" s="78">
        <f t="shared" si="176"/>
        <v>1774</v>
      </c>
      <c r="N135" s="79">
        <f t="shared" si="176"/>
        <v>4029</v>
      </c>
      <c r="O135" s="201">
        <f t="shared" si="177"/>
        <v>5803</v>
      </c>
      <c r="P135" s="80">
        <f>+P85+P110</f>
        <v>13</v>
      </c>
      <c r="Q135" s="208">
        <f>O135+P135</f>
        <v>5816</v>
      </c>
      <c r="R135" s="78">
        <f t="shared" si="178"/>
        <v>1934</v>
      </c>
      <c r="S135" s="79">
        <f t="shared" si="178"/>
        <v>4469</v>
      </c>
      <c r="T135" s="201">
        <f t="shared" si="179"/>
        <v>6403</v>
      </c>
      <c r="U135" s="80">
        <f>+U85+U110</f>
        <v>3</v>
      </c>
      <c r="V135" s="208">
        <f>T135+U135</f>
        <v>6406</v>
      </c>
      <c r="W135" s="81">
        <f t="shared" ref="W135:W145" si="180">IF(Q135=0,0,((V135/Q135)-1)*100)</f>
        <v>10.144429160935342</v>
      </c>
      <c r="Y135" s="8"/>
      <c r="Z135" s="8"/>
    </row>
    <row r="136" spans="1:29" ht="14.25" customHeight="1" thickBot="1" x14ac:dyDescent="0.25">
      <c r="L136" s="61" t="s">
        <v>15</v>
      </c>
      <c r="M136" s="78">
        <f t="shared" si="176"/>
        <v>2321</v>
      </c>
      <c r="N136" s="79">
        <f t="shared" si="176"/>
        <v>5116</v>
      </c>
      <c r="O136" s="201">
        <f>M136+N136</f>
        <v>7437</v>
      </c>
      <c r="P136" s="80">
        <f>+P86+P111</f>
        <v>21</v>
      </c>
      <c r="Q136" s="208">
        <f>O136+P136</f>
        <v>7458</v>
      </c>
      <c r="R136" s="78">
        <f t="shared" si="178"/>
        <v>2241</v>
      </c>
      <c r="S136" s="79">
        <f t="shared" si="178"/>
        <v>5782</v>
      </c>
      <c r="T136" s="201">
        <f>R136+S136</f>
        <v>8023</v>
      </c>
      <c r="U136" s="80">
        <f>+U86+U111</f>
        <v>0</v>
      </c>
      <c r="V136" s="208">
        <f>T136+U136</f>
        <v>8023</v>
      </c>
      <c r="W136" s="81">
        <f>IF(Q136=0,0,((V136/Q136)-1)*100)</f>
        <v>7.575757575757569</v>
      </c>
      <c r="Y136" s="8"/>
      <c r="Z136" s="8"/>
    </row>
    <row r="137" spans="1:29" ht="14.25" customHeight="1" thickTop="1" thickBot="1" x14ac:dyDescent="0.25">
      <c r="L137" s="82" t="s">
        <v>61</v>
      </c>
      <c r="M137" s="83">
        <f t="shared" ref="M137:Q137" si="181">+M134+M135+M136</f>
        <v>5906</v>
      </c>
      <c r="N137" s="84">
        <f t="shared" si="181"/>
        <v>13349</v>
      </c>
      <c r="O137" s="194">
        <f t="shared" si="181"/>
        <v>19255</v>
      </c>
      <c r="P137" s="83">
        <f t="shared" si="181"/>
        <v>34</v>
      </c>
      <c r="Q137" s="194">
        <f t="shared" si="181"/>
        <v>19289</v>
      </c>
      <c r="R137" s="83">
        <f t="shared" ref="R137" si="182">+R134+R135+R136</f>
        <v>6209</v>
      </c>
      <c r="S137" s="84">
        <f t="shared" ref="S137" si="183">+S134+S135+S136</f>
        <v>14783</v>
      </c>
      <c r="T137" s="194">
        <f t="shared" ref="T137" si="184">+T134+T135+T136</f>
        <v>20992</v>
      </c>
      <c r="U137" s="83">
        <f t="shared" ref="U137" si="185">+U134+U135+U136</f>
        <v>3</v>
      </c>
      <c r="V137" s="194">
        <f t="shared" ref="V137" si="186">+V134+V135+V136</f>
        <v>20995</v>
      </c>
      <c r="W137" s="85">
        <f>IF(Q137=0,0,((V137/Q137)-1)*100)</f>
        <v>8.8444190989683147</v>
      </c>
      <c r="Y137" s="8"/>
      <c r="Z137" s="8"/>
      <c r="AB137" s="318"/>
      <c r="AC137" s="318"/>
    </row>
    <row r="138" spans="1:29" ht="14.25" customHeight="1" thickTop="1" x14ac:dyDescent="0.2">
      <c r="L138" s="61" t="s">
        <v>16</v>
      </c>
      <c r="M138" s="78">
        <f t="shared" ref="M138:N140" si="187">+M88+M113</f>
        <v>2282</v>
      </c>
      <c r="N138" s="79">
        <f t="shared" si="187"/>
        <v>4919</v>
      </c>
      <c r="O138" s="201">
        <f t="shared" ref="O138" si="188">M138+N138</f>
        <v>7201</v>
      </c>
      <c r="P138" s="80">
        <f>+P88+P113</f>
        <v>0</v>
      </c>
      <c r="Q138" s="208">
        <f>O138+P138</f>
        <v>7201</v>
      </c>
      <c r="R138" s="78">
        <f t="shared" ref="R138:S140" si="189">+R88+R113</f>
        <v>2121</v>
      </c>
      <c r="S138" s="79">
        <f t="shared" si="189"/>
        <v>5848</v>
      </c>
      <c r="T138" s="201">
        <f t="shared" si="179"/>
        <v>7969</v>
      </c>
      <c r="U138" s="80">
        <f>+U88+U113</f>
        <v>0</v>
      </c>
      <c r="V138" s="208">
        <f>T138+U138</f>
        <v>7969</v>
      </c>
      <c r="W138" s="81">
        <f t="shared" si="180"/>
        <v>10.66518539091792</v>
      </c>
      <c r="Y138" s="8"/>
      <c r="Z138" s="8"/>
    </row>
    <row r="139" spans="1:29" ht="14.25" customHeight="1" x14ac:dyDescent="0.2">
      <c r="L139" s="61" t="s">
        <v>17</v>
      </c>
      <c r="M139" s="78">
        <f t="shared" si="187"/>
        <v>2137</v>
      </c>
      <c r="N139" s="79">
        <f t="shared" si="187"/>
        <v>5172</v>
      </c>
      <c r="O139" s="201">
        <f>M139+N139</f>
        <v>7309</v>
      </c>
      <c r="P139" s="80">
        <f>+P89+P114</f>
        <v>2</v>
      </c>
      <c r="Q139" s="208">
        <f>O139+P139</f>
        <v>7311</v>
      </c>
      <c r="R139" s="78">
        <f t="shared" si="189"/>
        <v>2005</v>
      </c>
      <c r="S139" s="79">
        <f t="shared" si="189"/>
        <v>5844</v>
      </c>
      <c r="T139" s="201">
        <f>R139+S139</f>
        <v>7849</v>
      </c>
      <c r="U139" s="80">
        <f>+U89+U114</f>
        <v>2</v>
      </c>
      <c r="V139" s="208">
        <f>T139+U139</f>
        <v>7851</v>
      </c>
      <c r="W139" s="81">
        <f>IF(Q139=0,0,((V139/Q139)-1)*100)</f>
        <v>7.3861304883052981</v>
      </c>
      <c r="Y139" s="8"/>
      <c r="Z139" s="8"/>
    </row>
    <row r="140" spans="1:29" ht="14.25" customHeight="1" thickBot="1" x14ac:dyDescent="0.25">
      <c r="L140" s="61" t="s">
        <v>18</v>
      </c>
      <c r="M140" s="78">
        <f t="shared" si="187"/>
        <v>2082</v>
      </c>
      <c r="N140" s="79">
        <f t="shared" si="187"/>
        <v>4751</v>
      </c>
      <c r="O140" s="203">
        <f t="shared" ref="O140" si="190">M140+N140</f>
        <v>6833</v>
      </c>
      <c r="P140" s="86">
        <f>+P90+P115</f>
        <v>0</v>
      </c>
      <c r="Q140" s="208">
        <f>O140+P140</f>
        <v>6833</v>
      </c>
      <c r="R140" s="78">
        <f t="shared" si="189"/>
        <v>1818</v>
      </c>
      <c r="S140" s="79">
        <f t="shared" si="189"/>
        <v>5399</v>
      </c>
      <c r="T140" s="203">
        <f t="shared" si="179"/>
        <v>7217</v>
      </c>
      <c r="U140" s="86">
        <f>+U90+U115</f>
        <v>0</v>
      </c>
      <c r="V140" s="208">
        <f>T140+U140</f>
        <v>7217</v>
      </c>
      <c r="W140" s="81">
        <f t="shared" si="180"/>
        <v>5.6197863310405438</v>
      </c>
      <c r="Y140" s="8"/>
      <c r="Z140" s="8"/>
    </row>
    <row r="141" spans="1:29" ht="14.25" customHeight="1" thickTop="1" thickBot="1" x14ac:dyDescent="0.25">
      <c r="A141" s="386"/>
      <c r="L141" s="87" t="s">
        <v>39</v>
      </c>
      <c r="M141" s="83">
        <f t="shared" ref="M141:Q141" si="191">+M138+M139+M140</f>
        <v>6501</v>
      </c>
      <c r="N141" s="84">
        <f t="shared" si="191"/>
        <v>14842</v>
      </c>
      <c r="O141" s="194">
        <f t="shared" si="191"/>
        <v>21343</v>
      </c>
      <c r="P141" s="83">
        <f t="shared" si="191"/>
        <v>2</v>
      </c>
      <c r="Q141" s="194">
        <f t="shared" si="191"/>
        <v>21345</v>
      </c>
      <c r="R141" s="83">
        <f t="shared" ref="R141" si="192">+R138+R139+R140</f>
        <v>5944</v>
      </c>
      <c r="S141" s="84">
        <f t="shared" ref="S141" si="193">+S138+S139+S140</f>
        <v>17091</v>
      </c>
      <c r="T141" s="194">
        <f t="shared" ref="T141" si="194">+T138+T139+T140</f>
        <v>23035</v>
      </c>
      <c r="U141" s="83">
        <f t="shared" ref="U141" si="195">+U138+U139+U140</f>
        <v>2</v>
      </c>
      <c r="V141" s="194">
        <f t="shared" ref="V141" si="196">+V138+V139+V140</f>
        <v>23037</v>
      </c>
      <c r="W141" s="90">
        <f t="shared" si="180"/>
        <v>7.9269149683766749</v>
      </c>
      <c r="Y141" s="8"/>
      <c r="Z141" s="8"/>
    </row>
    <row r="142" spans="1:29" ht="14.25" customHeight="1" thickTop="1" x14ac:dyDescent="0.2">
      <c r="A142" s="386"/>
      <c r="L142" s="61" t="s">
        <v>21</v>
      </c>
      <c r="M142" s="78">
        <f t="shared" ref="M142:N144" si="197">+M92+M117</f>
        <v>2327</v>
      </c>
      <c r="N142" s="79">
        <f t="shared" si="197"/>
        <v>4327</v>
      </c>
      <c r="O142" s="203">
        <f t="shared" ref="O142:O144" si="198">M142+N142</f>
        <v>6654</v>
      </c>
      <c r="P142" s="91">
        <f>+P92+P117</f>
        <v>0</v>
      </c>
      <c r="Q142" s="208">
        <f>O142+P142</f>
        <v>6654</v>
      </c>
      <c r="R142" s="78">
        <f t="shared" ref="R142:S144" si="199">+R92+R117</f>
        <v>1958</v>
      </c>
      <c r="S142" s="79">
        <f t="shared" si="199"/>
        <v>5053</v>
      </c>
      <c r="T142" s="203">
        <f t="shared" si="179"/>
        <v>7011</v>
      </c>
      <c r="U142" s="91">
        <f>+U92+U117</f>
        <v>4</v>
      </c>
      <c r="V142" s="208">
        <f>T142+U142</f>
        <v>7015</v>
      </c>
      <c r="W142" s="81">
        <f t="shared" si="180"/>
        <v>5.4253080853621904</v>
      </c>
      <c r="Y142" s="8"/>
      <c r="Z142" s="8"/>
    </row>
    <row r="143" spans="1:29" ht="14.25" customHeight="1" x14ac:dyDescent="0.2">
      <c r="A143" s="386"/>
      <c r="L143" s="61" t="s">
        <v>22</v>
      </c>
      <c r="M143" s="78">
        <f t="shared" si="197"/>
        <v>2146</v>
      </c>
      <c r="N143" s="79">
        <f t="shared" si="197"/>
        <v>3954</v>
      </c>
      <c r="O143" s="203">
        <f t="shared" si="198"/>
        <v>6100</v>
      </c>
      <c r="P143" s="80">
        <f>+P93+P118</f>
        <v>6</v>
      </c>
      <c r="Q143" s="208">
        <f>O143+P143</f>
        <v>6106</v>
      </c>
      <c r="R143" s="78">
        <f t="shared" si="199"/>
        <v>1995</v>
      </c>
      <c r="S143" s="79">
        <f t="shared" si="199"/>
        <v>4705</v>
      </c>
      <c r="T143" s="203">
        <f t="shared" si="179"/>
        <v>6700</v>
      </c>
      <c r="U143" s="80">
        <f>+U93+U118</f>
        <v>2</v>
      </c>
      <c r="V143" s="208">
        <f>T143+U143</f>
        <v>6702</v>
      </c>
      <c r="W143" s="81">
        <f t="shared" si="180"/>
        <v>9.7608909269570887</v>
      </c>
      <c r="Y143" s="8"/>
      <c r="Z143" s="8"/>
    </row>
    <row r="144" spans="1:29" ht="14.25" customHeight="1" thickBot="1" x14ac:dyDescent="0.25">
      <c r="A144" s="388"/>
      <c r="K144" s="388"/>
      <c r="L144" s="61" t="s">
        <v>23</v>
      </c>
      <c r="M144" s="78">
        <f t="shared" si="197"/>
        <v>2176</v>
      </c>
      <c r="N144" s="79">
        <f t="shared" si="197"/>
        <v>4183</v>
      </c>
      <c r="O144" s="203">
        <f t="shared" si="198"/>
        <v>6359</v>
      </c>
      <c r="P144" s="80">
        <f>+P94+P119</f>
        <v>0</v>
      </c>
      <c r="Q144" s="208">
        <f>O144+P144</f>
        <v>6359</v>
      </c>
      <c r="R144" s="78">
        <f t="shared" si="199"/>
        <v>1954</v>
      </c>
      <c r="S144" s="79">
        <f t="shared" si="199"/>
        <v>4701</v>
      </c>
      <c r="T144" s="203">
        <f t="shared" si="179"/>
        <v>6655</v>
      </c>
      <c r="U144" s="80">
        <f>+U94+U119</f>
        <v>0</v>
      </c>
      <c r="V144" s="208">
        <f>T144+U144</f>
        <v>6655</v>
      </c>
      <c r="W144" s="81">
        <f t="shared" si="180"/>
        <v>4.6548199402421719</v>
      </c>
      <c r="Y144" s="8"/>
      <c r="Z144" s="8"/>
    </row>
    <row r="145" spans="1:29" ht="14.25" customHeight="1" thickTop="1" thickBot="1" x14ac:dyDescent="0.25">
      <c r="A145" s="388"/>
      <c r="K145" s="388"/>
      <c r="L145" s="82" t="s">
        <v>40</v>
      </c>
      <c r="M145" s="83">
        <f t="shared" ref="M145:Q145" si="200">+M142+M143+M144</f>
        <v>6649</v>
      </c>
      <c r="N145" s="84">
        <f t="shared" si="200"/>
        <v>12464</v>
      </c>
      <c r="O145" s="194">
        <f t="shared" si="200"/>
        <v>19113</v>
      </c>
      <c r="P145" s="83">
        <f t="shared" si="200"/>
        <v>6</v>
      </c>
      <c r="Q145" s="194">
        <f t="shared" si="200"/>
        <v>19119</v>
      </c>
      <c r="R145" s="83">
        <f t="shared" ref="R145:V145" si="201">+R142+R143+R144</f>
        <v>5907</v>
      </c>
      <c r="S145" s="84">
        <f t="shared" si="201"/>
        <v>14459</v>
      </c>
      <c r="T145" s="194">
        <f t="shared" si="201"/>
        <v>20366</v>
      </c>
      <c r="U145" s="83">
        <f t="shared" si="201"/>
        <v>6</v>
      </c>
      <c r="V145" s="194">
        <f t="shared" si="201"/>
        <v>20372</v>
      </c>
      <c r="W145" s="85">
        <f t="shared" si="180"/>
        <v>6.5536900465505532</v>
      </c>
      <c r="Y145" s="388"/>
      <c r="Z145" s="388"/>
      <c r="AA145" s="391"/>
    </row>
    <row r="146" spans="1:29" ht="14.25" customHeight="1" thickTop="1" x14ac:dyDescent="0.2">
      <c r="L146" s="61" t="s">
        <v>10</v>
      </c>
      <c r="M146" s="78">
        <f t="shared" ref="M146:N148" si="202">+M96+M121</f>
        <v>2080</v>
      </c>
      <c r="N146" s="79">
        <f t="shared" si="202"/>
        <v>4876</v>
      </c>
      <c r="O146" s="201">
        <f>M146+N146</f>
        <v>6956</v>
      </c>
      <c r="P146" s="80">
        <f>+P96+P121</f>
        <v>0</v>
      </c>
      <c r="Q146" s="208">
        <f>O146+P146</f>
        <v>6956</v>
      </c>
      <c r="R146" s="78">
        <f t="shared" ref="R146:S148" si="203">+R96+R121</f>
        <v>2346</v>
      </c>
      <c r="S146" s="79">
        <f t="shared" si="203"/>
        <v>4787</v>
      </c>
      <c r="T146" s="201">
        <f>R146+S146</f>
        <v>7133</v>
      </c>
      <c r="U146" s="80">
        <f>+U96+U121</f>
        <v>0</v>
      </c>
      <c r="V146" s="208">
        <f>T146+U146</f>
        <v>7133</v>
      </c>
      <c r="W146" s="81">
        <f>IF(Q146=0,0,((V146/Q146)-1)*100)</f>
        <v>2.5445658424381845</v>
      </c>
      <c r="Y146" s="8"/>
      <c r="Z146" s="8"/>
    </row>
    <row r="147" spans="1:29" ht="14.25" customHeight="1" x14ac:dyDescent="0.2">
      <c r="L147" s="61" t="s">
        <v>11</v>
      </c>
      <c r="M147" s="78">
        <f t="shared" si="202"/>
        <v>2349</v>
      </c>
      <c r="N147" s="79">
        <f t="shared" si="202"/>
        <v>5234</v>
      </c>
      <c r="O147" s="201">
        <f>M147+N147</f>
        <v>7583</v>
      </c>
      <c r="P147" s="80">
        <f>+P97+P122</f>
        <v>0</v>
      </c>
      <c r="Q147" s="208">
        <f>O147+P147</f>
        <v>7583</v>
      </c>
      <c r="R147" s="78">
        <f t="shared" si="203"/>
        <v>2159</v>
      </c>
      <c r="S147" s="79">
        <f t="shared" si="203"/>
        <v>4461</v>
      </c>
      <c r="T147" s="201">
        <f>R147+S147</f>
        <v>6620</v>
      </c>
      <c r="U147" s="80">
        <f>+U97+U122</f>
        <v>0</v>
      </c>
      <c r="V147" s="208">
        <f>T147+U147</f>
        <v>6620</v>
      </c>
      <c r="W147" s="81">
        <f>IF(Q147=0,0,((V147/Q147)-1)*100)</f>
        <v>-12.699459316893048</v>
      </c>
      <c r="Y147" s="8"/>
      <c r="Z147" s="8"/>
    </row>
    <row r="148" spans="1:29" ht="14.25" customHeight="1" thickBot="1" x14ac:dyDescent="0.25">
      <c r="L148" s="67" t="s">
        <v>12</v>
      </c>
      <c r="M148" s="78">
        <f t="shared" si="202"/>
        <v>2097</v>
      </c>
      <c r="N148" s="79">
        <f t="shared" si="202"/>
        <v>5097</v>
      </c>
      <c r="O148" s="201">
        <f>M148+N148</f>
        <v>7194</v>
      </c>
      <c r="P148" s="80">
        <f>+P98+P123</f>
        <v>0</v>
      </c>
      <c r="Q148" s="208">
        <f>O148+P148</f>
        <v>7194</v>
      </c>
      <c r="R148" s="78">
        <f t="shared" si="203"/>
        <v>2170</v>
      </c>
      <c r="S148" s="79">
        <f t="shared" si="203"/>
        <v>4105</v>
      </c>
      <c r="T148" s="201">
        <f>R148+S148</f>
        <v>6275</v>
      </c>
      <c r="U148" s="80">
        <f>+U98+U123</f>
        <v>6</v>
      </c>
      <c r="V148" s="208">
        <f>T148+U148</f>
        <v>6281</v>
      </c>
      <c r="W148" s="81">
        <f>IF(Q148=0,0,((V148/Q148)-1)*100)</f>
        <v>-12.691131498470954</v>
      </c>
      <c r="Y148" s="8"/>
      <c r="Z148" s="8"/>
    </row>
    <row r="149" spans="1:29" ht="14.25" customHeight="1" thickTop="1" thickBot="1" x14ac:dyDescent="0.25">
      <c r="A149" s="386"/>
      <c r="L149" s="82" t="s">
        <v>38</v>
      </c>
      <c r="M149" s="83">
        <f t="shared" ref="M149:V149" si="204">+M146+M147+M148</f>
        <v>6526</v>
      </c>
      <c r="N149" s="84">
        <f t="shared" si="204"/>
        <v>15207</v>
      </c>
      <c r="O149" s="202">
        <f t="shared" si="204"/>
        <v>21733</v>
      </c>
      <c r="P149" s="83">
        <f t="shared" si="204"/>
        <v>0</v>
      </c>
      <c r="Q149" s="202">
        <f t="shared" si="204"/>
        <v>21733</v>
      </c>
      <c r="R149" s="83">
        <f t="shared" si="204"/>
        <v>6675</v>
      </c>
      <c r="S149" s="84">
        <f t="shared" si="204"/>
        <v>13353</v>
      </c>
      <c r="T149" s="202">
        <f t="shared" si="204"/>
        <v>20028</v>
      </c>
      <c r="U149" s="83">
        <f t="shared" si="204"/>
        <v>6</v>
      </c>
      <c r="V149" s="202">
        <f t="shared" si="204"/>
        <v>20034</v>
      </c>
      <c r="W149" s="85">
        <f t="shared" ref="W149" si="205">IF(Q149=0,0,((V149/Q149)-1)*100)</f>
        <v>-7.8176045644871905</v>
      </c>
      <c r="Y149" s="406"/>
      <c r="Z149" s="406"/>
      <c r="AA149" s="407"/>
    </row>
    <row r="150" spans="1:29" ht="14.25" customHeight="1" thickTop="1" thickBot="1" x14ac:dyDescent="0.25">
      <c r="A150" s="386"/>
      <c r="L150" s="82" t="s">
        <v>63</v>
      </c>
      <c r="M150" s="83">
        <f t="shared" ref="M150:V150" si="206">+M137+M141+M145+M149</f>
        <v>25582</v>
      </c>
      <c r="N150" s="84">
        <f t="shared" si="206"/>
        <v>55862</v>
      </c>
      <c r="O150" s="194">
        <f t="shared" si="206"/>
        <v>81444</v>
      </c>
      <c r="P150" s="83">
        <f t="shared" si="206"/>
        <v>42</v>
      </c>
      <c r="Q150" s="194">
        <f t="shared" si="206"/>
        <v>81486</v>
      </c>
      <c r="R150" s="83">
        <f t="shared" si="206"/>
        <v>24735</v>
      </c>
      <c r="S150" s="84">
        <f t="shared" si="206"/>
        <v>59686</v>
      </c>
      <c r="T150" s="194">
        <f t="shared" si="206"/>
        <v>84421</v>
      </c>
      <c r="U150" s="83">
        <f t="shared" si="206"/>
        <v>17</v>
      </c>
      <c r="V150" s="194">
        <f t="shared" si="206"/>
        <v>84438</v>
      </c>
      <c r="W150" s="85">
        <f>IF(Q150=0,0,((V150/Q150)-1)*100)</f>
        <v>3.6227081952728168</v>
      </c>
      <c r="Y150" s="406"/>
      <c r="Z150" s="406"/>
      <c r="AA150" s="407"/>
      <c r="AB150" s="318"/>
      <c r="AC150" s="318"/>
    </row>
    <row r="151" spans="1:29" ht="14.25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9" ht="13.5" thickTop="1" x14ac:dyDescent="0.2">
      <c r="L152" s="472" t="s">
        <v>54</v>
      </c>
      <c r="M152" s="473"/>
      <c r="N152" s="473"/>
      <c r="O152" s="473"/>
      <c r="P152" s="473"/>
      <c r="Q152" s="473"/>
      <c r="R152" s="473"/>
      <c r="S152" s="473"/>
      <c r="T152" s="473"/>
      <c r="U152" s="473"/>
      <c r="V152" s="473"/>
      <c r="W152" s="474"/>
    </row>
    <row r="153" spans="1:29" ht="13.5" thickBot="1" x14ac:dyDescent="0.25">
      <c r="L153" s="475" t="s">
        <v>51</v>
      </c>
      <c r="M153" s="476"/>
      <c r="N153" s="476"/>
      <c r="O153" s="476"/>
      <c r="P153" s="476"/>
      <c r="Q153" s="476"/>
      <c r="R153" s="476"/>
      <c r="S153" s="476"/>
      <c r="T153" s="476"/>
      <c r="U153" s="476"/>
      <c r="V153" s="476"/>
      <c r="W153" s="477"/>
    </row>
    <row r="154" spans="1:29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9" ht="14.25" customHeight="1" thickTop="1" thickBot="1" x14ac:dyDescent="0.25">
      <c r="L155" s="239"/>
      <c r="M155" s="240" t="s">
        <v>64</v>
      </c>
      <c r="N155" s="240"/>
      <c r="O155" s="240"/>
      <c r="P155" s="240"/>
      <c r="Q155" s="241"/>
      <c r="R155" s="240" t="s">
        <v>65</v>
      </c>
      <c r="S155" s="240"/>
      <c r="T155" s="240"/>
      <c r="U155" s="240"/>
      <c r="V155" s="241"/>
      <c r="W155" s="242" t="s">
        <v>2</v>
      </c>
    </row>
    <row r="156" spans="1:29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248" t="s">
        <v>4</v>
      </c>
    </row>
    <row r="157" spans="1:29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254"/>
    </row>
    <row r="158" spans="1:29" ht="3.75" customHeight="1" thickTop="1" x14ac:dyDescent="0.2">
      <c r="L158" s="243"/>
      <c r="M158" s="255"/>
      <c r="N158" s="256"/>
      <c r="O158" s="331"/>
      <c r="P158" s="258"/>
      <c r="Q158" s="331"/>
      <c r="R158" s="255"/>
      <c r="S158" s="256"/>
      <c r="T158" s="331"/>
      <c r="U158" s="258"/>
      <c r="V158" s="331"/>
      <c r="W158" s="259"/>
    </row>
    <row r="159" spans="1:29" ht="14.25" customHeight="1" x14ac:dyDescent="0.2">
      <c r="L159" s="243" t="s">
        <v>13</v>
      </c>
      <c r="M159" s="260">
        <f>+Lcc_BKK!M159+Lcc_DMK!M159</f>
        <v>0</v>
      </c>
      <c r="N159" s="261">
        <f>+Lcc_BKK!N159+Lcc_DMK!N159</f>
        <v>1</v>
      </c>
      <c r="O159" s="332">
        <f>M159+N159</f>
        <v>1</v>
      </c>
      <c r="P159" s="263">
        <f>Lcc_BKK!P159+Lcc_DMK!P159</f>
        <v>0</v>
      </c>
      <c r="Q159" s="332">
        <f>O159+P159</f>
        <v>1</v>
      </c>
      <c r="R159" s="260">
        <f>+Lcc_BKK!R159+Lcc_DMK!R159</f>
        <v>0</v>
      </c>
      <c r="S159" s="261">
        <f>+Lcc_BKK!S159+Lcc_DMK!S159</f>
        <v>0</v>
      </c>
      <c r="T159" s="332">
        <f>R159+S159</f>
        <v>0</v>
      </c>
      <c r="U159" s="263">
        <f>Lcc_BKK!U159+Lcc_DMK!U159</f>
        <v>0</v>
      </c>
      <c r="V159" s="332">
        <f>T159+U159</f>
        <v>0</v>
      </c>
      <c r="W159" s="264">
        <f t="shared" ref="W159:W170" si="207">IF(Q159=0,0,((V159/Q159)-1)*100)</f>
        <v>-100</v>
      </c>
    </row>
    <row r="160" spans="1:29" ht="14.25" customHeight="1" x14ac:dyDescent="0.2">
      <c r="L160" s="243" t="s">
        <v>14</v>
      </c>
      <c r="M160" s="260">
        <f>+Lcc_BKK!M160+Lcc_DMK!M160</f>
        <v>0</v>
      </c>
      <c r="N160" s="261">
        <f>+Lcc_BKK!N160+Lcc_DMK!N160</f>
        <v>1</v>
      </c>
      <c r="O160" s="332">
        <f>M160+N160</f>
        <v>1</v>
      </c>
      <c r="P160" s="263">
        <f>Lcc_BKK!P160+Lcc_DMK!P160</f>
        <v>0</v>
      </c>
      <c r="Q160" s="332">
        <f>O160+P160</f>
        <v>1</v>
      </c>
      <c r="R160" s="260">
        <f>+Lcc_BKK!R160+Lcc_DMK!R160</f>
        <v>0</v>
      </c>
      <c r="S160" s="261">
        <f>+Lcc_BKK!S160+Lcc_DMK!S160</f>
        <v>0</v>
      </c>
      <c r="T160" s="332">
        <f>R160+S160</f>
        <v>0</v>
      </c>
      <c r="U160" s="263">
        <f>Lcc_BKK!U160+Lcc_DMK!U160</f>
        <v>0</v>
      </c>
      <c r="V160" s="332">
        <f>T160+U160</f>
        <v>0</v>
      </c>
      <c r="W160" s="264">
        <f t="shared" si="207"/>
        <v>-100</v>
      </c>
    </row>
    <row r="161" spans="1:28" ht="14.25" customHeight="1" thickBot="1" x14ac:dyDescent="0.25">
      <c r="L161" s="243" t="s">
        <v>15</v>
      </c>
      <c r="M161" s="260">
        <f>+Lcc_BKK!M161+Lcc_DMK!M161</f>
        <v>0</v>
      </c>
      <c r="N161" s="261">
        <f>+Lcc_BKK!N161+Lcc_DMK!N161</f>
        <v>4</v>
      </c>
      <c r="O161" s="332">
        <f>M161+N161</f>
        <v>4</v>
      </c>
      <c r="P161" s="263">
        <f>Lcc_BKK!P161+Lcc_DMK!P161</f>
        <v>0</v>
      </c>
      <c r="Q161" s="332">
        <f>O161+P161</f>
        <v>4</v>
      </c>
      <c r="R161" s="260">
        <f>+Lcc_BKK!R161+Lcc_DMK!R161</f>
        <v>0</v>
      </c>
      <c r="S161" s="261">
        <f>+Lcc_BKK!S161+Lcc_DMK!S161</f>
        <v>0</v>
      </c>
      <c r="T161" s="332">
        <f>R161+S161</f>
        <v>0</v>
      </c>
      <c r="U161" s="263">
        <f>Lcc_BKK!U161+Lcc_DMK!U161</f>
        <v>0</v>
      </c>
      <c r="V161" s="332">
        <f>T161+U161</f>
        <v>0</v>
      </c>
      <c r="W161" s="264">
        <f>IF(Q161=0,0,((V161/Q161)-1)*100)</f>
        <v>-100</v>
      </c>
    </row>
    <row r="162" spans="1:28" ht="14.25" customHeight="1" thickTop="1" thickBot="1" x14ac:dyDescent="0.25">
      <c r="L162" s="265" t="s">
        <v>61</v>
      </c>
      <c r="M162" s="266">
        <f t="shared" ref="M162:Q162" si="208">+M159+M160+M161</f>
        <v>0</v>
      </c>
      <c r="N162" s="267">
        <f t="shared" si="208"/>
        <v>6</v>
      </c>
      <c r="O162" s="268">
        <f t="shared" si="208"/>
        <v>6</v>
      </c>
      <c r="P162" s="266">
        <f t="shared" si="208"/>
        <v>0</v>
      </c>
      <c r="Q162" s="268">
        <f t="shared" si="208"/>
        <v>6</v>
      </c>
      <c r="R162" s="266">
        <f t="shared" ref="R162:U162" si="209">+R159+R160+R161</f>
        <v>0</v>
      </c>
      <c r="S162" s="267">
        <f t="shared" si="209"/>
        <v>0</v>
      </c>
      <c r="T162" s="268">
        <f t="shared" si="209"/>
        <v>0</v>
      </c>
      <c r="U162" s="266">
        <f t="shared" si="209"/>
        <v>0</v>
      </c>
      <c r="V162" s="268">
        <f t="shared" ref="V162" si="210">+V159+V160+V161</f>
        <v>0</v>
      </c>
      <c r="W162" s="269">
        <f>IF(Q162=0,0,((V162/Q162)-1)*100)</f>
        <v>-100</v>
      </c>
      <c r="AB162" s="318"/>
    </row>
    <row r="163" spans="1:28" ht="14.25" customHeight="1" thickTop="1" x14ac:dyDescent="0.2">
      <c r="L163" s="243" t="s">
        <v>16</v>
      </c>
      <c r="M163" s="260">
        <f>+Lcc_BKK!M163+Lcc_DMK!M163</f>
        <v>0</v>
      </c>
      <c r="N163" s="261">
        <f>+Lcc_BKK!N163+Lcc_DMK!N163</f>
        <v>0</v>
      </c>
      <c r="O163" s="332">
        <f>SUM(M163:N163)</f>
        <v>0</v>
      </c>
      <c r="P163" s="263">
        <f>Lcc_BKK!P163+Lcc_DMK!P163</f>
        <v>0</v>
      </c>
      <c r="Q163" s="332">
        <f t="shared" ref="Q163" si="211">O163+P163</f>
        <v>0</v>
      </c>
      <c r="R163" s="260">
        <f>+Lcc_BKK!R163+Lcc_DMK!R163</f>
        <v>0</v>
      </c>
      <c r="S163" s="261">
        <f>+Lcc_BKK!S163+Lcc_DMK!S163</f>
        <v>0</v>
      </c>
      <c r="T163" s="332">
        <f>SUM(R163:S163)</f>
        <v>0</v>
      </c>
      <c r="U163" s="263">
        <f>Lcc_BKK!U163+Lcc_DMK!U163</f>
        <v>0</v>
      </c>
      <c r="V163" s="332">
        <f t="shared" ref="V163" si="212">T163+U163</f>
        <v>0</v>
      </c>
      <c r="W163" s="264">
        <f t="shared" si="207"/>
        <v>0</v>
      </c>
    </row>
    <row r="164" spans="1:28" ht="14.25" customHeight="1" x14ac:dyDescent="0.2">
      <c r="L164" s="243" t="s">
        <v>17</v>
      </c>
      <c r="M164" s="260">
        <f>+Lcc_BKK!M164+Lcc_DMK!M164</f>
        <v>0</v>
      </c>
      <c r="N164" s="261">
        <f>+Lcc_BKK!N164+Lcc_DMK!N164</f>
        <v>1</v>
      </c>
      <c r="O164" s="332">
        <f>SUM(M164:N164)</f>
        <v>1</v>
      </c>
      <c r="P164" s="263">
        <f>Lcc_BKK!P164+Lcc_DMK!P164</f>
        <v>0</v>
      </c>
      <c r="Q164" s="332">
        <f>O164+P164</f>
        <v>1</v>
      </c>
      <c r="R164" s="260">
        <f>+Lcc_BKK!R164+Lcc_DMK!R164</f>
        <v>0</v>
      </c>
      <c r="S164" s="261">
        <f>+Lcc_BKK!S164+Lcc_DMK!S164</f>
        <v>0</v>
      </c>
      <c r="T164" s="332">
        <f>SUM(R164:S164)</f>
        <v>0</v>
      </c>
      <c r="U164" s="263">
        <f>Lcc_BKK!U164+Lcc_DMK!U164</f>
        <v>0</v>
      </c>
      <c r="V164" s="332">
        <f>T164+U164</f>
        <v>0</v>
      </c>
      <c r="W164" s="264">
        <f>IF(Q164=0,0,((V164/Q164)-1)*100)</f>
        <v>-100</v>
      </c>
    </row>
    <row r="165" spans="1:28" ht="14.25" customHeight="1" thickBot="1" x14ac:dyDescent="0.25">
      <c r="L165" s="243" t="s">
        <v>18</v>
      </c>
      <c r="M165" s="260">
        <f>+Lcc_BKK!M165+Lcc_DMK!M165</f>
        <v>0</v>
      </c>
      <c r="N165" s="261">
        <f>+Lcc_BKK!N165+Lcc_DMK!N165</f>
        <v>0</v>
      </c>
      <c r="O165" s="333">
        <f>SUM(M165:N165)</f>
        <v>0</v>
      </c>
      <c r="P165" s="271">
        <f>Lcc_BKK!P165+Lcc_DMK!P165</f>
        <v>0</v>
      </c>
      <c r="Q165" s="333">
        <f>O165+P165</f>
        <v>0</v>
      </c>
      <c r="R165" s="260">
        <f>+Lcc_BKK!R165+Lcc_DMK!R165</f>
        <v>0</v>
      </c>
      <c r="S165" s="261">
        <f>+Lcc_BKK!S165+Lcc_DMK!S165</f>
        <v>0</v>
      </c>
      <c r="T165" s="333">
        <f>SUM(R165:S165)</f>
        <v>0</v>
      </c>
      <c r="U165" s="271">
        <f>Lcc_BKK!U165+Lcc_DMK!U165</f>
        <v>0</v>
      </c>
      <c r="V165" s="333">
        <f>T165+U165</f>
        <v>0</v>
      </c>
      <c r="W165" s="264">
        <f t="shared" si="207"/>
        <v>0</v>
      </c>
    </row>
    <row r="166" spans="1:28" ht="14.25" customHeight="1" thickTop="1" thickBot="1" x14ac:dyDescent="0.25">
      <c r="L166" s="272" t="s">
        <v>39</v>
      </c>
      <c r="M166" s="273">
        <f t="shared" ref="M166:Q166" si="213">+M163+M164+M165</f>
        <v>0</v>
      </c>
      <c r="N166" s="273">
        <f t="shared" si="213"/>
        <v>1</v>
      </c>
      <c r="O166" s="274">
        <f t="shared" si="213"/>
        <v>1</v>
      </c>
      <c r="P166" s="275">
        <f t="shared" si="213"/>
        <v>0</v>
      </c>
      <c r="Q166" s="274">
        <f t="shared" si="213"/>
        <v>1</v>
      </c>
      <c r="R166" s="273">
        <f t="shared" ref="R166:U166" si="214">+R163+R164+R165</f>
        <v>0</v>
      </c>
      <c r="S166" s="273">
        <f t="shared" si="214"/>
        <v>0</v>
      </c>
      <c r="T166" s="274">
        <f t="shared" si="214"/>
        <v>0</v>
      </c>
      <c r="U166" s="275">
        <f t="shared" si="214"/>
        <v>0</v>
      </c>
      <c r="V166" s="274">
        <f t="shared" ref="V166" si="215">+V163+V164+V165</f>
        <v>0</v>
      </c>
      <c r="W166" s="276">
        <f t="shared" si="207"/>
        <v>-100</v>
      </c>
    </row>
    <row r="167" spans="1:28" ht="14.25" customHeight="1" thickTop="1" x14ac:dyDescent="0.2">
      <c r="A167" s="388"/>
      <c r="K167" s="388"/>
      <c r="L167" s="243" t="s">
        <v>21</v>
      </c>
      <c r="M167" s="260">
        <f>+Lcc_BKK!M167+Lcc_DMK!M167</f>
        <v>0</v>
      </c>
      <c r="N167" s="261">
        <f>+Lcc_BKK!N167+Lcc_DMK!N167</f>
        <v>0</v>
      </c>
      <c r="O167" s="333">
        <f>SUM(M167:N167)</f>
        <v>0</v>
      </c>
      <c r="P167" s="277">
        <f>Lcc_BKK!P167+Lcc_DMK!P167</f>
        <v>0</v>
      </c>
      <c r="Q167" s="333">
        <f>O167+P167</f>
        <v>0</v>
      </c>
      <c r="R167" s="260">
        <f>+Lcc_BKK!R167+Lcc_DMK!R167</f>
        <v>0</v>
      </c>
      <c r="S167" s="261">
        <f>+Lcc_BKK!S167+Lcc_DMK!S167</f>
        <v>0</v>
      </c>
      <c r="T167" s="333">
        <f>SUM(R167:S167)</f>
        <v>0</v>
      </c>
      <c r="U167" s="277">
        <f>Lcc_BKK!U167+Lcc_DMK!U167</f>
        <v>0</v>
      </c>
      <c r="V167" s="333">
        <f>T167+U167</f>
        <v>0</v>
      </c>
      <c r="W167" s="264">
        <f t="shared" si="207"/>
        <v>0</v>
      </c>
      <c r="X167" s="392"/>
      <c r="Y167" s="388"/>
      <c r="Z167" s="388"/>
      <c r="AA167" s="391"/>
    </row>
    <row r="168" spans="1:28" ht="14.25" customHeight="1" x14ac:dyDescent="0.2">
      <c r="A168" s="388"/>
      <c r="K168" s="388"/>
      <c r="L168" s="243" t="s">
        <v>22</v>
      </c>
      <c r="M168" s="260">
        <f>+Lcc_BKK!M168+Lcc_DMK!M168</f>
        <v>0</v>
      </c>
      <c r="N168" s="261">
        <f>+Lcc_BKK!N168+Lcc_DMK!N168</f>
        <v>6</v>
      </c>
      <c r="O168" s="333">
        <f>SUM(M168:N168)</f>
        <v>6</v>
      </c>
      <c r="P168" s="263">
        <f>Lcc_BKK!P168+Lcc_DMK!P168</f>
        <v>0</v>
      </c>
      <c r="Q168" s="333">
        <f>O168+P168</f>
        <v>6</v>
      </c>
      <c r="R168" s="260">
        <f>+Lcc_BKK!R168+Lcc_DMK!R168</f>
        <v>0</v>
      </c>
      <c r="S168" s="261">
        <f>+Lcc_BKK!S168+Lcc_DMK!S168</f>
        <v>0</v>
      </c>
      <c r="T168" s="333">
        <f>SUM(R168:S168)</f>
        <v>0</v>
      </c>
      <c r="U168" s="263">
        <f>Lcc_BKK!U168+Lcc_DMK!U168</f>
        <v>0</v>
      </c>
      <c r="V168" s="333">
        <f>T168+U168</f>
        <v>0</v>
      </c>
      <c r="W168" s="264">
        <f t="shared" si="207"/>
        <v>-100</v>
      </c>
      <c r="X168" s="392"/>
      <c r="Y168" s="388"/>
      <c r="Z168" s="388"/>
      <c r="AA168" s="391"/>
    </row>
    <row r="169" spans="1:28" ht="14.25" customHeight="1" thickBot="1" x14ac:dyDescent="0.25">
      <c r="A169" s="388"/>
      <c r="K169" s="388"/>
      <c r="L169" s="243" t="s">
        <v>23</v>
      </c>
      <c r="M169" s="260">
        <f>+Lcc_BKK!M169+Lcc_DMK!M169</f>
        <v>0</v>
      </c>
      <c r="N169" s="261">
        <f>+Lcc_BKK!N169+Lcc_DMK!N169</f>
        <v>0</v>
      </c>
      <c r="O169" s="333">
        <f>SUM(M169:N169)</f>
        <v>0</v>
      </c>
      <c r="P169" s="263">
        <f>Lcc_BKK!P169+Lcc_DMK!P169</f>
        <v>0</v>
      </c>
      <c r="Q169" s="333">
        <f>O169+P169</f>
        <v>0</v>
      </c>
      <c r="R169" s="260">
        <f>+Lcc_BKK!R169+Lcc_DMK!R169</f>
        <v>0</v>
      </c>
      <c r="S169" s="261">
        <f>+Lcc_BKK!S169+Lcc_DMK!S169</f>
        <v>0</v>
      </c>
      <c r="T169" s="333">
        <f>SUM(R169:S169)</f>
        <v>0</v>
      </c>
      <c r="U169" s="263">
        <f>Lcc_BKK!U169+Lcc_DMK!U169</f>
        <v>0</v>
      </c>
      <c r="V169" s="333">
        <f>T169+U169</f>
        <v>0</v>
      </c>
      <c r="W169" s="264">
        <f t="shared" si="207"/>
        <v>0</v>
      </c>
      <c r="Y169" s="388"/>
      <c r="Z169" s="388"/>
      <c r="AA169" s="391"/>
    </row>
    <row r="170" spans="1:28" ht="14.25" customHeight="1" thickTop="1" thickBot="1" x14ac:dyDescent="0.25">
      <c r="L170" s="265" t="s">
        <v>40</v>
      </c>
      <c r="M170" s="266">
        <f t="shared" ref="M170:Q170" si="216">+M167+M168+M169</f>
        <v>0</v>
      </c>
      <c r="N170" s="267">
        <f t="shared" si="216"/>
        <v>6</v>
      </c>
      <c r="O170" s="268">
        <f t="shared" si="216"/>
        <v>6</v>
      </c>
      <c r="P170" s="266">
        <f t="shared" si="216"/>
        <v>0</v>
      </c>
      <c r="Q170" s="268">
        <f t="shared" si="216"/>
        <v>6</v>
      </c>
      <c r="R170" s="266">
        <f t="shared" ref="R170:U170" si="217">+R167+R168+R169</f>
        <v>0</v>
      </c>
      <c r="S170" s="267">
        <f t="shared" si="217"/>
        <v>0</v>
      </c>
      <c r="T170" s="268">
        <f t="shared" si="217"/>
        <v>0</v>
      </c>
      <c r="U170" s="266">
        <f t="shared" si="217"/>
        <v>0</v>
      </c>
      <c r="V170" s="268">
        <f t="shared" ref="V170" si="218">+V167+V168+V169</f>
        <v>0</v>
      </c>
      <c r="W170" s="269">
        <f t="shared" si="207"/>
        <v>-100</v>
      </c>
    </row>
    <row r="171" spans="1:28" ht="14.25" customHeight="1" thickTop="1" x14ac:dyDescent="0.2">
      <c r="L171" s="243" t="s">
        <v>10</v>
      </c>
      <c r="M171" s="260">
        <f>+Lcc_BKK!M171+Lcc_DMK!M171</f>
        <v>0</v>
      </c>
      <c r="N171" s="261">
        <f>+Lcc_BKK!N171+Lcc_DMK!N171</f>
        <v>0</v>
      </c>
      <c r="O171" s="333">
        <f>SUM(M171:N171)</f>
        <v>0</v>
      </c>
      <c r="P171" s="263">
        <f>Lcc_BKK!P171+Lcc_DMK!P171</f>
        <v>0</v>
      </c>
      <c r="Q171" s="332">
        <f>O171+P171</f>
        <v>0</v>
      </c>
      <c r="R171" s="260">
        <f>+Lcc_BKK!R171+Lcc_DMK!R171</f>
        <v>0</v>
      </c>
      <c r="S171" s="261">
        <f>+Lcc_BKK!S171+Lcc_DMK!S171</f>
        <v>0</v>
      </c>
      <c r="T171" s="333">
        <f>SUM(R171:S171)</f>
        <v>0</v>
      </c>
      <c r="U171" s="263">
        <f>Lcc_BKK!U171+Lcc_DMK!U171</f>
        <v>0</v>
      </c>
      <c r="V171" s="332">
        <f>T171+U171</f>
        <v>0</v>
      </c>
      <c r="W171" s="264">
        <f>IF(Q171=0,0,((V171/Q171)-1)*100)</f>
        <v>0</v>
      </c>
    </row>
    <row r="172" spans="1:28" ht="14.25" customHeight="1" x14ac:dyDescent="0.2">
      <c r="L172" s="243" t="s">
        <v>11</v>
      </c>
      <c r="M172" s="260">
        <f>+Lcc_BKK!M172+Lcc_DMK!M172</f>
        <v>0</v>
      </c>
      <c r="N172" s="261">
        <f>+Lcc_BKK!N172+Lcc_DMK!N172</f>
        <v>0</v>
      </c>
      <c r="O172" s="333">
        <f>SUM(M172:N172)</f>
        <v>0</v>
      </c>
      <c r="P172" s="263">
        <f>Lcc_BKK!P172+Lcc_DMK!P172</f>
        <v>0</v>
      </c>
      <c r="Q172" s="332">
        <f>O172+P172</f>
        <v>0</v>
      </c>
      <c r="R172" s="260">
        <f>+Lcc_BKK!R172+Lcc_DMK!R172</f>
        <v>0</v>
      </c>
      <c r="S172" s="261">
        <f>+Lcc_BKK!S172+Lcc_DMK!S172</f>
        <v>0</v>
      </c>
      <c r="T172" s="333">
        <f>SUM(R172:S172)</f>
        <v>0</v>
      </c>
      <c r="U172" s="263">
        <f>Lcc_BKK!U172+Lcc_DMK!U172</f>
        <v>0</v>
      </c>
      <c r="V172" s="332">
        <f>T172+U172</f>
        <v>0</v>
      </c>
      <c r="W172" s="264">
        <f>IF(Q172=0,0,((V172/Q172)-1)*100)</f>
        <v>0</v>
      </c>
    </row>
    <row r="173" spans="1:28" ht="14.25" customHeight="1" thickBot="1" x14ac:dyDescent="0.25">
      <c r="L173" s="249" t="s">
        <v>12</v>
      </c>
      <c r="M173" s="260">
        <f>+Lcc_BKK!M173+Lcc_DMK!M173</f>
        <v>0</v>
      </c>
      <c r="N173" s="261">
        <f>+Lcc_BKK!N173+Lcc_DMK!N173</f>
        <v>0</v>
      </c>
      <c r="O173" s="333">
        <f t="shared" ref="O173" si="219">SUM(M173:N173)</f>
        <v>0</v>
      </c>
      <c r="P173" s="263">
        <f>Lcc_BKK!P173+Lcc_DMK!P173</f>
        <v>0</v>
      </c>
      <c r="Q173" s="332">
        <f>O173+P173</f>
        <v>0</v>
      </c>
      <c r="R173" s="260">
        <f>+Lcc_BKK!R173+Lcc_DMK!R173</f>
        <v>0</v>
      </c>
      <c r="S173" s="261">
        <f>+Lcc_BKK!S173+Lcc_DMK!S173</f>
        <v>0</v>
      </c>
      <c r="T173" s="333">
        <f t="shared" ref="T173" si="220">SUM(R173:S173)</f>
        <v>0</v>
      </c>
      <c r="U173" s="263">
        <f>Lcc_BKK!U173+Lcc_DMK!U173</f>
        <v>0</v>
      </c>
      <c r="V173" s="332">
        <f>T173+U173</f>
        <v>0</v>
      </c>
      <c r="W173" s="264">
        <f>IF(Q173=0,0,((V173/Q173)-1)*100)</f>
        <v>0</v>
      </c>
    </row>
    <row r="174" spans="1:28" ht="14.25" customHeight="1" thickTop="1" thickBot="1" x14ac:dyDescent="0.25">
      <c r="L174" s="265" t="s">
        <v>38</v>
      </c>
      <c r="M174" s="266">
        <f t="shared" ref="M174:V174" si="221">+M171+M172+M173</f>
        <v>0</v>
      </c>
      <c r="N174" s="267">
        <f t="shared" si="221"/>
        <v>0</v>
      </c>
      <c r="O174" s="268">
        <f t="shared" si="221"/>
        <v>0</v>
      </c>
      <c r="P174" s="266">
        <f t="shared" si="221"/>
        <v>0</v>
      </c>
      <c r="Q174" s="268">
        <f t="shared" si="221"/>
        <v>0</v>
      </c>
      <c r="R174" s="266">
        <f t="shared" si="221"/>
        <v>0</v>
      </c>
      <c r="S174" s="267">
        <f t="shared" si="221"/>
        <v>0</v>
      </c>
      <c r="T174" s="268">
        <f t="shared" si="221"/>
        <v>0</v>
      </c>
      <c r="U174" s="266">
        <f t="shared" si="221"/>
        <v>0</v>
      </c>
      <c r="V174" s="268">
        <f t="shared" si="221"/>
        <v>0</v>
      </c>
      <c r="W174" s="269">
        <f t="shared" ref="W174" si="222">IF(Q174=0,0,((V174/Q174)-1)*100)</f>
        <v>0</v>
      </c>
    </row>
    <row r="175" spans="1:28" ht="14.25" customHeight="1" thickTop="1" thickBot="1" x14ac:dyDescent="0.25">
      <c r="L175" s="265" t="s">
        <v>63</v>
      </c>
      <c r="M175" s="266">
        <f t="shared" ref="M175:V175" si="223">+M162+M166+M170+M174</f>
        <v>0</v>
      </c>
      <c r="N175" s="267">
        <f t="shared" si="223"/>
        <v>13</v>
      </c>
      <c r="O175" s="268">
        <f t="shared" si="223"/>
        <v>13</v>
      </c>
      <c r="P175" s="266">
        <f t="shared" si="223"/>
        <v>0</v>
      </c>
      <c r="Q175" s="268">
        <f t="shared" si="223"/>
        <v>13</v>
      </c>
      <c r="R175" s="266">
        <f t="shared" si="223"/>
        <v>0</v>
      </c>
      <c r="S175" s="267">
        <f t="shared" si="223"/>
        <v>0</v>
      </c>
      <c r="T175" s="268">
        <f t="shared" si="223"/>
        <v>0</v>
      </c>
      <c r="U175" s="266">
        <f t="shared" si="223"/>
        <v>0</v>
      </c>
      <c r="V175" s="268">
        <f t="shared" si="223"/>
        <v>0</v>
      </c>
      <c r="W175" s="269">
        <f>IF(Q175=0,0,((V175/Q175)-1)*100)</f>
        <v>-100</v>
      </c>
      <c r="AB175" s="318"/>
    </row>
    <row r="176" spans="1:28" ht="14.25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8" ht="13.5" thickTop="1" x14ac:dyDescent="0.2">
      <c r="L177" s="472" t="s">
        <v>55</v>
      </c>
      <c r="M177" s="473"/>
      <c r="N177" s="473"/>
      <c r="O177" s="473"/>
      <c r="P177" s="473"/>
      <c r="Q177" s="473"/>
      <c r="R177" s="473"/>
      <c r="S177" s="473"/>
      <c r="T177" s="473"/>
      <c r="U177" s="473"/>
      <c r="V177" s="473"/>
      <c r="W177" s="474"/>
    </row>
    <row r="178" spans="1:28" ht="13.5" thickBot="1" x14ac:dyDescent="0.25">
      <c r="L178" s="475" t="s">
        <v>52</v>
      </c>
      <c r="M178" s="476"/>
      <c r="N178" s="476"/>
      <c r="O178" s="476"/>
      <c r="P178" s="476"/>
      <c r="Q178" s="476"/>
      <c r="R178" s="476"/>
      <c r="S178" s="476"/>
      <c r="T178" s="476"/>
      <c r="U178" s="476"/>
      <c r="V178" s="476"/>
      <c r="W178" s="477"/>
    </row>
    <row r="179" spans="1:28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8" ht="14.25" thickTop="1" thickBot="1" x14ac:dyDescent="0.25">
      <c r="L180" s="239"/>
      <c r="M180" s="240" t="s">
        <v>64</v>
      </c>
      <c r="N180" s="240"/>
      <c r="O180" s="240"/>
      <c r="P180" s="240"/>
      <c r="Q180" s="241"/>
      <c r="R180" s="240" t="s">
        <v>65</v>
      </c>
      <c r="S180" s="240"/>
      <c r="T180" s="240"/>
      <c r="U180" s="240"/>
      <c r="V180" s="241"/>
      <c r="W180" s="242" t="s">
        <v>2</v>
      </c>
    </row>
    <row r="181" spans="1:28" ht="13.5" thickTop="1" x14ac:dyDescent="0.2">
      <c r="L181" s="243" t="s">
        <v>3</v>
      </c>
      <c r="M181" s="244"/>
      <c r="N181" s="245"/>
      <c r="O181" s="246"/>
      <c r="P181" s="247"/>
      <c r="Q181" s="246"/>
      <c r="R181" s="244"/>
      <c r="S181" s="245"/>
      <c r="T181" s="246"/>
      <c r="U181" s="247"/>
      <c r="V181" s="246"/>
      <c r="W181" s="248" t="s">
        <v>4</v>
      </c>
    </row>
    <row r="182" spans="1:28" ht="13.5" thickBot="1" x14ac:dyDescent="0.25">
      <c r="L182" s="249"/>
      <c r="M182" s="250" t="s">
        <v>35</v>
      </c>
      <c r="N182" s="251" t="s">
        <v>36</v>
      </c>
      <c r="O182" s="252" t="s">
        <v>37</v>
      </c>
      <c r="P182" s="253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53" t="s">
        <v>32</v>
      </c>
      <c r="V182" s="252" t="s">
        <v>7</v>
      </c>
      <c r="W182" s="254"/>
    </row>
    <row r="183" spans="1:28" ht="4.5" customHeight="1" thickTop="1" x14ac:dyDescent="0.2">
      <c r="L183" s="243"/>
      <c r="M183" s="255"/>
      <c r="N183" s="256"/>
      <c r="O183" s="331"/>
      <c r="P183" s="258"/>
      <c r="Q183" s="331"/>
      <c r="R183" s="255"/>
      <c r="S183" s="256"/>
      <c r="T183" s="331"/>
      <c r="U183" s="258"/>
      <c r="V183" s="331"/>
      <c r="W183" s="259"/>
    </row>
    <row r="184" spans="1:28" ht="14.25" customHeight="1" x14ac:dyDescent="0.2">
      <c r="L184" s="243" t="s">
        <v>13</v>
      </c>
      <c r="M184" s="260">
        <f>+Lcc_BKK!M184+Lcc_DMK!M184</f>
        <v>132</v>
      </c>
      <c r="N184" s="261">
        <f>+Lcc_BKK!N184+Lcc_DMK!N184</f>
        <v>945</v>
      </c>
      <c r="O184" s="332">
        <f>M184+N184</f>
        <v>1077</v>
      </c>
      <c r="P184" s="263">
        <f>+Lcc_BKK!P184+Lcc_DMK!P184</f>
        <v>0</v>
      </c>
      <c r="Q184" s="332">
        <f>O184+P184</f>
        <v>1077</v>
      </c>
      <c r="R184" s="260">
        <f>+Lcc_BKK!R184+Lcc_DMK!R184</f>
        <v>0</v>
      </c>
      <c r="S184" s="261">
        <f>+Lcc_BKK!S184+Lcc_DMK!S184</f>
        <v>0</v>
      </c>
      <c r="T184" s="332">
        <f>R184+S184</f>
        <v>0</v>
      </c>
      <c r="U184" s="263">
        <f>+Lcc_BKK!U184+Lcc_DMK!U184</f>
        <v>0</v>
      </c>
      <c r="V184" s="332">
        <f>T184+U184</f>
        <v>0</v>
      </c>
      <c r="W184" s="264">
        <f t="shared" ref="W184:W195" si="224">IF(Q184=0,0,((V184/Q184)-1)*100)</f>
        <v>-100</v>
      </c>
    </row>
    <row r="185" spans="1:28" ht="14.25" customHeight="1" x14ac:dyDescent="0.2">
      <c r="L185" s="243" t="s">
        <v>14</v>
      </c>
      <c r="M185" s="260">
        <f>+Lcc_BKK!M185+Lcc_DMK!M185</f>
        <v>122</v>
      </c>
      <c r="N185" s="261">
        <f>+Lcc_BKK!N185+Lcc_DMK!N185</f>
        <v>894</v>
      </c>
      <c r="O185" s="332">
        <f>M185+N185</f>
        <v>1016</v>
      </c>
      <c r="P185" s="263">
        <f>+Lcc_BKK!P185+Lcc_DMK!P185</f>
        <v>0</v>
      </c>
      <c r="Q185" s="332">
        <f>O185+P185</f>
        <v>1016</v>
      </c>
      <c r="R185" s="260">
        <f>+Lcc_BKK!R185+Lcc_DMK!R185</f>
        <v>0</v>
      </c>
      <c r="S185" s="261">
        <f>+Lcc_BKK!S185+Lcc_DMK!S185</f>
        <v>1</v>
      </c>
      <c r="T185" s="332">
        <f>R185+S185</f>
        <v>1</v>
      </c>
      <c r="U185" s="263">
        <f>+Lcc_BKK!U185+Lcc_DMK!U185</f>
        <v>0</v>
      </c>
      <c r="V185" s="332">
        <f>T185+U185</f>
        <v>1</v>
      </c>
      <c r="W185" s="264">
        <f t="shared" si="224"/>
        <v>-99.9015748031496</v>
      </c>
    </row>
    <row r="186" spans="1:28" ht="14.25" customHeight="1" thickBot="1" x14ac:dyDescent="0.25">
      <c r="L186" s="243" t="s">
        <v>15</v>
      </c>
      <c r="M186" s="260">
        <f>+Lcc_BKK!M186+Lcc_DMK!M186</f>
        <v>144</v>
      </c>
      <c r="N186" s="261">
        <f>+Lcc_BKK!N186+Lcc_DMK!N186</f>
        <v>1006</v>
      </c>
      <c r="O186" s="332">
        <f>M186+N186</f>
        <v>1150</v>
      </c>
      <c r="P186" s="263">
        <f>+Lcc_BKK!P186+Lcc_DMK!P186</f>
        <v>0</v>
      </c>
      <c r="Q186" s="332">
        <f>O186+P186</f>
        <v>1150</v>
      </c>
      <c r="R186" s="260">
        <f>+Lcc_BKK!R186+Lcc_DMK!R186</f>
        <v>0</v>
      </c>
      <c r="S186" s="261">
        <f>+Lcc_BKK!S186+Lcc_DMK!S186</f>
        <v>0</v>
      </c>
      <c r="T186" s="332">
        <f>R186+S186</f>
        <v>0</v>
      </c>
      <c r="U186" s="263">
        <f>+Lcc_BKK!U186+Lcc_DMK!U186</f>
        <v>0</v>
      </c>
      <c r="V186" s="332">
        <f>T186+U186</f>
        <v>0</v>
      </c>
      <c r="W186" s="264">
        <f>IF(Q186=0,0,((V186/Q186)-1)*100)</f>
        <v>-100</v>
      </c>
    </row>
    <row r="187" spans="1:28" ht="14.25" customHeight="1" thickTop="1" thickBot="1" x14ac:dyDescent="0.25">
      <c r="L187" s="265" t="s">
        <v>61</v>
      </c>
      <c r="M187" s="266">
        <f t="shared" ref="M187:Q187" si="225">+M184+M185+M186</f>
        <v>398</v>
      </c>
      <c r="N187" s="267">
        <f t="shared" si="225"/>
        <v>2845</v>
      </c>
      <c r="O187" s="268">
        <f t="shared" si="225"/>
        <v>3243</v>
      </c>
      <c r="P187" s="266">
        <f t="shared" si="225"/>
        <v>0</v>
      </c>
      <c r="Q187" s="268">
        <f t="shared" si="225"/>
        <v>3243</v>
      </c>
      <c r="R187" s="266">
        <f t="shared" ref="R187:U187" si="226">+R184+R185+R186</f>
        <v>0</v>
      </c>
      <c r="S187" s="267">
        <f t="shared" si="226"/>
        <v>1</v>
      </c>
      <c r="T187" s="268">
        <f t="shared" si="226"/>
        <v>1</v>
      </c>
      <c r="U187" s="266">
        <f t="shared" si="226"/>
        <v>0</v>
      </c>
      <c r="V187" s="268">
        <f t="shared" ref="V187" si="227">+V184+V185+V186</f>
        <v>1</v>
      </c>
      <c r="W187" s="269">
        <f>IF(Q187=0,0,((V187/Q187)-1)*100)</f>
        <v>-99.969164353993207</v>
      </c>
      <c r="AB187" s="318"/>
    </row>
    <row r="188" spans="1:28" ht="14.25" customHeight="1" thickTop="1" x14ac:dyDescent="0.2">
      <c r="L188" s="243" t="s">
        <v>16</v>
      </c>
      <c r="M188" s="260">
        <f>+Lcc_BKK!M188+Lcc_DMK!M188</f>
        <v>85</v>
      </c>
      <c r="N188" s="261">
        <f>+Lcc_BKK!N188+Lcc_DMK!N188</f>
        <v>727</v>
      </c>
      <c r="O188" s="332">
        <f>SUM(M188:N188)</f>
        <v>812</v>
      </c>
      <c r="P188" s="263">
        <f>+Lcc_BKK!P188+Lcc_DMK!P188</f>
        <v>0</v>
      </c>
      <c r="Q188" s="332">
        <f>O188+P188</f>
        <v>812</v>
      </c>
      <c r="R188" s="260">
        <f>+Lcc_BKK!R188+Lcc_DMK!R188</f>
        <v>0</v>
      </c>
      <c r="S188" s="261">
        <f>+Lcc_BKK!S188+Lcc_DMK!S188</f>
        <v>0</v>
      </c>
      <c r="T188" s="332">
        <f>SUM(R188:S188)</f>
        <v>0</v>
      </c>
      <c r="U188" s="263">
        <f>+Lcc_BKK!U188+Lcc_DMK!U188</f>
        <v>0</v>
      </c>
      <c r="V188" s="332">
        <f>T188+U188</f>
        <v>0</v>
      </c>
      <c r="W188" s="264">
        <f t="shared" si="224"/>
        <v>-100</v>
      </c>
    </row>
    <row r="189" spans="1:28" ht="14.25" customHeight="1" x14ac:dyDescent="0.2">
      <c r="L189" s="243" t="s">
        <v>17</v>
      </c>
      <c r="M189" s="260">
        <f>+Lcc_BKK!M189+Lcc_DMK!M189</f>
        <v>103</v>
      </c>
      <c r="N189" s="261">
        <f>+Lcc_BKK!N189+Lcc_DMK!N189</f>
        <v>890</v>
      </c>
      <c r="O189" s="332">
        <f>SUM(M189:N189)</f>
        <v>993</v>
      </c>
      <c r="P189" s="263">
        <f>+Lcc_BKK!P189+Lcc_DMK!P189</f>
        <v>0</v>
      </c>
      <c r="Q189" s="332">
        <f>O189+P189</f>
        <v>993</v>
      </c>
      <c r="R189" s="260">
        <f>+Lcc_BKK!R189+Lcc_DMK!R189</f>
        <v>0</v>
      </c>
      <c r="S189" s="261">
        <f>+Lcc_BKK!S189+Lcc_DMK!S189</f>
        <v>0</v>
      </c>
      <c r="T189" s="332">
        <f>SUM(R189:S189)</f>
        <v>0</v>
      </c>
      <c r="U189" s="263">
        <f>+Lcc_BKK!U189+Lcc_DMK!U189</f>
        <v>0</v>
      </c>
      <c r="V189" s="332">
        <f>T189+U189</f>
        <v>0</v>
      </c>
      <c r="W189" s="264">
        <f>IF(Q189=0,0,((V189/Q189)-1)*100)</f>
        <v>-100</v>
      </c>
    </row>
    <row r="190" spans="1:28" ht="14.25" customHeight="1" thickBot="1" x14ac:dyDescent="0.25">
      <c r="L190" s="243" t="s">
        <v>18</v>
      </c>
      <c r="M190" s="260">
        <f>+Lcc_BKK!M190+Lcc_DMK!M190</f>
        <v>94</v>
      </c>
      <c r="N190" s="261">
        <f>+Lcc_BKK!N190+Lcc_DMK!N190</f>
        <v>935</v>
      </c>
      <c r="O190" s="333">
        <f>SUM(M190:N190)</f>
        <v>1029</v>
      </c>
      <c r="P190" s="271">
        <f>+Lcc_BKK!P190+Lcc_DMK!P190</f>
        <v>0</v>
      </c>
      <c r="Q190" s="333">
        <f>O190+P190</f>
        <v>1029</v>
      </c>
      <c r="R190" s="260">
        <f>+Lcc_BKK!R190+Lcc_DMK!R190</f>
        <v>0</v>
      </c>
      <c r="S190" s="261">
        <f>+Lcc_BKK!S190+Lcc_DMK!S190</f>
        <v>0</v>
      </c>
      <c r="T190" s="333">
        <f>SUM(R190:S190)</f>
        <v>0</v>
      </c>
      <c r="U190" s="271">
        <f>+Lcc_BKK!U190+Lcc_DMK!U190</f>
        <v>0</v>
      </c>
      <c r="V190" s="333">
        <f>T190+U190</f>
        <v>0</v>
      </c>
      <c r="W190" s="264">
        <f t="shared" si="224"/>
        <v>-100</v>
      </c>
    </row>
    <row r="191" spans="1:28" ht="14.25" customHeight="1" thickTop="1" thickBot="1" x14ac:dyDescent="0.25">
      <c r="L191" s="272" t="s">
        <v>39</v>
      </c>
      <c r="M191" s="273">
        <f t="shared" ref="M191:Q191" si="228">+M188+M189+M190</f>
        <v>282</v>
      </c>
      <c r="N191" s="273">
        <f t="shared" si="228"/>
        <v>2552</v>
      </c>
      <c r="O191" s="274">
        <f t="shared" si="228"/>
        <v>2834</v>
      </c>
      <c r="P191" s="275">
        <f t="shared" si="228"/>
        <v>0</v>
      </c>
      <c r="Q191" s="274">
        <f t="shared" si="228"/>
        <v>2834</v>
      </c>
      <c r="R191" s="273">
        <f t="shared" ref="R191:U191" si="229">+R188+R189+R190</f>
        <v>0</v>
      </c>
      <c r="S191" s="273">
        <f t="shared" si="229"/>
        <v>0</v>
      </c>
      <c r="T191" s="274">
        <f t="shared" si="229"/>
        <v>0</v>
      </c>
      <c r="U191" s="275">
        <f t="shared" si="229"/>
        <v>0</v>
      </c>
      <c r="V191" s="274">
        <f t="shared" ref="V191" si="230">+V188+V189+V190</f>
        <v>0</v>
      </c>
      <c r="W191" s="276">
        <f t="shared" si="224"/>
        <v>-100</v>
      </c>
    </row>
    <row r="192" spans="1:28" ht="14.25" customHeight="1" thickTop="1" x14ac:dyDescent="0.2">
      <c r="A192" s="388"/>
      <c r="K192" s="388"/>
      <c r="L192" s="243" t="s">
        <v>21</v>
      </c>
      <c r="M192" s="260">
        <f>+Lcc_BKK!M192+Lcc_DMK!M192</f>
        <v>84</v>
      </c>
      <c r="N192" s="261">
        <f>+Lcc_BKK!N192+Lcc_DMK!N192</f>
        <v>846</v>
      </c>
      <c r="O192" s="333">
        <f>SUM(M192:N192)</f>
        <v>930</v>
      </c>
      <c r="P192" s="277">
        <f>+Lcc_BKK!P192+Lcc_DMK!P192</f>
        <v>0</v>
      </c>
      <c r="Q192" s="333">
        <f>O192+P192</f>
        <v>930</v>
      </c>
      <c r="R192" s="260">
        <f>+Lcc_BKK!R192+Lcc_DMK!R192</f>
        <v>0</v>
      </c>
      <c r="S192" s="261">
        <f>+Lcc_BKK!S192+Lcc_DMK!S192</f>
        <v>0</v>
      </c>
      <c r="T192" s="333">
        <f>SUM(R192:S192)</f>
        <v>0</v>
      </c>
      <c r="U192" s="277">
        <f>+Lcc_BKK!U192+Lcc_DMK!U192</f>
        <v>0</v>
      </c>
      <c r="V192" s="333">
        <f>T192+U192</f>
        <v>0</v>
      </c>
      <c r="W192" s="264">
        <f t="shared" si="224"/>
        <v>-100</v>
      </c>
      <c r="X192" s="392"/>
      <c r="Y192" s="388"/>
      <c r="Z192" s="388"/>
      <c r="AA192" s="391"/>
    </row>
    <row r="193" spans="1:28" ht="14.25" customHeight="1" x14ac:dyDescent="0.2">
      <c r="A193" s="388"/>
      <c r="K193" s="388"/>
      <c r="L193" s="243" t="s">
        <v>22</v>
      </c>
      <c r="M193" s="260">
        <f>+Lcc_BKK!M193+Lcc_DMK!M193</f>
        <v>65</v>
      </c>
      <c r="N193" s="261">
        <f>+Lcc_BKK!N193+Lcc_DMK!N193</f>
        <v>988</v>
      </c>
      <c r="O193" s="333">
        <f>SUM(M193:N193)</f>
        <v>1053</v>
      </c>
      <c r="P193" s="263">
        <f>+Lcc_BKK!P193+Lcc_DMK!P193</f>
        <v>0</v>
      </c>
      <c r="Q193" s="333">
        <f>O193+P193</f>
        <v>1053</v>
      </c>
      <c r="R193" s="260">
        <f>+Lcc_BKK!R193+Lcc_DMK!R193</f>
        <v>0</v>
      </c>
      <c r="S193" s="261">
        <f>+Lcc_BKK!S193+Lcc_DMK!S193</f>
        <v>0</v>
      </c>
      <c r="T193" s="333">
        <f>SUM(R193:S193)</f>
        <v>0</v>
      </c>
      <c r="U193" s="263">
        <f>+Lcc_BKK!U193+Lcc_DMK!U193</f>
        <v>0</v>
      </c>
      <c r="V193" s="333">
        <f>T193+U193</f>
        <v>0</v>
      </c>
      <c r="W193" s="264">
        <f t="shared" si="224"/>
        <v>-100</v>
      </c>
      <c r="X193" s="392"/>
      <c r="Y193" s="388"/>
      <c r="Z193" s="388"/>
      <c r="AA193" s="391"/>
    </row>
    <row r="194" spans="1:28" ht="14.25" customHeight="1" thickBot="1" x14ac:dyDescent="0.25">
      <c r="A194" s="388"/>
      <c r="K194" s="388"/>
      <c r="L194" s="243" t="s">
        <v>23</v>
      </c>
      <c r="M194" s="260">
        <f>+Lcc_BKK!M194+Lcc_DMK!M194</f>
        <v>19</v>
      </c>
      <c r="N194" s="261">
        <f>+Lcc_BKK!N194+Lcc_DMK!N194</f>
        <v>254</v>
      </c>
      <c r="O194" s="333">
        <f>SUM(M194:N194)</f>
        <v>273</v>
      </c>
      <c r="P194" s="263">
        <f>+Lcc_BKK!P194+Lcc_DMK!P194</f>
        <v>0</v>
      </c>
      <c r="Q194" s="333">
        <f>O194+P194</f>
        <v>273</v>
      </c>
      <c r="R194" s="260">
        <f>+Lcc_BKK!R194+Lcc_DMK!R194</f>
        <v>0</v>
      </c>
      <c r="S194" s="261">
        <f>+Lcc_BKK!S194+Lcc_DMK!S194</f>
        <v>0</v>
      </c>
      <c r="T194" s="333">
        <f>SUM(R194:S194)</f>
        <v>0</v>
      </c>
      <c r="U194" s="263">
        <f>+Lcc_BKK!U194+Lcc_DMK!U194</f>
        <v>0</v>
      </c>
      <c r="V194" s="333">
        <f>T194+U194</f>
        <v>0</v>
      </c>
      <c r="W194" s="264">
        <f t="shared" si="224"/>
        <v>-100</v>
      </c>
      <c r="Y194" s="388"/>
      <c r="Z194" s="388"/>
      <c r="AA194" s="391"/>
    </row>
    <row r="195" spans="1:28" ht="14.25" customHeight="1" thickTop="1" thickBot="1" x14ac:dyDescent="0.25">
      <c r="A195" s="388"/>
      <c r="K195" s="388"/>
      <c r="L195" s="265" t="s">
        <v>40</v>
      </c>
      <c r="M195" s="266">
        <f t="shared" ref="M195:Q195" si="231">+M192+M193+M194</f>
        <v>168</v>
      </c>
      <c r="N195" s="267">
        <f t="shared" si="231"/>
        <v>2088</v>
      </c>
      <c r="O195" s="268">
        <f t="shared" si="231"/>
        <v>2256</v>
      </c>
      <c r="P195" s="266">
        <f t="shared" si="231"/>
        <v>0</v>
      </c>
      <c r="Q195" s="268">
        <f t="shared" si="231"/>
        <v>2256</v>
      </c>
      <c r="R195" s="266">
        <f t="shared" ref="R195:U195" si="232">+R192+R193+R194</f>
        <v>0</v>
      </c>
      <c r="S195" s="267">
        <f t="shared" si="232"/>
        <v>0</v>
      </c>
      <c r="T195" s="268">
        <f t="shared" si="232"/>
        <v>0</v>
      </c>
      <c r="U195" s="266">
        <f t="shared" si="232"/>
        <v>0</v>
      </c>
      <c r="V195" s="268">
        <f t="shared" ref="V195" si="233">+V192+V193+V194</f>
        <v>0</v>
      </c>
      <c r="W195" s="269">
        <f t="shared" si="224"/>
        <v>-100</v>
      </c>
      <c r="Y195" s="388"/>
      <c r="Z195" s="388"/>
      <c r="AA195" s="391"/>
    </row>
    <row r="196" spans="1:28" ht="14.25" customHeight="1" thickTop="1" x14ac:dyDescent="0.2">
      <c r="L196" s="243" t="s">
        <v>10</v>
      </c>
      <c r="M196" s="260">
        <f>+Lcc_BKK!M196+Lcc_DMK!M196</f>
        <v>0</v>
      </c>
      <c r="N196" s="261">
        <f>+Lcc_BKK!N196+Lcc_DMK!N196</f>
        <v>0</v>
      </c>
      <c r="O196" s="333">
        <f>SUM(M196:N196)</f>
        <v>0</v>
      </c>
      <c r="P196" s="263">
        <f>+Lcc_BKK!P196+Lcc_DMK!P196</f>
        <v>0</v>
      </c>
      <c r="Q196" s="332">
        <f>O196+P196</f>
        <v>0</v>
      </c>
      <c r="R196" s="260">
        <f>+Lcc_BKK!R196+Lcc_DMK!R196</f>
        <v>0</v>
      </c>
      <c r="S196" s="261">
        <f>+Lcc_BKK!S196+Lcc_DMK!S196</f>
        <v>0</v>
      </c>
      <c r="T196" s="333">
        <f>SUM(R196:S196)</f>
        <v>0</v>
      </c>
      <c r="U196" s="263">
        <f>+Lcc_BKK!U196+Lcc_DMK!U196</f>
        <v>0</v>
      </c>
      <c r="V196" s="332">
        <f>T196+U196</f>
        <v>0</v>
      </c>
      <c r="W196" s="264">
        <f>IF(Q196=0,0,((V196/Q196)-1)*100)</f>
        <v>0</v>
      </c>
    </row>
    <row r="197" spans="1:28" ht="14.25" customHeight="1" x14ac:dyDescent="0.2">
      <c r="L197" s="243" t="s">
        <v>11</v>
      </c>
      <c r="M197" s="260">
        <f>+Lcc_BKK!M197+Lcc_DMK!M197</f>
        <v>0</v>
      </c>
      <c r="N197" s="261">
        <f>+Lcc_BKK!N197+Lcc_DMK!N197</f>
        <v>0</v>
      </c>
      <c r="O197" s="333">
        <f>SUM(M197:N197)</f>
        <v>0</v>
      </c>
      <c r="P197" s="263">
        <f>+Lcc_BKK!P197+Lcc_DMK!P197</f>
        <v>0</v>
      </c>
      <c r="Q197" s="332">
        <f>O197+P197</f>
        <v>0</v>
      </c>
      <c r="R197" s="260">
        <f>+Lcc_BKK!R197+Lcc_DMK!R197</f>
        <v>0</v>
      </c>
      <c r="S197" s="261">
        <f>+Lcc_BKK!S197+Lcc_DMK!S197</f>
        <v>0</v>
      </c>
      <c r="T197" s="333">
        <f>SUM(R197:S197)</f>
        <v>0</v>
      </c>
      <c r="U197" s="263">
        <f>+Lcc_BKK!U197+Lcc_DMK!U197</f>
        <v>0</v>
      </c>
      <c r="V197" s="332">
        <f>T197+U197</f>
        <v>0</v>
      </c>
      <c r="W197" s="264">
        <f>IF(Q197=0,0,((V197/Q197)-1)*100)</f>
        <v>0</v>
      </c>
    </row>
    <row r="198" spans="1:28" ht="14.25" customHeight="1" thickBot="1" x14ac:dyDescent="0.25">
      <c r="L198" s="249" t="s">
        <v>12</v>
      </c>
      <c r="M198" s="260">
        <f>+Lcc_BKK!M198+Lcc_DMK!M198</f>
        <v>0</v>
      </c>
      <c r="N198" s="261">
        <f>+Lcc_BKK!N198+Lcc_DMK!N198</f>
        <v>0</v>
      </c>
      <c r="O198" s="333">
        <f t="shared" ref="O198" si="234">SUM(M198:N198)</f>
        <v>0</v>
      </c>
      <c r="P198" s="263">
        <f>+Lcc_BKK!P198+Lcc_DMK!P198</f>
        <v>0</v>
      </c>
      <c r="Q198" s="332">
        <f>O198+P198</f>
        <v>0</v>
      </c>
      <c r="R198" s="260">
        <f>+Lcc_BKK!R198+Lcc_DMK!R198</f>
        <v>0</v>
      </c>
      <c r="S198" s="261">
        <f>+Lcc_BKK!S198+Lcc_DMK!S198</f>
        <v>0</v>
      </c>
      <c r="T198" s="333">
        <f t="shared" ref="T198" si="235">SUM(R198:S198)</f>
        <v>0</v>
      </c>
      <c r="U198" s="263">
        <f>+Lcc_BKK!U198+Lcc_DMK!U198</f>
        <v>0</v>
      </c>
      <c r="V198" s="332">
        <f>T198+U198</f>
        <v>0</v>
      </c>
      <c r="W198" s="264">
        <f>IF(Q198=0,0,((V198/Q198)-1)*100)</f>
        <v>0</v>
      </c>
    </row>
    <row r="199" spans="1:28" ht="14.25" customHeight="1" thickTop="1" thickBot="1" x14ac:dyDescent="0.25">
      <c r="L199" s="265" t="s">
        <v>38</v>
      </c>
      <c r="M199" s="266">
        <f t="shared" ref="M199:V199" si="236">+M196+M197+M198</f>
        <v>0</v>
      </c>
      <c r="N199" s="267">
        <f t="shared" si="236"/>
        <v>0</v>
      </c>
      <c r="O199" s="268">
        <f t="shared" si="236"/>
        <v>0</v>
      </c>
      <c r="P199" s="266">
        <f t="shared" si="236"/>
        <v>0</v>
      </c>
      <c r="Q199" s="268">
        <f t="shared" si="236"/>
        <v>0</v>
      </c>
      <c r="R199" s="266">
        <f t="shared" si="236"/>
        <v>0</v>
      </c>
      <c r="S199" s="267">
        <f t="shared" si="236"/>
        <v>0</v>
      </c>
      <c r="T199" s="268">
        <f t="shared" si="236"/>
        <v>0</v>
      </c>
      <c r="U199" s="266">
        <f t="shared" si="236"/>
        <v>0</v>
      </c>
      <c r="V199" s="268">
        <f t="shared" si="236"/>
        <v>0</v>
      </c>
      <c r="W199" s="269">
        <f t="shared" ref="W199" si="237">IF(Q199=0,0,((V199/Q199)-1)*100)</f>
        <v>0</v>
      </c>
    </row>
    <row r="200" spans="1:28" ht="14.25" customHeight="1" thickTop="1" thickBot="1" x14ac:dyDescent="0.25">
      <c r="L200" s="265" t="s">
        <v>63</v>
      </c>
      <c r="M200" s="266">
        <f t="shared" ref="M200:V200" si="238">+M187+M191+M195+M199</f>
        <v>848</v>
      </c>
      <c r="N200" s="267">
        <f t="shared" si="238"/>
        <v>7485</v>
      </c>
      <c r="O200" s="268">
        <f t="shared" si="238"/>
        <v>8333</v>
      </c>
      <c r="P200" s="266">
        <f t="shared" si="238"/>
        <v>0</v>
      </c>
      <c r="Q200" s="268">
        <f t="shared" si="238"/>
        <v>8333</v>
      </c>
      <c r="R200" s="266">
        <f t="shared" si="238"/>
        <v>0</v>
      </c>
      <c r="S200" s="267">
        <f t="shared" si="238"/>
        <v>1</v>
      </c>
      <c r="T200" s="268">
        <f t="shared" si="238"/>
        <v>1</v>
      </c>
      <c r="U200" s="266">
        <f t="shared" si="238"/>
        <v>0</v>
      </c>
      <c r="V200" s="268">
        <f t="shared" si="238"/>
        <v>1</v>
      </c>
      <c r="W200" s="269">
        <f>IF(Q200=0,0,((V200/Q200)-1)*100)</f>
        <v>-99.987999519980804</v>
      </c>
      <c r="AB200" s="318"/>
    </row>
    <row r="201" spans="1:28" ht="14.25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8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8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8" ht="14.25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8" ht="14.25" customHeight="1" thickTop="1" thickBot="1" x14ac:dyDescent="0.25">
      <c r="L205" s="239"/>
      <c r="M205" s="240" t="s">
        <v>64</v>
      </c>
      <c r="N205" s="240"/>
      <c r="O205" s="240"/>
      <c r="P205" s="240"/>
      <c r="Q205" s="241"/>
      <c r="R205" s="240" t="s">
        <v>65</v>
      </c>
      <c r="S205" s="240"/>
      <c r="T205" s="240"/>
      <c r="U205" s="240"/>
      <c r="V205" s="241"/>
      <c r="W205" s="242" t="s">
        <v>2</v>
      </c>
    </row>
    <row r="206" spans="1:28" ht="13.5" thickTop="1" x14ac:dyDescent="0.2">
      <c r="L206" s="243" t="s">
        <v>3</v>
      </c>
      <c r="M206" s="244"/>
      <c r="N206" s="245"/>
      <c r="O206" s="246"/>
      <c r="P206" s="247"/>
      <c r="Q206" s="246"/>
      <c r="R206" s="244"/>
      <c r="S206" s="245"/>
      <c r="T206" s="246"/>
      <c r="U206" s="247"/>
      <c r="V206" s="246"/>
      <c r="W206" s="248" t="s">
        <v>4</v>
      </c>
    </row>
    <row r="207" spans="1:28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53" t="s">
        <v>32</v>
      </c>
      <c r="Q207" s="252" t="s">
        <v>7</v>
      </c>
      <c r="R207" s="250" t="s">
        <v>35</v>
      </c>
      <c r="S207" s="251" t="s">
        <v>36</v>
      </c>
      <c r="T207" s="252" t="s">
        <v>37</v>
      </c>
      <c r="U207" s="253" t="s">
        <v>32</v>
      </c>
      <c r="V207" s="252" t="s">
        <v>7</v>
      </c>
      <c r="W207" s="254"/>
    </row>
    <row r="208" spans="1:28" ht="4.5" customHeight="1" thickTop="1" x14ac:dyDescent="0.2">
      <c r="L208" s="243"/>
      <c r="M208" s="255"/>
      <c r="N208" s="256"/>
      <c r="O208" s="331"/>
      <c r="P208" s="258"/>
      <c r="Q208" s="334"/>
      <c r="R208" s="255"/>
      <c r="S208" s="256"/>
      <c r="T208" s="331"/>
      <c r="U208" s="258"/>
      <c r="V208" s="334"/>
      <c r="W208" s="259"/>
    </row>
    <row r="209" spans="1:28" ht="14.25" customHeight="1" x14ac:dyDescent="0.2">
      <c r="L209" s="243" t="s">
        <v>13</v>
      </c>
      <c r="M209" s="260">
        <f t="shared" ref="M209:N211" si="239">+M159+M184</f>
        <v>132</v>
      </c>
      <c r="N209" s="261">
        <f t="shared" si="239"/>
        <v>946</v>
      </c>
      <c r="O209" s="332">
        <f>M209+N209</f>
        <v>1078</v>
      </c>
      <c r="P209" s="263">
        <f>+P159+P184</f>
        <v>0</v>
      </c>
      <c r="Q209" s="335">
        <f>O209+P209</f>
        <v>1078</v>
      </c>
      <c r="R209" s="260">
        <f t="shared" ref="R209:S211" si="240">+R159+R184</f>
        <v>0</v>
      </c>
      <c r="S209" s="261">
        <f t="shared" si="240"/>
        <v>0</v>
      </c>
      <c r="T209" s="332">
        <f>R209+S209</f>
        <v>0</v>
      </c>
      <c r="U209" s="263">
        <f>+U159+U184</f>
        <v>0</v>
      </c>
      <c r="V209" s="335">
        <f>T209+U209</f>
        <v>0</v>
      </c>
      <c r="W209" s="264">
        <f>IF(Q209=0,0,((V209/Q209)-1)*100)</f>
        <v>-100</v>
      </c>
    </row>
    <row r="210" spans="1:28" ht="14.25" customHeight="1" x14ac:dyDescent="0.2">
      <c r="L210" s="243" t="s">
        <v>14</v>
      </c>
      <c r="M210" s="260">
        <f t="shared" si="239"/>
        <v>122</v>
      </c>
      <c r="N210" s="261">
        <f t="shared" si="239"/>
        <v>895</v>
      </c>
      <c r="O210" s="332">
        <f t="shared" ref="O210" si="241">M210+N210</f>
        <v>1017</v>
      </c>
      <c r="P210" s="263">
        <f>+P160+P185</f>
        <v>0</v>
      </c>
      <c r="Q210" s="335">
        <f>O210+P210</f>
        <v>1017</v>
      </c>
      <c r="R210" s="260">
        <f t="shared" si="240"/>
        <v>0</v>
      </c>
      <c r="S210" s="261">
        <f t="shared" si="240"/>
        <v>1</v>
      </c>
      <c r="T210" s="332">
        <f t="shared" ref="T210" si="242">R210+S210</f>
        <v>1</v>
      </c>
      <c r="U210" s="263">
        <f>+U160+U185</f>
        <v>0</v>
      </c>
      <c r="V210" s="335">
        <f>T210+U210</f>
        <v>1</v>
      </c>
      <c r="W210" s="264">
        <f t="shared" ref="W210:W220" si="243">IF(Q210=0,0,((V210/Q210)-1)*100)</f>
        <v>-99.90167158308752</v>
      </c>
    </row>
    <row r="211" spans="1:28" ht="14.25" customHeight="1" thickBot="1" x14ac:dyDescent="0.25">
      <c r="L211" s="243" t="s">
        <v>15</v>
      </c>
      <c r="M211" s="260">
        <f t="shared" si="239"/>
        <v>144</v>
      </c>
      <c r="N211" s="261">
        <f t="shared" si="239"/>
        <v>1010</v>
      </c>
      <c r="O211" s="332">
        <f>M211+N211</f>
        <v>1154</v>
      </c>
      <c r="P211" s="263">
        <f>+P161+P186</f>
        <v>0</v>
      </c>
      <c r="Q211" s="335">
        <f>O211+P211</f>
        <v>1154</v>
      </c>
      <c r="R211" s="260">
        <f t="shared" si="240"/>
        <v>0</v>
      </c>
      <c r="S211" s="261">
        <f t="shared" si="240"/>
        <v>0</v>
      </c>
      <c r="T211" s="332">
        <f>R211+S211</f>
        <v>0</v>
      </c>
      <c r="U211" s="263">
        <f>+U161+U186</f>
        <v>0</v>
      </c>
      <c r="V211" s="335">
        <f>T211+U211</f>
        <v>0</v>
      </c>
      <c r="W211" s="264">
        <f>IF(Q211=0,0,((V211/Q211)-1)*100)</f>
        <v>-100</v>
      </c>
    </row>
    <row r="212" spans="1:28" ht="14.25" customHeight="1" thickTop="1" thickBot="1" x14ac:dyDescent="0.25">
      <c r="L212" s="265" t="s">
        <v>61</v>
      </c>
      <c r="M212" s="266">
        <f t="shared" ref="M212:Q212" si="244">+M209+M210+M211</f>
        <v>398</v>
      </c>
      <c r="N212" s="267">
        <f t="shared" si="244"/>
        <v>2851</v>
      </c>
      <c r="O212" s="268">
        <f t="shared" si="244"/>
        <v>3249</v>
      </c>
      <c r="P212" s="266">
        <f t="shared" si="244"/>
        <v>0</v>
      </c>
      <c r="Q212" s="268">
        <f t="shared" si="244"/>
        <v>3249</v>
      </c>
      <c r="R212" s="266">
        <f t="shared" ref="R212" si="245">+R209+R210+R211</f>
        <v>0</v>
      </c>
      <c r="S212" s="267">
        <f t="shared" ref="S212" si="246">+S209+S210+S211</f>
        <v>1</v>
      </c>
      <c r="T212" s="268">
        <f t="shared" ref="T212" si="247">+T209+T210+T211</f>
        <v>1</v>
      </c>
      <c r="U212" s="266">
        <f t="shared" ref="U212" si="248">+U209+U210+U211</f>
        <v>0</v>
      </c>
      <c r="V212" s="268">
        <f t="shared" ref="V212" si="249">+V209+V210+V211</f>
        <v>1</v>
      </c>
      <c r="W212" s="269">
        <f>IF(Q212=0,0,((V212/Q212)-1)*100)</f>
        <v>-99.969221298861186</v>
      </c>
      <c r="AB212" s="318"/>
    </row>
    <row r="213" spans="1:28" ht="14.25" customHeight="1" thickTop="1" x14ac:dyDescent="0.2">
      <c r="L213" s="243" t="s">
        <v>16</v>
      </c>
      <c r="M213" s="260">
        <f t="shared" ref="M213:N215" si="250">+M163+M188</f>
        <v>85</v>
      </c>
      <c r="N213" s="261">
        <f t="shared" si="250"/>
        <v>727</v>
      </c>
      <c r="O213" s="332">
        <f t="shared" ref="O213" si="251">M213+N213</f>
        <v>812</v>
      </c>
      <c r="P213" s="263">
        <f>+P163+P188</f>
        <v>0</v>
      </c>
      <c r="Q213" s="335">
        <f>O213+P213</f>
        <v>812</v>
      </c>
      <c r="R213" s="260">
        <f t="shared" ref="R213:S215" si="252">+R163+R188</f>
        <v>0</v>
      </c>
      <c r="S213" s="261">
        <f t="shared" si="252"/>
        <v>0</v>
      </c>
      <c r="T213" s="332">
        <f t="shared" ref="T213:T215" si="253">R213+S213</f>
        <v>0</v>
      </c>
      <c r="U213" s="263">
        <f>+U163+U188</f>
        <v>0</v>
      </c>
      <c r="V213" s="335">
        <f>T213+U213</f>
        <v>0</v>
      </c>
      <c r="W213" s="264">
        <f t="shared" si="243"/>
        <v>-100</v>
      </c>
    </row>
    <row r="214" spans="1:28" ht="14.25" customHeight="1" x14ac:dyDescent="0.2">
      <c r="L214" s="243" t="s">
        <v>17</v>
      </c>
      <c r="M214" s="260">
        <f t="shared" si="250"/>
        <v>103</v>
      </c>
      <c r="N214" s="261">
        <f t="shared" si="250"/>
        <v>891</v>
      </c>
      <c r="O214" s="332">
        <f>M214+N214</f>
        <v>994</v>
      </c>
      <c r="P214" s="263">
        <f>+P164+P189</f>
        <v>0</v>
      </c>
      <c r="Q214" s="335">
        <f>O214+P214</f>
        <v>994</v>
      </c>
      <c r="R214" s="260">
        <f t="shared" si="252"/>
        <v>0</v>
      </c>
      <c r="S214" s="261">
        <f t="shared" si="252"/>
        <v>0</v>
      </c>
      <c r="T214" s="332">
        <f>R214+S214</f>
        <v>0</v>
      </c>
      <c r="U214" s="263">
        <f>+U164+U189</f>
        <v>0</v>
      </c>
      <c r="V214" s="335">
        <f>T214+U214</f>
        <v>0</v>
      </c>
      <c r="W214" s="264">
        <f>IF(Q214=0,0,((V214/Q214)-1)*100)</f>
        <v>-100</v>
      </c>
    </row>
    <row r="215" spans="1:28" ht="14.25" customHeight="1" thickBot="1" x14ac:dyDescent="0.25">
      <c r="L215" s="243" t="s">
        <v>18</v>
      </c>
      <c r="M215" s="260">
        <f t="shared" si="250"/>
        <v>94</v>
      </c>
      <c r="N215" s="261">
        <f t="shared" si="250"/>
        <v>935</v>
      </c>
      <c r="O215" s="333">
        <f t="shared" ref="O215" si="254">M215+N215</f>
        <v>1029</v>
      </c>
      <c r="P215" s="271">
        <f>+P165+P190</f>
        <v>0</v>
      </c>
      <c r="Q215" s="335">
        <f>O215+P215</f>
        <v>1029</v>
      </c>
      <c r="R215" s="260">
        <f t="shared" si="252"/>
        <v>0</v>
      </c>
      <c r="S215" s="261">
        <f t="shared" si="252"/>
        <v>0</v>
      </c>
      <c r="T215" s="333">
        <f t="shared" si="253"/>
        <v>0</v>
      </c>
      <c r="U215" s="271">
        <f>+U165+U190</f>
        <v>0</v>
      </c>
      <c r="V215" s="335">
        <f>T215+U215</f>
        <v>0</v>
      </c>
      <c r="W215" s="264">
        <f t="shared" si="243"/>
        <v>-100</v>
      </c>
    </row>
    <row r="216" spans="1:28" ht="14.25" customHeight="1" thickTop="1" thickBot="1" x14ac:dyDescent="0.25">
      <c r="A216" s="389"/>
      <c r="L216" s="272" t="s">
        <v>39</v>
      </c>
      <c r="M216" s="273">
        <f t="shared" ref="M216:Q216" si="255">+M213+M214+M215</f>
        <v>282</v>
      </c>
      <c r="N216" s="273">
        <f t="shared" si="255"/>
        <v>2553</v>
      </c>
      <c r="O216" s="274">
        <f t="shared" si="255"/>
        <v>2835</v>
      </c>
      <c r="P216" s="275">
        <f t="shared" si="255"/>
        <v>0</v>
      </c>
      <c r="Q216" s="274">
        <f t="shared" si="255"/>
        <v>2835</v>
      </c>
      <c r="R216" s="273">
        <f t="shared" ref="R216" si="256">+R213+R214+R215</f>
        <v>0</v>
      </c>
      <c r="S216" s="273">
        <f t="shared" ref="S216" si="257">+S213+S214+S215</f>
        <v>0</v>
      </c>
      <c r="T216" s="274">
        <f t="shared" ref="T216" si="258">+T213+T214+T215</f>
        <v>0</v>
      </c>
      <c r="U216" s="275">
        <f t="shared" ref="U216" si="259">+U213+U214+U215</f>
        <v>0</v>
      </c>
      <c r="V216" s="274">
        <f t="shared" ref="V216" si="260">+V213+V214+V215</f>
        <v>0</v>
      </c>
      <c r="W216" s="376">
        <f t="shared" si="243"/>
        <v>-100</v>
      </c>
    </row>
    <row r="217" spans="1:28" ht="14.25" customHeight="1" thickTop="1" x14ac:dyDescent="0.2">
      <c r="A217" s="388"/>
      <c r="K217" s="388"/>
      <c r="L217" s="243" t="s">
        <v>21</v>
      </c>
      <c r="M217" s="260">
        <f t="shared" ref="M217:N219" si="261">+M167+M192</f>
        <v>84</v>
      </c>
      <c r="N217" s="261">
        <f t="shared" si="261"/>
        <v>846</v>
      </c>
      <c r="O217" s="333">
        <f t="shared" ref="O217:O219" si="262">M217+N217</f>
        <v>930</v>
      </c>
      <c r="P217" s="277">
        <f>+P167+P192</f>
        <v>0</v>
      </c>
      <c r="Q217" s="335">
        <f>O217+P217</f>
        <v>930</v>
      </c>
      <c r="R217" s="260">
        <f t="shared" ref="R217:S219" si="263">+R167+R192</f>
        <v>0</v>
      </c>
      <c r="S217" s="261">
        <f t="shared" si="263"/>
        <v>0</v>
      </c>
      <c r="T217" s="333">
        <f t="shared" ref="T217:T219" si="264">R217+S217</f>
        <v>0</v>
      </c>
      <c r="U217" s="277">
        <f>+U167+U192</f>
        <v>0</v>
      </c>
      <c r="V217" s="335">
        <f>T217+U217</f>
        <v>0</v>
      </c>
      <c r="W217" s="264">
        <f t="shared" si="243"/>
        <v>-100</v>
      </c>
      <c r="X217" s="392"/>
      <c r="Y217" s="388"/>
      <c r="Z217" s="388"/>
      <c r="AA217" s="391"/>
    </row>
    <row r="218" spans="1:28" ht="14.25" customHeight="1" x14ac:dyDescent="0.2">
      <c r="A218" s="388"/>
      <c r="K218" s="388"/>
      <c r="L218" s="243" t="s">
        <v>22</v>
      </c>
      <c r="M218" s="260">
        <f t="shared" si="261"/>
        <v>65</v>
      </c>
      <c r="N218" s="261">
        <f t="shared" si="261"/>
        <v>994</v>
      </c>
      <c r="O218" s="333">
        <f t="shared" si="262"/>
        <v>1059</v>
      </c>
      <c r="P218" s="263">
        <f>+P168+P193</f>
        <v>0</v>
      </c>
      <c r="Q218" s="335">
        <f>O218+P218</f>
        <v>1059</v>
      </c>
      <c r="R218" s="260">
        <f t="shared" si="263"/>
        <v>0</v>
      </c>
      <c r="S218" s="261">
        <f t="shared" si="263"/>
        <v>0</v>
      </c>
      <c r="T218" s="333">
        <f t="shared" si="264"/>
        <v>0</v>
      </c>
      <c r="U218" s="263">
        <f>+U168+U193</f>
        <v>0</v>
      </c>
      <c r="V218" s="335">
        <f>T218+U218</f>
        <v>0</v>
      </c>
      <c r="W218" s="264">
        <f t="shared" si="243"/>
        <v>-100</v>
      </c>
      <c r="X218" s="392"/>
      <c r="Y218" s="388"/>
      <c r="Z218" s="388"/>
      <c r="AA218" s="391"/>
    </row>
    <row r="219" spans="1:28" ht="14.25" customHeight="1" thickBot="1" x14ac:dyDescent="0.25">
      <c r="A219" s="388"/>
      <c r="K219" s="388"/>
      <c r="L219" s="243" t="s">
        <v>23</v>
      </c>
      <c r="M219" s="260">
        <f t="shared" si="261"/>
        <v>19</v>
      </c>
      <c r="N219" s="261">
        <f t="shared" si="261"/>
        <v>254</v>
      </c>
      <c r="O219" s="333">
        <f t="shared" si="262"/>
        <v>273</v>
      </c>
      <c r="P219" s="263">
        <f>+P169+P194</f>
        <v>0</v>
      </c>
      <c r="Q219" s="335">
        <f>O219+P219</f>
        <v>273</v>
      </c>
      <c r="R219" s="260">
        <f t="shared" si="263"/>
        <v>0</v>
      </c>
      <c r="S219" s="261">
        <f t="shared" si="263"/>
        <v>0</v>
      </c>
      <c r="T219" s="333">
        <f t="shared" si="264"/>
        <v>0</v>
      </c>
      <c r="U219" s="263">
        <f>+U169+U194</f>
        <v>0</v>
      </c>
      <c r="V219" s="335">
        <f>T219+U219</f>
        <v>0</v>
      </c>
      <c r="W219" s="264">
        <f t="shared" si="243"/>
        <v>-100</v>
      </c>
      <c r="Y219" s="388"/>
      <c r="Z219" s="388"/>
      <c r="AA219" s="391"/>
    </row>
    <row r="220" spans="1:28" ht="14.25" customHeight="1" thickTop="1" thickBot="1" x14ac:dyDescent="0.25">
      <c r="L220" s="265" t="s">
        <v>40</v>
      </c>
      <c r="M220" s="266">
        <f t="shared" ref="M220:Q220" si="265">+M217+M218+M219</f>
        <v>168</v>
      </c>
      <c r="N220" s="267">
        <f t="shared" si="265"/>
        <v>2094</v>
      </c>
      <c r="O220" s="268">
        <f t="shared" si="265"/>
        <v>2262</v>
      </c>
      <c r="P220" s="266">
        <f t="shared" si="265"/>
        <v>0</v>
      </c>
      <c r="Q220" s="268">
        <f t="shared" si="265"/>
        <v>2262</v>
      </c>
      <c r="R220" s="266">
        <f t="shared" ref="R220:V220" si="266">+R217+R218+R219</f>
        <v>0</v>
      </c>
      <c r="S220" s="267">
        <f t="shared" si="266"/>
        <v>0</v>
      </c>
      <c r="T220" s="268">
        <f t="shared" si="266"/>
        <v>0</v>
      </c>
      <c r="U220" s="266">
        <f t="shared" si="266"/>
        <v>0</v>
      </c>
      <c r="V220" s="268">
        <f t="shared" si="266"/>
        <v>0</v>
      </c>
      <c r="W220" s="269">
        <f t="shared" si="243"/>
        <v>-100</v>
      </c>
    </row>
    <row r="221" spans="1:28" ht="14.25" customHeight="1" thickTop="1" x14ac:dyDescent="0.2">
      <c r="L221" s="243" t="s">
        <v>10</v>
      </c>
      <c r="M221" s="260">
        <f t="shared" ref="M221:N223" si="267">+M171+M196</f>
        <v>0</v>
      </c>
      <c r="N221" s="261">
        <f t="shared" si="267"/>
        <v>0</v>
      </c>
      <c r="O221" s="332">
        <f>M221+N221</f>
        <v>0</v>
      </c>
      <c r="P221" s="263">
        <f>+P171+P196</f>
        <v>0</v>
      </c>
      <c r="Q221" s="335">
        <f>O221+P221</f>
        <v>0</v>
      </c>
      <c r="R221" s="260">
        <f t="shared" ref="R221:S223" si="268">+R171+R196</f>
        <v>0</v>
      </c>
      <c r="S221" s="261">
        <f t="shared" si="268"/>
        <v>0</v>
      </c>
      <c r="T221" s="332">
        <f>R221+S221</f>
        <v>0</v>
      </c>
      <c r="U221" s="263">
        <f>+U171+U196</f>
        <v>0</v>
      </c>
      <c r="V221" s="335">
        <f>T221+U221</f>
        <v>0</v>
      </c>
      <c r="W221" s="264">
        <f>IF(Q221=0,0,((V221/Q221)-1)*100)</f>
        <v>0</v>
      </c>
    </row>
    <row r="222" spans="1:28" ht="14.25" customHeight="1" x14ac:dyDescent="0.2">
      <c r="L222" s="243" t="s">
        <v>11</v>
      </c>
      <c r="M222" s="260">
        <f t="shared" si="267"/>
        <v>0</v>
      </c>
      <c r="N222" s="261">
        <f t="shared" si="267"/>
        <v>0</v>
      </c>
      <c r="O222" s="332">
        <f>M222+N222</f>
        <v>0</v>
      </c>
      <c r="P222" s="263">
        <f>+P172+P197</f>
        <v>0</v>
      </c>
      <c r="Q222" s="335">
        <f>O222+P222</f>
        <v>0</v>
      </c>
      <c r="R222" s="260">
        <f t="shared" si="268"/>
        <v>0</v>
      </c>
      <c r="S222" s="261">
        <f t="shared" si="268"/>
        <v>0</v>
      </c>
      <c r="T222" s="332">
        <f>R222+S222</f>
        <v>0</v>
      </c>
      <c r="U222" s="263">
        <f>+U172+U197</f>
        <v>0</v>
      </c>
      <c r="V222" s="335">
        <f>T222+U222</f>
        <v>0</v>
      </c>
      <c r="W222" s="264">
        <f>IF(Q222=0,0,((V222/Q222)-1)*100)</f>
        <v>0</v>
      </c>
    </row>
    <row r="223" spans="1:28" ht="14.25" customHeight="1" thickBot="1" x14ac:dyDescent="0.25">
      <c r="L223" s="249" t="s">
        <v>12</v>
      </c>
      <c r="M223" s="260">
        <f t="shared" si="267"/>
        <v>0</v>
      </c>
      <c r="N223" s="261">
        <f t="shared" si="267"/>
        <v>0</v>
      </c>
      <c r="O223" s="332">
        <f t="shared" ref="O223" si="269">M223+N223</f>
        <v>0</v>
      </c>
      <c r="P223" s="263">
        <f>+P173+P198</f>
        <v>0</v>
      </c>
      <c r="Q223" s="335">
        <f>O223+P223</f>
        <v>0</v>
      </c>
      <c r="R223" s="260">
        <f t="shared" si="268"/>
        <v>0</v>
      </c>
      <c r="S223" s="261">
        <f t="shared" si="268"/>
        <v>0</v>
      </c>
      <c r="T223" s="332">
        <f t="shared" ref="T223" si="270">R223+S223</f>
        <v>0</v>
      </c>
      <c r="U223" s="263">
        <f>+U173+U198</f>
        <v>0</v>
      </c>
      <c r="V223" s="335">
        <f>T223+U223</f>
        <v>0</v>
      </c>
      <c r="W223" s="264">
        <f>IF(Q223=0,0,((V223/Q223)-1)*100)</f>
        <v>0</v>
      </c>
    </row>
    <row r="224" spans="1:28" ht="14.25" customHeight="1" thickTop="1" thickBot="1" x14ac:dyDescent="0.25">
      <c r="L224" s="265" t="s">
        <v>38</v>
      </c>
      <c r="M224" s="266">
        <f t="shared" ref="M224:V224" si="271">+M221+M222+M223</f>
        <v>0</v>
      </c>
      <c r="N224" s="267">
        <f t="shared" si="271"/>
        <v>0</v>
      </c>
      <c r="O224" s="268">
        <f t="shared" si="271"/>
        <v>0</v>
      </c>
      <c r="P224" s="266">
        <f t="shared" si="271"/>
        <v>0</v>
      </c>
      <c r="Q224" s="268">
        <f t="shared" si="271"/>
        <v>0</v>
      </c>
      <c r="R224" s="266">
        <f t="shared" si="271"/>
        <v>0</v>
      </c>
      <c r="S224" s="267">
        <f t="shared" si="271"/>
        <v>0</v>
      </c>
      <c r="T224" s="268">
        <f t="shared" si="271"/>
        <v>0</v>
      </c>
      <c r="U224" s="266">
        <f t="shared" si="271"/>
        <v>0</v>
      </c>
      <c r="V224" s="268">
        <f t="shared" si="271"/>
        <v>0</v>
      </c>
      <c r="W224" s="269">
        <f t="shared" ref="W224" si="272">IF(Q224=0,0,((V224/Q224)-1)*100)</f>
        <v>0</v>
      </c>
    </row>
    <row r="225" spans="12:28" ht="14.25" customHeight="1" thickTop="1" thickBot="1" x14ac:dyDescent="0.25">
      <c r="L225" s="265" t="s">
        <v>63</v>
      </c>
      <c r="M225" s="266">
        <f t="shared" ref="M225:V225" si="273">+M212+M216+M220+M224</f>
        <v>848</v>
      </c>
      <c r="N225" s="267">
        <f t="shared" si="273"/>
        <v>7498</v>
      </c>
      <c r="O225" s="268">
        <f t="shared" si="273"/>
        <v>8346</v>
      </c>
      <c r="P225" s="266">
        <f t="shared" si="273"/>
        <v>0</v>
      </c>
      <c r="Q225" s="268">
        <f t="shared" si="273"/>
        <v>8346</v>
      </c>
      <c r="R225" s="266">
        <f t="shared" si="273"/>
        <v>0</v>
      </c>
      <c r="S225" s="267">
        <f t="shared" si="273"/>
        <v>1</v>
      </c>
      <c r="T225" s="268">
        <f t="shared" si="273"/>
        <v>1</v>
      </c>
      <c r="U225" s="266">
        <f t="shared" si="273"/>
        <v>0</v>
      </c>
      <c r="V225" s="268">
        <f t="shared" si="273"/>
        <v>1</v>
      </c>
      <c r="W225" s="269">
        <f>IF(Q225=0,0,((V225/Q225)-1)*100)</f>
        <v>-99.988018212317272</v>
      </c>
      <c r="AB225" s="318"/>
    </row>
    <row r="226" spans="12:28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VzacWXpKr+LQmfnbJCQpwCsHxT3j07dInVPYO8WrlXzfwGmJSy+k0T6HOxsxDUgesL/p1aYzFz0dYVdn7neibA==" saltValue="8flw9LatRM8pUWkGW+ab+Q==" spinCount="100000" sheet="1" objects="1" scenarios="1"/>
  <mergeCells count="40">
    <mergeCell ref="B2:I2"/>
    <mergeCell ref="L2:W2"/>
    <mergeCell ref="B3:I3"/>
    <mergeCell ref="L3:W3"/>
    <mergeCell ref="C5:E5"/>
    <mergeCell ref="F5:H5"/>
    <mergeCell ref="M5:Q5"/>
    <mergeCell ref="R5:V5"/>
    <mergeCell ref="B27:I27"/>
    <mergeCell ref="L27:W27"/>
    <mergeCell ref="B28:I28"/>
    <mergeCell ref="L28:W28"/>
    <mergeCell ref="C30:E30"/>
    <mergeCell ref="F30:H30"/>
    <mergeCell ref="M30:Q30"/>
    <mergeCell ref="R30:V30"/>
    <mergeCell ref="B52:I52"/>
    <mergeCell ref="L52:W52"/>
    <mergeCell ref="B53:I53"/>
    <mergeCell ref="L53:W53"/>
    <mergeCell ref="C55:E55"/>
    <mergeCell ref="F55:H55"/>
    <mergeCell ref="M55:Q55"/>
    <mergeCell ref="R55:V55"/>
    <mergeCell ref="L77:W77"/>
    <mergeCell ref="L78:W78"/>
    <mergeCell ref="L102:W102"/>
    <mergeCell ref="L103:W103"/>
    <mergeCell ref="L127:W127"/>
    <mergeCell ref="R80:V80"/>
    <mergeCell ref="R105:V105"/>
    <mergeCell ref="M80:Q80"/>
    <mergeCell ref="L202:W202"/>
    <mergeCell ref="L203:W203"/>
    <mergeCell ref="L128:W128"/>
    <mergeCell ref="L152:W152"/>
    <mergeCell ref="L153:W153"/>
    <mergeCell ref="L177:W177"/>
    <mergeCell ref="L178:W178"/>
    <mergeCell ref="R130:V130"/>
  </mergeCells>
  <conditionalFormatting sqref="K26:K29 A26:A29 A51:A54 K51:K54 K226:K1048576 A226:A1048576 A101:A123 K101:K123 K126:K148 A126:A148 K201:K223 A201:A223 A31:A48 K31:K48 A56:A73 K56:K73 K1:K23 A1:A23 K76:K98 A76:A98 A151:A173 K151:K173 K176:K198 A176:A198">
    <cfRule type="containsText" dxfId="285" priority="102" operator="containsText" text="NOT OK">
      <formula>NOT(ISERROR(SEARCH("NOT OK",A1)))</formula>
    </cfRule>
  </conditionalFormatting>
  <conditionalFormatting sqref="A30 K30">
    <cfRule type="containsText" dxfId="284" priority="100" operator="containsText" text="NOT OK">
      <formula>NOT(ISERROR(SEARCH("NOT OK",A30)))</formula>
    </cfRule>
  </conditionalFormatting>
  <conditionalFormatting sqref="A55 K55">
    <cfRule type="containsText" dxfId="283" priority="99" operator="containsText" text="NOT OK">
      <formula>NOT(ISERROR(SEARCH("NOT OK",A55)))</formula>
    </cfRule>
  </conditionalFormatting>
  <conditionalFormatting sqref="A25 K25">
    <cfRule type="containsText" dxfId="282" priority="98" operator="containsText" text="NOT OK">
      <formula>NOT(ISERROR(SEARCH("NOT OK",A25)))</formula>
    </cfRule>
  </conditionalFormatting>
  <conditionalFormatting sqref="A100 K100">
    <cfRule type="containsText" dxfId="281" priority="95" operator="containsText" text="NOT OK">
      <formula>NOT(ISERROR(SEARCH("NOT OK",A100)))</formula>
    </cfRule>
  </conditionalFormatting>
  <conditionalFormatting sqref="A175 K175">
    <cfRule type="containsText" dxfId="280" priority="92" operator="containsText" text="NOT OK">
      <formula>NOT(ISERROR(SEARCH("NOT OK",A175)))</formula>
    </cfRule>
  </conditionalFormatting>
  <conditionalFormatting sqref="K24 A24">
    <cfRule type="containsText" dxfId="279" priority="89" operator="containsText" text="NOT OK">
      <formula>NOT(ISERROR(SEARCH("NOT OK",A24)))</formula>
    </cfRule>
  </conditionalFormatting>
  <conditionalFormatting sqref="A50 K50">
    <cfRule type="containsText" dxfId="278" priority="88" operator="containsText" text="NOT OK">
      <formula>NOT(ISERROR(SEARCH("NOT OK",A50)))</formula>
    </cfRule>
  </conditionalFormatting>
  <conditionalFormatting sqref="K49 A49">
    <cfRule type="containsText" dxfId="277" priority="87" operator="containsText" text="NOT OK">
      <formula>NOT(ISERROR(SEARCH("NOT OK",A49)))</formula>
    </cfRule>
  </conditionalFormatting>
  <conditionalFormatting sqref="A75 K75">
    <cfRule type="containsText" dxfId="276" priority="86" operator="containsText" text="NOT OK">
      <formula>NOT(ISERROR(SEARCH("NOT OK",A75)))</formula>
    </cfRule>
  </conditionalFormatting>
  <conditionalFormatting sqref="K74 A74">
    <cfRule type="containsText" dxfId="275" priority="85" operator="containsText" text="NOT OK">
      <formula>NOT(ISERROR(SEARCH("NOT OK",A74)))</formula>
    </cfRule>
  </conditionalFormatting>
  <conditionalFormatting sqref="A99 K99">
    <cfRule type="containsText" dxfId="274" priority="84" operator="containsText" text="NOT OK">
      <formula>NOT(ISERROR(SEARCH("NOT OK",A99)))</formula>
    </cfRule>
  </conditionalFormatting>
  <conditionalFormatting sqref="A125 K125">
    <cfRule type="containsText" dxfId="273" priority="83" operator="containsText" text="NOT OK">
      <formula>NOT(ISERROR(SEARCH("NOT OK",A125)))</formula>
    </cfRule>
  </conditionalFormatting>
  <conditionalFormatting sqref="A124 K124">
    <cfRule type="containsText" dxfId="272" priority="82" operator="containsText" text="NOT OK">
      <formula>NOT(ISERROR(SEARCH("NOT OK",A124)))</formula>
    </cfRule>
  </conditionalFormatting>
  <conditionalFormatting sqref="A150 K150">
    <cfRule type="containsText" dxfId="271" priority="81" operator="containsText" text="NOT OK">
      <formula>NOT(ISERROR(SEARCH("NOT OK",A150)))</formula>
    </cfRule>
  </conditionalFormatting>
  <conditionalFormatting sqref="A149 K149">
    <cfRule type="containsText" dxfId="270" priority="80" operator="containsText" text="NOT OK">
      <formula>NOT(ISERROR(SEARCH("NOT OK",A149)))</formula>
    </cfRule>
  </conditionalFormatting>
  <conditionalFormatting sqref="K174 A174">
    <cfRule type="containsText" dxfId="269" priority="79" operator="containsText" text="NOT OK">
      <formula>NOT(ISERROR(SEARCH("NOT OK",A174)))</formula>
    </cfRule>
  </conditionalFormatting>
  <conditionalFormatting sqref="A200 K200">
    <cfRule type="containsText" dxfId="268" priority="78" operator="containsText" text="NOT OK">
      <formula>NOT(ISERROR(SEARCH("NOT OK",A200)))</formula>
    </cfRule>
  </conditionalFormatting>
  <conditionalFormatting sqref="K199 A199">
    <cfRule type="containsText" dxfId="267" priority="77" operator="containsText" text="NOT OK">
      <formula>NOT(ISERROR(SEARCH("NOT OK",A199)))</formula>
    </cfRule>
  </conditionalFormatting>
  <conditionalFormatting sqref="A225 K225">
    <cfRule type="containsText" dxfId="266" priority="76" operator="containsText" text="NOT OK">
      <formula>NOT(ISERROR(SEARCH("NOT OK",A225)))</formula>
    </cfRule>
  </conditionalFormatting>
  <conditionalFormatting sqref="K224 A224">
    <cfRule type="containsText" dxfId="265" priority="75" operator="containsText" text="NOT OK">
      <formula>NOT(ISERROR(SEARCH("NOT OK",A224)))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76" min="11" max="22" man="1"/>
    <brk id="151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226"/>
  <sheetViews>
    <sheetView topLeftCell="B187" zoomScale="96" zoomScaleNormal="96" workbookViewId="0">
      <selection activeCell="W12" sqref="W12"/>
    </sheetView>
  </sheetViews>
  <sheetFormatPr defaultColWidth="7" defaultRowHeight="12.75" x14ac:dyDescent="0.2"/>
  <cols>
    <col min="1" max="1" width="9.140625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7109375" style="2" bestFit="1" customWidth="1"/>
    <col min="10" max="10" width="8.7109375" style="1" bestFit="1" customWidth="1"/>
    <col min="11" max="11" width="9.140625" style="4"/>
    <col min="12" max="12" width="13" style="1" customWidth="1"/>
    <col min="13" max="14" width="12.7109375" style="1" customWidth="1"/>
    <col min="15" max="15" width="14.140625" style="1" bestFit="1" customWidth="1"/>
    <col min="16" max="16" width="11" style="1" customWidth="1"/>
    <col min="17" max="17" width="12.85546875" style="1" customWidth="1"/>
    <col min="18" max="19" width="13" style="1" customWidth="1"/>
    <col min="20" max="20" width="14.42578125" style="1" customWidth="1"/>
    <col min="21" max="22" width="13.28515625" style="1" customWidth="1"/>
    <col min="23" max="23" width="13.28515625" style="2" customWidth="1"/>
    <col min="24" max="24" width="6.85546875" style="2" bestFit="1" customWidth="1"/>
    <col min="25" max="25" width="9.85546875" style="1" bestFit="1" customWidth="1"/>
    <col min="26" max="26" width="9.140625" style="1"/>
    <col min="27" max="27" width="9.140625" style="3"/>
    <col min="28" max="28" width="7" style="318"/>
    <col min="29" max="16384" width="7" style="1"/>
  </cols>
  <sheetData>
    <row r="1" spans="1:25" ht="13.5" thickBot="1" x14ac:dyDescent="0.25"/>
    <row r="2" spans="1:25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5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5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6"/>
    </row>
    <row r="5" spans="1:25" ht="14.25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5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5" ht="13.5" thickBot="1" x14ac:dyDescent="0.25">
      <c r="B7" s="116"/>
      <c r="C7" s="117" t="s">
        <v>5</v>
      </c>
      <c r="D7" s="118" t="s">
        <v>6</v>
      </c>
      <c r="E7" s="418" t="s">
        <v>7</v>
      </c>
      <c r="F7" s="117" t="s">
        <v>5</v>
      </c>
      <c r="G7" s="118" t="s">
        <v>6</v>
      </c>
      <c r="H7" s="317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5" ht="6" customHeight="1" thickTop="1" x14ac:dyDescent="0.2">
      <c r="B8" s="111"/>
      <c r="C8" s="121"/>
      <c r="D8" s="122"/>
      <c r="E8" s="154"/>
      <c r="F8" s="121"/>
      <c r="G8" s="122"/>
      <c r="H8" s="466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5" x14ac:dyDescent="0.2">
      <c r="A9" s="382" t="str">
        <f t="shared" ref="A9:A14" si="0">IF(ISERROR(F9/G9)," ",IF(F9/G9&gt;0.5,IF(F9/G9&lt;1.5," ","NOT OK"),"NOT OK"))</f>
        <v xml:space="preserve"> </v>
      </c>
      <c r="B9" s="111" t="s">
        <v>13</v>
      </c>
      <c r="C9" s="125">
        <v>1287</v>
      </c>
      <c r="D9" s="127">
        <v>1289</v>
      </c>
      <c r="E9" s="155">
        <f>SUM(C9:D9)</f>
        <v>2576</v>
      </c>
      <c r="F9" s="125">
        <v>1458</v>
      </c>
      <c r="G9" s="127">
        <v>1457</v>
      </c>
      <c r="H9" s="155">
        <f>SUM(F9:G9)</f>
        <v>2915</v>
      </c>
      <c r="I9" s="128">
        <f t="shared" ref="I9:I14" si="1">IF(E9=0,0,((H9/E9)-1)*100)</f>
        <v>13.159937888198758</v>
      </c>
      <c r="J9" s="4"/>
      <c r="L9" s="14" t="s">
        <v>13</v>
      </c>
      <c r="M9" s="40">
        <v>213537</v>
      </c>
      <c r="N9" s="38">
        <v>207655</v>
      </c>
      <c r="O9" s="343">
        <f t="shared" ref="O9" si="2">+M9+N9</f>
        <v>421192</v>
      </c>
      <c r="P9" s="413">
        <v>0</v>
      </c>
      <c r="Q9" s="343">
        <f>O9+P9</f>
        <v>421192</v>
      </c>
      <c r="R9" s="40">
        <v>249601</v>
      </c>
      <c r="S9" s="38">
        <v>244796</v>
      </c>
      <c r="T9" s="343">
        <f t="shared" ref="T9" si="3">+R9+S9</f>
        <v>494397</v>
      </c>
      <c r="U9" s="413">
        <v>0</v>
      </c>
      <c r="V9" s="343">
        <f>T9+U9</f>
        <v>494397</v>
      </c>
      <c r="W9" s="41">
        <f t="shared" ref="W9:W14" si="4">IF(Q9=0,0,((V9/Q9)-1)*100)</f>
        <v>17.380434576155302</v>
      </c>
      <c r="Y9" s="394"/>
    </row>
    <row r="10" spans="1:25" x14ac:dyDescent="0.2">
      <c r="A10" s="382" t="str">
        <f t="shared" si="0"/>
        <v xml:space="preserve"> </v>
      </c>
      <c r="B10" s="111" t="s">
        <v>14</v>
      </c>
      <c r="C10" s="125">
        <v>1215</v>
      </c>
      <c r="D10" s="127">
        <v>1213</v>
      </c>
      <c r="E10" s="155">
        <f>SUM(C10:D10)</f>
        <v>2428</v>
      </c>
      <c r="F10" s="125">
        <v>1367</v>
      </c>
      <c r="G10" s="127">
        <v>1366</v>
      </c>
      <c r="H10" s="155">
        <f>SUM(F10:G10)</f>
        <v>2733</v>
      </c>
      <c r="I10" s="128">
        <f t="shared" si="1"/>
        <v>12.56177924217463</v>
      </c>
      <c r="J10" s="4"/>
      <c r="L10" s="14" t="s">
        <v>14</v>
      </c>
      <c r="M10" s="40">
        <v>201335</v>
      </c>
      <c r="N10" s="38">
        <v>211539</v>
      </c>
      <c r="O10" s="343">
        <f>+M10+N10</f>
        <v>412874</v>
      </c>
      <c r="P10" s="413">
        <v>0</v>
      </c>
      <c r="Q10" s="343">
        <f>O10+P10</f>
        <v>412874</v>
      </c>
      <c r="R10" s="40">
        <v>235884</v>
      </c>
      <c r="S10" s="38">
        <v>241376</v>
      </c>
      <c r="T10" s="343">
        <f>+R10+S10</f>
        <v>477260</v>
      </c>
      <c r="U10" s="413">
        <v>167</v>
      </c>
      <c r="V10" s="343">
        <f>T10+U10</f>
        <v>477427</v>
      </c>
      <c r="W10" s="41">
        <f t="shared" si="4"/>
        <v>15.635036354916988</v>
      </c>
    </row>
    <row r="11" spans="1:25" ht="13.5" thickBot="1" x14ac:dyDescent="0.25">
      <c r="A11" s="384" t="str">
        <f t="shared" si="0"/>
        <v xml:space="preserve"> </v>
      </c>
      <c r="B11" s="111" t="s">
        <v>15</v>
      </c>
      <c r="C11" s="125">
        <v>1288</v>
      </c>
      <c r="D11" s="127">
        <v>1291</v>
      </c>
      <c r="E11" s="155">
        <f>SUM(C11:D11)</f>
        <v>2579</v>
      </c>
      <c r="F11" s="125">
        <v>1489</v>
      </c>
      <c r="G11" s="127">
        <v>1490</v>
      </c>
      <c r="H11" s="155">
        <f>SUM(F11:G11)</f>
        <v>2979</v>
      </c>
      <c r="I11" s="128">
        <f t="shared" si="1"/>
        <v>15.509887553315238</v>
      </c>
      <c r="J11" s="8"/>
      <c r="L11" s="14" t="s">
        <v>15</v>
      </c>
      <c r="M11" s="40">
        <v>210856</v>
      </c>
      <c r="N11" s="38">
        <v>221583</v>
      </c>
      <c r="O11" s="343">
        <f>+M11+N11</f>
        <v>432439</v>
      </c>
      <c r="P11" s="413">
        <v>0</v>
      </c>
      <c r="Q11" s="343">
        <f>O11+P11</f>
        <v>432439</v>
      </c>
      <c r="R11" s="40">
        <v>247712</v>
      </c>
      <c r="S11" s="38">
        <v>259502</v>
      </c>
      <c r="T11" s="343">
        <f>+R11+S11</f>
        <v>507214</v>
      </c>
      <c r="U11" s="413">
        <v>0</v>
      </c>
      <c r="V11" s="343">
        <f>T11+U11</f>
        <v>507214</v>
      </c>
      <c r="W11" s="41">
        <f t="shared" si="4"/>
        <v>17.291456136009931</v>
      </c>
    </row>
    <row r="12" spans="1:25" ht="14.25" thickTop="1" thickBot="1" x14ac:dyDescent="0.25">
      <c r="A12" s="382" t="str">
        <f t="shared" si="0"/>
        <v xml:space="preserve"> </v>
      </c>
      <c r="B12" s="132" t="s">
        <v>61</v>
      </c>
      <c r="C12" s="133">
        <f>+C9+C10+C11</f>
        <v>3790</v>
      </c>
      <c r="D12" s="135">
        <f t="shared" ref="D12:H12" si="5">+D9+D10+D11</f>
        <v>3793</v>
      </c>
      <c r="E12" s="159">
        <f t="shared" si="5"/>
        <v>7583</v>
      </c>
      <c r="F12" s="133">
        <f t="shared" si="5"/>
        <v>4314</v>
      </c>
      <c r="G12" s="135">
        <f t="shared" si="5"/>
        <v>4313</v>
      </c>
      <c r="H12" s="159">
        <f t="shared" si="5"/>
        <v>8627</v>
      </c>
      <c r="I12" s="136">
        <f t="shared" si="1"/>
        <v>13.76763813794013</v>
      </c>
      <c r="J12" s="4"/>
      <c r="L12" s="42" t="s">
        <v>61</v>
      </c>
      <c r="M12" s="46">
        <f>+M9+M10+M11</f>
        <v>625728</v>
      </c>
      <c r="N12" s="44">
        <f t="shared" ref="N12:V12" si="6">+N9+N10+N11</f>
        <v>640777</v>
      </c>
      <c r="O12" s="344">
        <f t="shared" si="6"/>
        <v>1266505</v>
      </c>
      <c r="P12" s="44">
        <f t="shared" si="6"/>
        <v>0</v>
      </c>
      <c r="Q12" s="344">
        <f t="shared" si="6"/>
        <v>1266505</v>
      </c>
      <c r="R12" s="46">
        <f t="shared" si="6"/>
        <v>733197</v>
      </c>
      <c r="S12" s="44">
        <f t="shared" si="6"/>
        <v>745674</v>
      </c>
      <c r="T12" s="344">
        <f t="shared" si="6"/>
        <v>1478871</v>
      </c>
      <c r="U12" s="44">
        <f t="shared" si="6"/>
        <v>167</v>
      </c>
      <c r="V12" s="344">
        <f t="shared" si="6"/>
        <v>1479038</v>
      </c>
      <c r="W12" s="47">
        <f t="shared" si="4"/>
        <v>16.781062846179061</v>
      </c>
    </row>
    <row r="13" spans="1:25" ht="13.5" thickTop="1" x14ac:dyDescent="0.2">
      <c r="A13" s="382" t="str">
        <f t="shared" si="0"/>
        <v xml:space="preserve"> </v>
      </c>
      <c r="B13" s="111" t="s">
        <v>16</v>
      </c>
      <c r="C13" s="138">
        <v>1266</v>
      </c>
      <c r="D13" s="140">
        <v>1263</v>
      </c>
      <c r="E13" s="155">
        <f t="shared" ref="E13" si="7">SUM(C13:D13)</f>
        <v>2529</v>
      </c>
      <c r="F13" s="138">
        <v>1380</v>
      </c>
      <c r="G13" s="140">
        <v>1382</v>
      </c>
      <c r="H13" s="155">
        <f t="shared" ref="H13" si="8">SUM(F13:G13)</f>
        <v>2762</v>
      </c>
      <c r="I13" s="128">
        <f t="shared" si="1"/>
        <v>9.2131277184658078</v>
      </c>
      <c r="J13" s="8"/>
      <c r="L13" s="14" t="s">
        <v>16</v>
      </c>
      <c r="M13" s="40">
        <v>208608</v>
      </c>
      <c r="N13" s="38">
        <v>208712</v>
      </c>
      <c r="O13" s="343">
        <f>+M13+N13</f>
        <v>417320</v>
      </c>
      <c r="P13" s="413">
        <v>0</v>
      </c>
      <c r="Q13" s="343">
        <f>O13+P13</f>
        <v>417320</v>
      </c>
      <c r="R13" s="40">
        <v>227432</v>
      </c>
      <c r="S13" s="38">
        <v>234569</v>
      </c>
      <c r="T13" s="343">
        <f>+R13+S13</f>
        <v>462001</v>
      </c>
      <c r="U13" s="413">
        <v>0</v>
      </c>
      <c r="V13" s="343">
        <f>T13+U13</f>
        <v>462001</v>
      </c>
      <c r="W13" s="41">
        <f t="shared" si="4"/>
        <v>10.706651969711501</v>
      </c>
    </row>
    <row r="14" spans="1:25" x14ac:dyDescent="0.2">
      <c r="A14" s="382" t="str">
        <f t="shared" si="0"/>
        <v xml:space="preserve"> </v>
      </c>
      <c r="B14" s="111" t="s">
        <v>17</v>
      </c>
      <c r="C14" s="138">
        <v>1314</v>
      </c>
      <c r="D14" s="140">
        <v>1313</v>
      </c>
      <c r="E14" s="155">
        <f>SUM(C14:D14)</f>
        <v>2627</v>
      </c>
      <c r="F14" s="138">
        <v>1414</v>
      </c>
      <c r="G14" s="140">
        <v>1411</v>
      </c>
      <c r="H14" s="155">
        <f>SUM(F14:G14)</f>
        <v>2825</v>
      </c>
      <c r="I14" s="128">
        <f t="shared" si="1"/>
        <v>7.5371145793680983</v>
      </c>
      <c r="L14" s="14" t="s">
        <v>17</v>
      </c>
      <c r="M14" s="40">
        <v>199582</v>
      </c>
      <c r="N14" s="38">
        <v>201558</v>
      </c>
      <c r="O14" s="343">
        <f t="shared" ref="O14" si="9">+M14+N14</f>
        <v>401140</v>
      </c>
      <c r="P14" s="413">
        <v>0</v>
      </c>
      <c r="Q14" s="343">
        <f>O14+P14</f>
        <v>401140</v>
      </c>
      <c r="R14" s="40">
        <v>226920</v>
      </c>
      <c r="S14" s="38">
        <v>232877</v>
      </c>
      <c r="T14" s="343">
        <f>+R14+S14</f>
        <v>459797</v>
      </c>
      <c r="U14" s="413">
        <v>0</v>
      </c>
      <c r="V14" s="343">
        <f>T14+U14</f>
        <v>459797</v>
      </c>
      <c r="W14" s="41">
        <f t="shared" si="4"/>
        <v>14.622575659370796</v>
      </c>
      <c r="Y14" s="320"/>
    </row>
    <row r="15" spans="1:25" ht="13.5" thickBot="1" x14ac:dyDescent="0.25">
      <c r="A15" s="385" t="str">
        <f>IF(ISERROR(F15/G15)," ",IF(F15/G15&gt;0.5,IF(F15/G15&lt;1.5," ","NOT OK"),"NOT OK"))</f>
        <v xml:space="preserve"> </v>
      </c>
      <c r="B15" s="111" t="s">
        <v>18</v>
      </c>
      <c r="C15" s="138">
        <v>1237</v>
      </c>
      <c r="D15" s="140">
        <v>1239</v>
      </c>
      <c r="E15" s="155">
        <f>SUM(C15:D15)</f>
        <v>2476</v>
      </c>
      <c r="F15" s="138">
        <v>1398</v>
      </c>
      <c r="G15" s="140">
        <v>1397</v>
      </c>
      <c r="H15" s="155">
        <f>SUM(F15:G15)</f>
        <v>2795</v>
      </c>
      <c r="I15" s="128">
        <f>IF(E15=0,0,((H15/E15)-1)*100)</f>
        <v>12.883683360258491</v>
      </c>
      <c r="J15" s="4"/>
      <c r="L15" s="14" t="s">
        <v>18</v>
      </c>
      <c r="M15" s="40">
        <v>207700</v>
      </c>
      <c r="N15" s="38">
        <v>203209</v>
      </c>
      <c r="O15" s="343">
        <f>+M15+N15</f>
        <v>410909</v>
      </c>
      <c r="P15" s="413">
        <v>0</v>
      </c>
      <c r="Q15" s="343">
        <f>O15+P15</f>
        <v>410909</v>
      </c>
      <c r="R15" s="40">
        <v>239823</v>
      </c>
      <c r="S15" s="38">
        <v>241319</v>
      </c>
      <c r="T15" s="343">
        <f>+R15+S15</f>
        <v>481142</v>
      </c>
      <c r="U15" s="413">
        <v>0</v>
      </c>
      <c r="V15" s="343">
        <f>T15+U15</f>
        <v>481142</v>
      </c>
      <c r="W15" s="41">
        <f>IF(Q15=0,0,((V15/Q15)-1)*100)</f>
        <v>17.092105551350791</v>
      </c>
    </row>
    <row r="16" spans="1:25" ht="15.75" customHeight="1" thickTop="1" thickBot="1" x14ac:dyDescent="0.25">
      <c r="A16" s="10" t="str">
        <f>IF(ISERROR(F16/G16)," ",IF(F16/G16&gt;0.5,IF(F16/G16&lt;1.5," ","NOT OK"),"NOT OK"))</f>
        <v xml:space="preserve"> </v>
      </c>
      <c r="B16" s="141" t="s">
        <v>19</v>
      </c>
      <c r="C16" s="133">
        <f>+C13+C14+C15</f>
        <v>3817</v>
      </c>
      <c r="D16" s="143">
        <f t="shared" ref="D16:H16" si="10">+D13+D14+D15</f>
        <v>3815</v>
      </c>
      <c r="E16" s="157">
        <f t="shared" si="10"/>
        <v>7632</v>
      </c>
      <c r="F16" s="133">
        <f t="shared" si="10"/>
        <v>4192</v>
      </c>
      <c r="G16" s="143">
        <f t="shared" si="10"/>
        <v>4190</v>
      </c>
      <c r="H16" s="157">
        <f t="shared" si="10"/>
        <v>8382</v>
      </c>
      <c r="I16" s="136">
        <f>IF(E16=0,0,((H16/E16)-1)*100)</f>
        <v>9.8270440251572388</v>
      </c>
      <c r="J16" s="4"/>
      <c r="K16" s="11"/>
      <c r="L16" s="48" t="s">
        <v>19</v>
      </c>
      <c r="M16" s="49">
        <f>+M13+M14+M15</f>
        <v>615890</v>
      </c>
      <c r="N16" s="50">
        <f t="shared" ref="N16:V16" si="11">+N13+N14+N15</f>
        <v>613479</v>
      </c>
      <c r="O16" s="363">
        <f t="shared" si="11"/>
        <v>1229369</v>
      </c>
      <c r="P16" s="50">
        <f t="shared" si="11"/>
        <v>0</v>
      </c>
      <c r="Q16" s="363">
        <f t="shared" si="11"/>
        <v>1229369</v>
      </c>
      <c r="R16" s="49">
        <f t="shared" si="11"/>
        <v>694175</v>
      </c>
      <c r="S16" s="50">
        <f t="shared" si="11"/>
        <v>708765</v>
      </c>
      <c r="T16" s="363">
        <f t="shared" si="11"/>
        <v>1402940</v>
      </c>
      <c r="U16" s="50">
        <f t="shared" si="11"/>
        <v>0</v>
      </c>
      <c r="V16" s="363">
        <f t="shared" si="11"/>
        <v>1402940</v>
      </c>
      <c r="W16" s="51">
        <f>IF(Q16=0,0,((V16/Q16)-1)*100)</f>
        <v>14.118706425816828</v>
      </c>
    </row>
    <row r="17" spans="1:25" ht="13.5" thickTop="1" x14ac:dyDescent="0.2">
      <c r="A17" s="382" t="str">
        <f>IF(ISERROR(F17/G17)," ",IF(F17/G17&gt;0.5,IF(F17/G17&lt;1.5," ","NOT OK"),"NOT OK"))</f>
        <v xml:space="preserve"> </v>
      </c>
      <c r="B17" s="111" t="s">
        <v>20</v>
      </c>
      <c r="C17" s="125">
        <v>1419</v>
      </c>
      <c r="D17" s="127">
        <v>1420</v>
      </c>
      <c r="E17" s="158">
        <f>SUM(C17:D17)</f>
        <v>2839</v>
      </c>
      <c r="F17" s="125">
        <v>1409</v>
      </c>
      <c r="G17" s="127">
        <v>1408</v>
      </c>
      <c r="H17" s="158">
        <f>SUM(F17:G17)</f>
        <v>2817</v>
      </c>
      <c r="I17" s="128">
        <f>IF(E17=0,0,((H17/E17)-1)*100)</f>
        <v>-0.77492074674181399</v>
      </c>
      <c r="J17" s="319"/>
      <c r="L17" s="14" t="s">
        <v>21</v>
      </c>
      <c r="M17" s="40">
        <v>240351</v>
      </c>
      <c r="N17" s="38">
        <v>231467</v>
      </c>
      <c r="O17" s="343">
        <f>+M17+N17</f>
        <v>471818</v>
      </c>
      <c r="P17" s="413">
        <v>0</v>
      </c>
      <c r="Q17" s="343">
        <f>O17+P17</f>
        <v>471818</v>
      </c>
      <c r="R17" s="40">
        <v>242557</v>
      </c>
      <c r="S17" s="38">
        <v>243922</v>
      </c>
      <c r="T17" s="343">
        <f>+R17+S17</f>
        <v>486479</v>
      </c>
      <c r="U17" s="413">
        <v>155</v>
      </c>
      <c r="V17" s="343">
        <f>T17+U17</f>
        <v>486634</v>
      </c>
      <c r="W17" s="41">
        <f>IF(Q17=0,0,((V17/Q17)-1)*100)</f>
        <v>3.1401938883213409</v>
      </c>
    </row>
    <row r="18" spans="1:25" x14ac:dyDescent="0.2">
      <c r="A18" s="382" t="str">
        <f t="shared" ref="A18" si="12">IF(ISERROR(F18/G18)," ",IF(F18/G18&gt;0.5,IF(F18/G18&lt;1.5," ","NOT OK"),"NOT OK"))</f>
        <v xml:space="preserve"> </v>
      </c>
      <c r="B18" s="111" t="s">
        <v>22</v>
      </c>
      <c r="C18" s="125">
        <v>1378</v>
      </c>
      <c r="D18" s="127">
        <v>1376</v>
      </c>
      <c r="E18" s="152">
        <f t="shared" ref="E18" si="13">SUM(C18:D18)</f>
        <v>2754</v>
      </c>
      <c r="F18" s="125">
        <v>1440</v>
      </c>
      <c r="G18" s="127">
        <v>1443</v>
      </c>
      <c r="H18" s="152">
        <f t="shared" ref="H18" si="14">SUM(F18:G18)</f>
        <v>2883</v>
      </c>
      <c r="I18" s="128">
        <f t="shared" ref="I18" si="15">IF(E18=0,0,((H18/E18)-1)*100)</f>
        <v>4.6840958605664396</v>
      </c>
      <c r="J18" s="10"/>
      <c r="L18" s="14" t="s">
        <v>22</v>
      </c>
      <c r="M18" s="40">
        <v>227387</v>
      </c>
      <c r="N18" s="38">
        <v>232859</v>
      </c>
      <c r="O18" s="343">
        <f t="shared" ref="O18" si="16">+M18+N18</f>
        <v>460246</v>
      </c>
      <c r="P18" s="413">
        <v>163</v>
      </c>
      <c r="Q18" s="343">
        <f>O18+P18</f>
        <v>460409</v>
      </c>
      <c r="R18" s="40">
        <v>233067</v>
      </c>
      <c r="S18" s="38">
        <v>238238</v>
      </c>
      <c r="T18" s="343">
        <f t="shared" ref="T18" si="17">+R18+S18</f>
        <v>471305</v>
      </c>
      <c r="U18" s="413">
        <v>0</v>
      </c>
      <c r="V18" s="343">
        <f>T18+U18</f>
        <v>471305</v>
      </c>
      <c r="W18" s="41">
        <f t="shared" ref="W18" si="18">IF(Q18=0,0,((V18/Q18)-1)*100)</f>
        <v>2.3665914436946212</v>
      </c>
    </row>
    <row r="19" spans="1:25" ht="13.5" thickBot="1" x14ac:dyDescent="0.25">
      <c r="A19" s="382" t="str">
        <f>IF(ISERROR(F19/G19)," ",IF(F19/G19&gt;0.5,IF(F19/G19&lt;1.5," ","NOT OK"),"NOT OK"))</f>
        <v xml:space="preserve"> </v>
      </c>
      <c r="B19" s="111" t="s">
        <v>23</v>
      </c>
      <c r="C19" s="125">
        <v>1228</v>
      </c>
      <c r="D19" s="144">
        <v>1227</v>
      </c>
      <c r="E19" s="153">
        <f>SUM(C19:D19)</f>
        <v>2455</v>
      </c>
      <c r="F19" s="125">
        <v>1394</v>
      </c>
      <c r="G19" s="144">
        <v>1391</v>
      </c>
      <c r="H19" s="153">
        <f>SUM(F19:G19)</f>
        <v>2785</v>
      </c>
      <c r="I19" s="145">
        <f>IF(E19=0,0,((H19/E19)-1)*100)</f>
        <v>13.441955193482681</v>
      </c>
      <c r="J19" s="4"/>
      <c r="L19" s="14" t="s">
        <v>23</v>
      </c>
      <c r="M19" s="40">
        <v>198359</v>
      </c>
      <c r="N19" s="38">
        <v>199667</v>
      </c>
      <c r="O19" s="343">
        <f>+M19+N19</f>
        <v>398026</v>
      </c>
      <c r="P19" s="413">
        <v>0</v>
      </c>
      <c r="Q19" s="343">
        <f>O19+P19</f>
        <v>398026</v>
      </c>
      <c r="R19" s="40">
        <v>217228</v>
      </c>
      <c r="S19" s="38">
        <v>219441</v>
      </c>
      <c r="T19" s="343">
        <f>+R19+S19</f>
        <v>436669</v>
      </c>
      <c r="U19" s="413">
        <v>0</v>
      </c>
      <c r="V19" s="343">
        <f>T19+U19</f>
        <v>436669</v>
      </c>
      <c r="W19" s="41">
        <f>IF(Q19=0,0,((V19/Q19)-1)*100)</f>
        <v>9.7086622481948446</v>
      </c>
    </row>
    <row r="20" spans="1:25" ht="14.25" customHeight="1" thickTop="1" thickBot="1" x14ac:dyDescent="0.25">
      <c r="A20" s="382" t="str">
        <f t="shared" ref="A20:A63" si="19">IF(ISERROR(F20/G20)," ",IF(F20/G20&gt;0.5,IF(F20/G20&lt;1.5," ","NOT OK"),"NOT OK"))</f>
        <v xml:space="preserve"> </v>
      </c>
      <c r="B20" s="132" t="s">
        <v>24</v>
      </c>
      <c r="C20" s="133">
        <f t="shared" ref="C20:E20" si="20">+C17+C18+C19</f>
        <v>4025</v>
      </c>
      <c r="D20" s="135">
        <f t="shared" si="20"/>
        <v>4023</v>
      </c>
      <c r="E20" s="159">
        <f t="shared" si="20"/>
        <v>8048</v>
      </c>
      <c r="F20" s="133">
        <f t="shared" ref="F20:H20" si="21">+F17+F18+F19</f>
        <v>4243</v>
      </c>
      <c r="G20" s="135">
        <f t="shared" si="21"/>
        <v>4242</v>
      </c>
      <c r="H20" s="159">
        <f t="shared" si="21"/>
        <v>8485</v>
      </c>
      <c r="I20" s="136">
        <f t="shared" ref="I20" si="22">IF(E20=0,0,((H20/E20)-1)*100)</f>
        <v>5.4299204771371734</v>
      </c>
      <c r="J20" s="4"/>
      <c r="L20" s="42" t="s">
        <v>24</v>
      </c>
      <c r="M20" s="46">
        <f t="shared" ref="M20:V20" si="23">+M17+M18+M19</f>
        <v>666097</v>
      </c>
      <c r="N20" s="44">
        <f t="shared" si="23"/>
        <v>663993</v>
      </c>
      <c r="O20" s="344">
        <f t="shared" si="23"/>
        <v>1330090</v>
      </c>
      <c r="P20" s="44">
        <f t="shared" si="23"/>
        <v>163</v>
      </c>
      <c r="Q20" s="344">
        <f t="shared" si="23"/>
        <v>1330253</v>
      </c>
      <c r="R20" s="46">
        <f t="shared" si="23"/>
        <v>692852</v>
      </c>
      <c r="S20" s="44">
        <f t="shared" si="23"/>
        <v>701601</v>
      </c>
      <c r="T20" s="344">
        <f t="shared" si="23"/>
        <v>1394453</v>
      </c>
      <c r="U20" s="44">
        <f t="shared" si="23"/>
        <v>155</v>
      </c>
      <c r="V20" s="344">
        <f t="shared" si="23"/>
        <v>1394608</v>
      </c>
      <c r="W20" s="47">
        <f t="shared" ref="W20" si="24">IF(Q20=0,0,((V20/Q20)-1)*100)</f>
        <v>4.8378015309869626</v>
      </c>
    </row>
    <row r="21" spans="1:25" ht="13.5" thickTop="1" x14ac:dyDescent="0.2">
      <c r="A21" s="382" t="str">
        <f t="shared" ref="A21:A25" si="25">IF(ISERROR(F21/G21)," ",IF(F21/G21&gt;0.5,IF(F21/G21&lt;1.5," ","NOT OK"),"NOT OK"))</f>
        <v xml:space="preserve"> </v>
      </c>
      <c r="B21" s="111" t="s">
        <v>10</v>
      </c>
      <c r="C21" s="125">
        <v>1289</v>
      </c>
      <c r="D21" s="127">
        <v>1289</v>
      </c>
      <c r="E21" s="155">
        <f>SUM(C21:D21)</f>
        <v>2578</v>
      </c>
      <c r="F21" s="125">
        <v>1462</v>
      </c>
      <c r="G21" s="127">
        <v>1464</v>
      </c>
      <c r="H21" s="155">
        <f>SUM(F21:G21)</f>
        <v>2926</v>
      </c>
      <c r="I21" s="128">
        <f t="shared" ref="I21:I25" si="26">IF(E21=0,0,((H21/E21)-1)*100)</f>
        <v>13.498836307214891</v>
      </c>
      <c r="J21" s="4"/>
      <c r="L21" s="14" t="s">
        <v>10</v>
      </c>
      <c r="M21" s="40">
        <v>203249</v>
      </c>
      <c r="N21" s="38">
        <v>212242</v>
      </c>
      <c r="O21" s="343">
        <f>SUM(M21:N21)</f>
        <v>415491</v>
      </c>
      <c r="P21" s="413">
        <v>0</v>
      </c>
      <c r="Q21" s="343">
        <f t="shared" ref="Q21" si="27">O21+P21</f>
        <v>415491</v>
      </c>
      <c r="R21" s="40">
        <v>233754</v>
      </c>
      <c r="S21" s="38">
        <v>240974</v>
      </c>
      <c r="T21" s="343">
        <f>SUM(R21:S21)</f>
        <v>474728</v>
      </c>
      <c r="U21" s="148">
        <v>0</v>
      </c>
      <c r="V21" s="343">
        <f t="shared" ref="V21" si="28">T21+U21</f>
        <v>474728</v>
      </c>
      <c r="W21" s="41">
        <f t="shared" ref="W21:W25" si="29">IF(Q21=0,0,((V21/Q21)-1)*100)</f>
        <v>14.257107855525142</v>
      </c>
      <c r="Y21" s="320"/>
    </row>
    <row r="22" spans="1:25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125">
        <v>1291</v>
      </c>
      <c r="D22" s="127">
        <v>1295</v>
      </c>
      <c r="E22" s="155">
        <f>SUM(C22:D22)</f>
        <v>2586</v>
      </c>
      <c r="F22" s="125">
        <v>1508</v>
      </c>
      <c r="G22" s="127">
        <v>1509</v>
      </c>
      <c r="H22" s="155">
        <f>SUM(F22:G22)</f>
        <v>3017</v>
      </c>
      <c r="I22" s="128">
        <f>IF(E22=0,0,((H22/E22)-1)*100)</f>
        <v>16.666666666666675</v>
      </c>
      <c r="J22" s="4"/>
      <c r="K22" s="7"/>
      <c r="L22" s="14" t="s">
        <v>11</v>
      </c>
      <c r="M22" s="40">
        <v>216222</v>
      </c>
      <c r="N22" s="38">
        <v>215246</v>
      </c>
      <c r="O22" s="343">
        <f>SUM(M22:N22)</f>
        <v>431468</v>
      </c>
      <c r="P22" s="413">
        <v>0</v>
      </c>
      <c r="Q22" s="343">
        <f>O22+P22</f>
        <v>431468</v>
      </c>
      <c r="R22" s="40">
        <v>253697</v>
      </c>
      <c r="S22" s="38">
        <v>245676</v>
      </c>
      <c r="T22" s="343">
        <f>SUM(R22:S22)</f>
        <v>499373</v>
      </c>
      <c r="U22" s="148">
        <v>0</v>
      </c>
      <c r="V22" s="343">
        <f>T22+U22</f>
        <v>499373</v>
      </c>
      <c r="W22" s="41">
        <f>IF(Q22=0,0,((V22/Q22)-1)*100)</f>
        <v>15.738131217147044</v>
      </c>
    </row>
    <row r="23" spans="1:25" ht="13.5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129">
        <v>1404</v>
      </c>
      <c r="D23" s="131">
        <v>1402</v>
      </c>
      <c r="E23" s="155">
        <f>SUM(C23:D23)</f>
        <v>2806</v>
      </c>
      <c r="F23" s="129">
        <v>1708</v>
      </c>
      <c r="G23" s="131">
        <v>1707</v>
      </c>
      <c r="H23" s="155">
        <f>SUM(F23:G23)</f>
        <v>3415</v>
      </c>
      <c r="I23" s="128">
        <f>IF(E23=0,0,((H23/E23)-1)*100)</f>
        <v>21.70349251603707</v>
      </c>
      <c r="J23" s="4"/>
      <c r="K23" s="7"/>
      <c r="L23" s="23" t="s">
        <v>12</v>
      </c>
      <c r="M23" s="40">
        <v>242300</v>
      </c>
      <c r="N23" s="38">
        <v>239015</v>
      </c>
      <c r="O23" s="343">
        <f t="shared" ref="O23" si="30">SUM(M23:N23)</f>
        <v>481315</v>
      </c>
      <c r="P23" s="39">
        <v>0</v>
      </c>
      <c r="Q23" s="364">
        <f>O23+P23</f>
        <v>481315</v>
      </c>
      <c r="R23" s="40">
        <v>298290</v>
      </c>
      <c r="S23" s="38">
        <v>296688</v>
      </c>
      <c r="T23" s="343">
        <f t="shared" ref="T23" si="31">SUM(R23:S23)</f>
        <v>594978</v>
      </c>
      <c r="U23" s="39">
        <v>0</v>
      </c>
      <c r="V23" s="364">
        <f>T23+U23</f>
        <v>594978</v>
      </c>
      <c r="W23" s="41">
        <f>IF(Q23=0,0,((V23/Q23)-1)*100)</f>
        <v>23.615096142858615</v>
      </c>
    </row>
    <row r="24" spans="1:25" ht="14.25" customHeight="1" thickTop="1" thickBot="1" x14ac:dyDescent="0.25">
      <c r="A24" s="382" t="str">
        <f t="shared" ref="A24" si="32">IF(ISERROR(F24/G24)," ",IF(F24/G24&gt;0.5,IF(F24/G24&lt;1.5," ","NOT OK"),"NOT OK"))</f>
        <v xml:space="preserve"> </v>
      </c>
      <c r="B24" s="132" t="s">
        <v>38</v>
      </c>
      <c r="C24" s="133">
        <f t="shared" ref="C24:H24" si="33">+C21+C22+C23</f>
        <v>3984</v>
      </c>
      <c r="D24" s="135">
        <f t="shared" si="33"/>
        <v>3986</v>
      </c>
      <c r="E24" s="159">
        <f t="shared" si="33"/>
        <v>7970</v>
      </c>
      <c r="F24" s="133">
        <f t="shared" si="33"/>
        <v>4678</v>
      </c>
      <c r="G24" s="135">
        <f t="shared" si="33"/>
        <v>4680</v>
      </c>
      <c r="H24" s="159">
        <f t="shared" si="33"/>
        <v>9358</v>
      </c>
      <c r="I24" s="136">
        <f t="shared" ref="I24" si="34">IF(E24=0,0,((H24/E24)-1)*100)</f>
        <v>17.415307402760362</v>
      </c>
      <c r="J24" s="4"/>
      <c r="L24" s="42" t="s">
        <v>38</v>
      </c>
      <c r="M24" s="46">
        <f t="shared" ref="M24:V24" si="35">+M21+M22+M23</f>
        <v>661771</v>
      </c>
      <c r="N24" s="44">
        <f t="shared" si="35"/>
        <v>666503</v>
      </c>
      <c r="O24" s="344">
        <f t="shared" si="35"/>
        <v>1328274</v>
      </c>
      <c r="P24" s="44">
        <f t="shared" si="35"/>
        <v>0</v>
      </c>
      <c r="Q24" s="344">
        <f t="shared" si="35"/>
        <v>1328274</v>
      </c>
      <c r="R24" s="46">
        <f t="shared" si="35"/>
        <v>785741</v>
      </c>
      <c r="S24" s="44">
        <f t="shared" si="35"/>
        <v>783338</v>
      </c>
      <c r="T24" s="344">
        <f t="shared" si="35"/>
        <v>1569079</v>
      </c>
      <c r="U24" s="44">
        <f t="shared" si="35"/>
        <v>0</v>
      </c>
      <c r="V24" s="344">
        <f t="shared" si="35"/>
        <v>1569079</v>
      </c>
      <c r="W24" s="47">
        <f t="shared" ref="W24" si="36">IF(Q24=0,0,((V24/Q24)-1)*100)</f>
        <v>18.129166120845539</v>
      </c>
    </row>
    <row r="25" spans="1:25" ht="14.25" customHeight="1" thickTop="1" thickBot="1" x14ac:dyDescent="0.25">
      <c r="A25" s="383" t="str">
        <f t="shared" si="25"/>
        <v xml:space="preserve"> </v>
      </c>
      <c r="B25" s="132" t="s">
        <v>63</v>
      </c>
      <c r="C25" s="133">
        <f t="shared" ref="C25:H25" si="37">+C12+C16+C20+C24</f>
        <v>15616</v>
      </c>
      <c r="D25" s="135">
        <f t="shared" si="37"/>
        <v>15617</v>
      </c>
      <c r="E25" s="156">
        <f t="shared" si="37"/>
        <v>31233</v>
      </c>
      <c r="F25" s="133">
        <f t="shared" si="37"/>
        <v>17427</v>
      </c>
      <c r="G25" s="135">
        <f t="shared" si="37"/>
        <v>17425</v>
      </c>
      <c r="H25" s="156">
        <f t="shared" si="37"/>
        <v>34852</v>
      </c>
      <c r="I25" s="137">
        <f t="shared" si="26"/>
        <v>11.587103384241026</v>
      </c>
      <c r="J25" s="8"/>
      <c r="L25" s="42" t="s">
        <v>63</v>
      </c>
      <c r="M25" s="46">
        <f t="shared" ref="M25:V25" si="38">+M12+M16+M20+M24</f>
        <v>2569486</v>
      </c>
      <c r="N25" s="44">
        <f t="shared" si="38"/>
        <v>2584752</v>
      </c>
      <c r="O25" s="344">
        <f t="shared" si="38"/>
        <v>5154238</v>
      </c>
      <c r="P25" s="45">
        <f t="shared" si="38"/>
        <v>163</v>
      </c>
      <c r="Q25" s="346">
        <f t="shared" si="38"/>
        <v>5154401</v>
      </c>
      <c r="R25" s="46">
        <f t="shared" si="38"/>
        <v>2905965</v>
      </c>
      <c r="S25" s="44">
        <f t="shared" si="38"/>
        <v>2939378</v>
      </c>
      <c r="T25" s="344">
        <f t="shared" si="38"/>
        <v>5845343</v>
      </c>
      <c r="U25" s="45">
        <f t="shared" si="38"/>
        <v>322</v>
      </c>
      <c r="V25" s="346">
        <f t="shared" si="38"/>
        <v>5845665</v>
      </c>
      <c r="W25" s="47">
        <f t="shared" si="29"/>
        <v>13.41114127519376</v>
      </c>
    </row>
    <row r="26" spans="1:25" ht="14.25" thickTop="1" thickBot="1" x14ac:dyDescent="0.25">
      <c r="B26" s="146" t="s">
        <v>60</v>
      </c>
      <c r="C26" s="107"/>
      <c r="D26" s="107"/>
      <c r="E26" s="465"/>
      <c r="F26" s="107"/>
      <c r="G26" s="107"/>
      <c r="H26" s="107"/>
      <c r="I26" s="108"/>
      <c r="J26" s="4"/>
      <c r="L26" s="55" t="s">
        <v>60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5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5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5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5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5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5" ht="13.5" thickBot="1" x14ac:dyDescent="0.25">
      <c r="B32" s="116"/>
      <c r="C32" s="117" t="s">
        <v>5</v>
      </c>
      <c r="D32" s="118" t="s">
        <v>6</v>
      </c>
      <c r="E32" s="418" t="s">
        <v>7</v>
      </c>
      <c r="F32" s="117" t="s">
        <v>5</v>
      </c>
      <c r="G32" s="118" t="s">
        <v>6</v>
      </c>
      <c r="H32" s="317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 x14ac:dyDescent="0.2">
      <c r="A34" s="4" t="str">
        <f t="shared" ref="A34:A39" si="39">IF(ISERROR(F34/G34)," ",IF(F34/G34&gt;0.5,IF(F34/G34&lt;1.5," ","NOT OK"),"NOT OK"))</f>
        <v xml:space="preserve"> </v>
      </c>
      <c r="B34" s="111" t="s">
        <v>13</v>
      </c>
      <c r="C34" s="125">
        <v>161</v>
      </c>
      <c r="D34" s="127">
        <v>160</v>
      </c>
      <c r="E34" s="155">
        <f t="shared" ref="E34" si="40">SUM(C34:D34)</f>
        <v>321</v>
      </c>
      <c r="F34" s="125">
        <v>447</v>
      </c>
      <c r="G34" s="127">
        <v>447</v>
      </c>
      <c r="H34" s="155">
        <f t="shared" ref="H34" si="41">SUM(F34:G34)</f>
        <v>894</v>
      </c>
      <c r="I34" s="366">
        <f t="shared" ref="I34:I39" si="42">IF(E34=0,0,((H34/E34)-1)*100)</f>
        <v>178.50467289719626</v>
      </c>
      <c r="L34" s="14" t="s">
        <v>13</v>
      </c>
      <c r="M34" s="40">
        <v>22984</v>
      </c>
      <c r="N34" s="40">
        <v>22602</v>
      </c>
      <c r="O34" s="343">
        <f t="shared" ref="O34" si="43">+M34+N34</f>
        <v>45586</v>
      </c>
      <c r="P34" s="38">
        <v>0</v>
      </c>
      <c r="Q34" s="343">
        <f>O34+P34</f>
        <v>45586</v>
      </c>
      <c r="R34" s="40">
        <v>68798</v>
      </c>
      <c r="S34" s="40">
        <v>65938</v>
      </c>
      <c r="T34" s="343">
        <f t="shared" ref="T34" si="44">+R34+S34</f>
        <v>134736</v>
      </c>
      <c r="U34" s="38">
        <v>0</v>
      </c>
      <c r="V34" s="343">
        <f>T34+U34</f>
        <v>134736</v>
      </c>
      <c r="W34" s="422">
        <f t="shared" ref="W34:W39" si="45">IF(Q34=0,0,((V34/Q34)-1)*100)</f>
        <v>195.56442767516344</v>
      </c>
    </row>
    <row r="35" spans="1:23" x14ac:dyDescent="0.2">
      <c r="A35" s="4" t="str">
        <f t="shared" si="39"/>
        <v xml:space="preserve"> </v>
      </c>
      <c r="B35" s="111" t="s">
        <v>14</v>
      </c>
      <c r="C35" s="125">
        <v>141</v>
      </c>
      <c r="D35" s="127">
        <v>141</v>
      </c>
      <c r="E35" s="155">
        <f>SUM(C35:D35)</f>
        <v>282</v>
      </c>
      <c r="F35" s="125">
        <v>400</v>
      </c>
      <c r="G35" s="127">
        <v>400</v>
      </c>
      <c r="H35" s="155">
        <f>SUM(F35:G35)</f>
        <v>800</v>
      </c>
      <c r="I35" s="366">
        <f t="shared" si="42"/>
        <v>183.68794326241135</v>
      </c>
      <c r="J35" s="4"/>
      <c r="L35" s="14" t="s">
        <v>14</v>
      </c>
      <c r="M35" s="40">
        <v>20245</v>
      </c>
      <c r="N35" s="38">
        <v>19890</v>
      </c>
      <c r="O35" s="343">
        <f>+M35+N35</f>
        <v>40135</v>
      </c>
      <c r="P35" s="413">
        <v>0</v>
      </c>
      <c r="Q35" s="343">
        <f>O35+P35</f>
        <v>40135</v>
      </c>
      <c r="R35" s="40">
        <v>61620</v>
      </c>
      <c r="S35" s="38">
        <v>59397</v>
      </c>
      <c r="T35" s="343">
        <f>+R35+S35</f>
        <v>121017</v>
      </c>
      <c r="U35" s="413">
        <v>293</v>
      </c>
      <c r="V35" s="343">
        <f>T35+U35</f>
        <v>121310</v>
      </c>
      <c r="W35" s="422">
        <f t="shared" si="45"/>
        <v>202.25488974710353</v>
      </c>
    </row>
    <row r="36" spans="1:23" ht="13.5" thickBot="1" x14ac:dyDescent="0.25">
      <c r="A36" s="4" t="str">
        <f t="shared" si="39"/>
        <v xml:space="preserve"> </v>
      </c>
      <c r="B36" s="111" t="s">
        <v>15</v>
      </c>
      <c r="C36" s="125">
        <v>155</v>
      </c>
      <c r="D36" s="127">
        <v>155</v>
      </c>
      <c r="E36" s="155">
        <f>SUM(C36:D36)</f>
        <v>310</v>
      </c>
      <c r="F36" s="125">
        <v>430</v>
      </c>
      <c r="G36" s="127">
        <v>430</v>
      </c>
      <c r="H36" s="155">
        <f>SUM(F36:G36)</f>
        <v>860</v>
      </c>
      <c r="I36" s="366">
        <f t="shared" si="42"/>
        <v>177.41935483870969</v>
      </c>
      <c r="J36" s="4"/>
      <c r="L36" s="14" t="s">
        <v>15</v>
      </c>
      <c r="M36" s="40">
        <v>22145</v>
      </c>
      <c r="N36" s="38">
        <v>21358</v>
      </c>
      <c r="O36" s="343">
        <f>+M36+N36</f>
        <v>43503</v>
      </c>
      <c r="P36" s="413">
        <v>0</v>
      </c>
      <c r="Q36" s="343">
        <f>O36+P36</f>
        <v>43503</v>
      </c>
      <c r="R36" s="40">
        <v>62121</v>
      </c>
      <c r="S36" s="38">
        <v>61603</v>
      </c>
      <c r="T36" s="343">
        <f>+R36+S36</f>
        <v>123724</v>
      </c>
      <c r="U36" s="413">
        <v>0</v>
      </c>
      <c r="V36" s="343">
        <f>T36+U36</f>
        <v>123724</v>
      </c>
      <c r="W36" s="422">
        <f t="shared" si="45"/>
        <v>184.40337447992096</v>
      </c>
    </row>
    <row r="37" spans="1:23" ht="14.25" thickTop="1" thickBot="1" x14ac:dyDescent="0.25">
      <c r="A37" s="382" t="str">
        <f t="shared" si="39"/>
        <v xml:space="preserve"> </v>
      </c>
      <c r="B37" s="132" t="s">
        <v>61</v>
      </c>
      <c r="C37" s="133">
        <f>+C34+C35+C36</f>
        <v>457</v>
      </c>
      <c r="D37" s="135">
        <f t="shared" ref="D37:H37" si="46">+D34+D35+D36</f>
        <v>456</v>
      </c>
      <c r="E37" s="159">
        <f t="shared" si="46"/>
        <v>913</v>
      </c>
      <c r="F37" s="133">
        <f t="shared" si="46"/>
        <v>1277</v>
      </c>
      <c r="G37" s="135">
        <f t="shared" si="46"/>
        <v>1277</v>
      </c>
      <c r="H37" s="159">
        <f t="shared" si="46"/>
        <v>2554</v>
      </c>
      <c r="I37" s="136">
        <f t="shared" si="42"/>
        <v>179.73713033953999</v>
      </c>
      <c r="J37" s="4"/>
      <c r="L37" s="42" t="s">
        <v>61</v>
      </c>
      <c r="M37" s="46">
        <f>+M34+M35+M36</f>
        <v>65374</v>
      </c>
      <c r="N37" s="44">
        <f t="shared" ref="N37:V37" si="47">+N34+N35+N36</f>
        <v>63850</v>
      </c>
      <c r="O37" s="344">
        <f t="shared" si="47"/>
        <v>129224</v>
      </c>
      <c r="P37" s="44">
        <f t="shared" si="47"/>
        <v>0</v>
      </c>
      <c r="Q37" s="344">
        <f t="shared" si="47"/>
        <v>129224</v>
      </c>
      <c r="R37" s="46">
        <f t="shared" si="47"/>
        <v>192539</v>
      </c>
      <c r="S37" s="44">
        <f t="shared" si="47"/>
        <v>186938</v>
      </c>
      <c r="T37" s="344">
        <f t="shared" si="47"/>
        <v>379477</v>
      </c>
      <c r="U37" s="44">
        <f t="shared" si="47"/>
        <v>293</v>
      </c>
      <c r="V37" s="344">
        <f t="shared" si="47"/>
        <v>379770</v>
      </c>
      <c r="W37" s="47">
        <f t="shared" si="45"/>
        <v>193.88503683526278</v>
      </c>
    </row>
    <row r="38" spans="1:23" ht="13.5" thickTop="1" x14ac:dyDescent="0.2">
      <c r="A38" s="4" t="str">
        <f t="shared" si="39"/>
        <v xml:space="preserve"> </v>
      </c>
      <c r="B38" s="111" t="s">
        <v>16</v>
      </c>
      <c r="C38" s="138">
        <v>200</v>
      </c>
      <c r="D38" s="140">
        <v>200</v>
      </c>
      <c r="E38" s="155">
        <f t="shared" ref="E38" si="48">SUM(C38:D38)</f>
        <v>400</v>
      </c>
      <c r="F38" s="138">
        <v>542</v>
      </c>
      <c r="G38" s="140">
        <v>542</v>
      </c>
      <c r="H38" s="155">
        <f t="shared" ref="H38" si="49">SUM(F38:G38)</f>
        <v>1084</v>
      </c>
      <c r="I38" s="366">
        <f t="shared" si="42"/>
        <v>171</v>
      </c>
      <c r="J38" s="8"/>
      <c r="L38" s="14" t="s">
        <v>16</v>
      </c>
      <c r="M38" s="40">
        <v>28322</v>
      </c>
      <c r="N38" s="38">
        <v>27224</v>
      </c>
      <c r="O38" s="343">
        <f>+M38+N38</f>
        <v>55546</v>
      </c>
      <c r="P38" s="413">
        <v>0</v>
      </c>
      <c r="Q38" s="415">
        <f>O38+P38</f>
        <v>55546</v>
      </c>
      <c r="R38" s="40">
        <v>78698</v>
      </c>
      <c r="S38" s="38">
        <v>79430</v>
      </c>
      <c r="T38" s="343">
        <f>+R38+S38</f>
        <v>158128</v>
      </c>
      <c r="U38" s="413">
        <v>131</v>
      </c>
      <c r="V38" s="415">
        <f>T38+U38</f>
        <v>158259</v>
      </c>
      <c r="W38" s="423">
        <f t="shared" si="45"/>
        <v>184.91520541533143</v>
      </c>
    </row>
    <row r="39" spans="1:23" x14ac:dyDescent="0.2">
      <c r="A39" s="4" t="str">
        <f t="shared" si="39"/>
        <v xml:space="preserve"> </v>
      </c>
      <c r="B39" s="111" t="s">
        <v>17</v>
      </c>
      <c r="C39" s="138">
        <v>218</v>
      </c>
      <c r="D39" s="140">
        <v>218</v>
      </c>
      <c r="E39" s="155">
        <f>SUM(C39:D39)</f>
        <v>436</v>
      </c>
      <c r="F39" s="138">
        <v>591</v>
      </c>
      <c r="G39" s="140">
        <v>591</v>
      </c>
      <c r="H39" s="155">
        <f>SUM(F39:G39)</f>
        <v>1182</v>
      </c>
      <c r="I39" s="366">
        <f t="shared" si="42"/>
        <v>171.10091743119264</v>
      </c>
      <c r="J39" s="4"/>
      <c r="L39" s="14" t="s">
        <v>17</v>
      </c>
      <c r="M39" s="40">
        <v>32152</v>
      </c>
      <c r="N39" s="38">
        <v>31839</v>
      </c>
      <c r="O39" s="343">
        <f t="shared" ref="O39" si="50">+M39+N39</f>
        <v>63991</v>
      </c>
      <c r="P39" s="413">
        <v>0</v>
      </c>
      <c r="Q39" s="343">
        <f>O39+P39</f>
        <v>63991</v>
      </c>
      <c r="R39" s="40">
        <v>84721</v>
      </c>
      <c r="S39" s="38">
        <v>82002</v>
      </c>
      <c r="T39" s="343">
        <f>+R39+S39</f>
        <v>166723</v>
      </c>
      <c r="U39" s="413">
        <v>0</v>
      </c>
      <c r="V39" s="343">
        <f>T39+U39</f>
        <v>166723</v>
      </c>
      <c r="W39" s="423">
        <f t="shared" si="45"/>
        <v>160.54132612398618</v>
      </c>
    </row>
    <row r="40" spans="1:23" ht="13.5" thickBot="1" x14ac:dyDescent="0.25">
      <c r="A40" s="4" t="str">
        <f>IF(ISERROR(F40/G40)," ",IF(F40/G40&gt;0.5,IF(F40/G40&lt;1.5," ","NOT OK"),"NOT OK"))</f>
        <v xml:space="preserve"> </v>
      </c>
      <c r="B40" s="111" t="s">
        <v>18</v>
      </c>
      <c r="C40" s="138">
        <v>212</v>
      </c>
      <c r="D40" s="140">
        <v>212</v>
      </c>
      <c r="E40" s="155">
        <f>SUM(C40:D40)</f>
        <v>424</v>
      </c>
      <c r="F40" s="138">
        <v>440</v>
      </c>
      <c r="G40" s="140">
        <v>442</v>
      </c>
      <c r="H40" s="155">
        <f>SUM(F40:G40)</f>
        <v>882</v>
      </c>
      <c r="I40" s="366">
        <f>IF(E40=0,0,((H40/E40)-1)*100)</f>
        <v>108.01886792452828</v>
      </c>
      <c r="J40" s="4"/>
      <c r="L40" s="14" t="s">
        <v>18</v>
      </c>
      <c r="M40" s="40">
        <v>31309</v>
      </c>
      <c r="N40" s="38">
        <v>30585</v>
      </c>
      <c r="O40" s="343">
        <f>+M40+N40</f>
        <v>61894</v>
      </c>
      <c r="P40" s="413">
        <v>0</v>
      </c>
      <c r="Q40" s="343">
        <f>O40+P40</f>
        <v>61894</v>
      </c>
      <c r="R40" s="40">
        <v>62331</v>
      </c>
      <c r="S40" s="38">
        <v>62181</v>
      </c>
      <c r="T40" s="343">
        <f>+R40+S40</f>
        <v>124512</v>
      </c>
      <c r="U40" s="413">
        <v>156</v>
      </c>
      <c r="V40" s="343">
        <f>T40+U40</f>
        <v>124668</v>
      </c>
      <c r="W40" s="422">
        <f>IF(Q40=0,0,((V40/Q40)-1)*100)</f>
        <v>101.42178563350245</v>
      </c>
    </row>
    <row r="41" spans="1:23" ht="15.75" customHeight="1" thickTop="1" thickBot="1" x14ac:dyDescent="0.25">
      <c r="A41" s="10" t="str">
        <f>IF(ISERROR(F41/G41)," ",IF(F41/G41&gt;0.5,IF(F41/G41&lt;1.5," ","NOT OK"),"NOT OK"))</f>
        <v xml:space="preserve"> </v>
      </c>
      <c r="B41" s="141" t="s">
        <v>19</v>
      </c>
      <c r="C41" s="133">
        <f>+C38+C39+C40</f>
        <v>630</v>
      </c>
      <c r="D41" s="143">
        <f t="shared" ref="D41:H41" si="51">+D38+D39+D40</f>
        <v>630</v>
      </c>
      <c r="E41" s="157">
        <f t="shared" si="51"/>
        <v>1260</v>
      </c>
      <c r="F41" s="133">
        <f t="shared" si="51"/>
        <v>1573</v>
      </c>
      <c r="G41" s="143">
        <f t="shared" si="51"/>
        <v>1575</v>
      </c>
      <c r="H41" s="157">
        <f t="shared" si="51"/>
        <v>3148</v>
      </c>
      <c r="I41" s="136">
        <f>IF(E41=0,0,((H41/E41)-1)*100)</f>
        <v>149.84126984126985</v>
      </c>
      <c r="J41" s="4"/>
      <c r="K41" s="11"/>
      <c r="L41" s="48" t="s">
        <v>19</v>
      </c>
      <c r="M41" s="49">
        <f>+M38+M39+M40</f>
        <v>91783</v>
      </c>
      <c r="N41" s="50">
        <f t="shared" ref="N41:V41" si="52">+N38+N39+N40</f>
        <v>89648</v>
      </c>
      <c r="O41" s="363">
        <f t="shared" si="52"/>
        <v>181431</v>
      </c>
      <c r="P41" s="50">
        <f t="shared" si="52"/>
        <v>0</v>
      </c>
      <c r="Q41" s="363">
        <f t="shared" si="52"/>
        <v>181431</v>
      </c>
      <c r="R41" s="49">
        <f t="shared" si="52"/>
        <v>225750</v>
      </c>
      <c r="S41" s="50">
        <f t="shared" si="52"/>
        <v>223613</v>
      </c>
      <c r="T41" s="363">
        <f t="shared" si="52"/>
        <v>449363</v>
      </c>
      <c r="U41" s="50">
        <f t="shared" si="52"/>
        <v>287</v>
      </c>
      <c r="V41" s="363">
        <f t="shared" si="52"/>
        <v>449650</v>
      </c>
      <c r="W41" s="51">
        <f>IF(Q41=0,0,((V41/Q41)-1)*100)</f>
        <v>147.83526519723753</v>
      </c>
    </row>
    <row r="42" spans="1:23" ht="13.5" thickTop="1" x14ac:dyDescent="0.2">
      <c r="A42" s="4" t="str">
        <f>IF(ISERROR(F42/G42)," ",IF(F42/G42&gt;0.5,IF(F42/G42&lt;1.5," ","NOT OK"),"NOT OK"))</f>
        <v xml:space="preserve"> </v>
      </c>
      <c r="B42" s="111" t="s">
        <v>20</v>
      </c>
      <c r="C42" s="125">
        <v>217</v>
      </c>
      <c r="D42" s="127">
        <v>217</v>
      </c>
      <c r="E42" s="158">
        <f>SUM(C42:D42)</f>
        <v>434</v>
      </c>
      <c r="F42" s="125">
        <v>447</v>
      </c>
      <c r="G42" s="127">
        <v>446</v>
      </c>
      <c r="H42" s="158">
        <f>SUM(F42:G42)</f>
        <v>893</v>
      </c>
      <c r="I42" s="366">
        <f>IF(E42=0,0,((H42/E42)-1)*100)</f>
        <v>105.76036866359448</v>
      </c>
      <c r="J42" s="4"/>
      <c r="L42" s="14" t="s">
        <v>21</v>
      </c>
      <c r="M42" s="40">
        <v>32500</v>
      </c>
      <c r="N42" s="38">
        <v>32201</v>
      </c>
      <c r="O42" s="343">
        <f>+M42+N42</f>
        <v>64701</v>
      </c>
      <c r="P42" s="413">
        <v>0</v>
      </c>
      <c r="Q42" s="343">
        <f>O42+P42</f>
        <v>64701</v>
      </c>
      <c r="R42" s="40">
        <v>65692</v>
      </c>
      <c r="S42" s="38">
        <v>66907</v>
      </c>
      <c r="T42" s="343">
        <f>+R42+S42</f>
        <v>132599</v>
      </c>
      <c r="U42" s="413">
        <v>161</v>
      </c>
      <c r="V42" s="343">
        <f>T42+U42</f>
        <v>132760</v>
      </c>
      <c r="W42" s="422">
        <f>IF(Q42=0,0,((V42/Q42)-1)*100)</f>
        <v>105.19002797483812</v>
      </c>
    </row>
    <row r="43" spans="1:23" x14ac:dyDescent="0.2">
      <c r="A43" s="4" t="str">
        <f t="shared" ref="A43" si="53">IF(ISERROR(F43/G43)," ",IF(F43/G43&gt;0.5,IF(F43/G43&lt;1.5," ","NOT OK"),"NOT OK"))</f>
        <v xml:space="preserve"> </v>
      </c>
      <c r="B43" s="111" t="s">
        <v>22</v>
      </c>
      <c r="C43" s="125">
        <v>206</v>
      </c>
      <c r="D43" s="127">
        <v>207</v>
      </c>
      <c r="E43" s="152">
        <f>SUM(C43:D43)</f>
        <v>413</v>
      </c>
      <c r="F43" s="125">
        <v>486</v>
      </c>
      <c r="G43" s="127">
        <v>486</v>
      </c>
      <c r="H43" s="152">
        <f t="shared" ref="H43:H44" si="54">SUM(F43:G43)</f>
        <v>972</v>
      </c>
      <c r="I43" s="366">
        <f t="shared" ref="I43" si="55">IF(E43=0,0,((H43/E43)-1)*100)</f>
        <v>135.35108958837773</v>
      </c>
      <c r="J43" s="10"/>
      <c r="L43" s="14" t="s">
        <v>22</v>
      </c>
      <c r="M43" s="40">
        <v>30614</v>
      </c>
      <c r="N43" s="38">
        <v>28079</v>
      </c>
      <c r="O43" s="343">
        <f t="shared" ref="O43" si="56">+M43+N43</f>
        <v>58693</v>
      </c>
      <c r="P43" s="413">
        <v>0</v>
      </c>
      <c r="Q43" s="343">
        <f>O43+P43</f>
        <v>58693</v>
      </c>
      <c r="R43" s="40">
        <v>69147</v>
      </c>
      <c r="S43" s="38">
        <v>67341</v>
      </c>
      <c r="T43" s="343">
        <f t="shared" ref="T43" si="57">+R43+S43</f>
        <v>136488</v>
      </c>
      <c r="U43" s="413">
        <v>0</v>
      </c>
      <c r="V43" s="343">
        <f>T43+U43</f>
        <v>136488</v>
      </c>
      <c r="W43" s="422">
        <f t="shared" ref="W43" si="58">IF(Q43=0,0,((V43/Q43)-1)*100)</f>
        <v>132.54561872795736</v>
      </c>
    </row>
    <row r="44" spans="1:23" ht="13.5" thickBot="1" x14ac:dyDescent="0.25">
      <c r="A44" s="4" t="str">
        <f>IF(ISERROR(F44/G44)," ",IF(F44/G44&gt;0.5,IF(F44/G44&lt;1.5," ","NOT OK"),"NOT OK"))</f>
        <v xml:space="preserve"> </v>
      </c>
      <c r="B44" s="111" t="s">
        <v>23</v>
      </c>
      <c r="C44" s="125">
        <v>216</v>
      </c>
      <c r="D44" s="144">
        <v>216</v>
      </c>
      <c r="E44" s="153">
        <f t="shared" ref="E44" si="59">SUM(C44:D44)</f>
        <v>432</v>
      </c>
      <c r="F44" s="125">
        <v>506</v>
      </c>
      <c r="G44" s="144">
        <v>507</v>
      </c>
      <c r="H44" s="153">
        <f t="shared" si="54"/>
        <v>1013</v>
      </c>
      <c r="I44" s="368">
        <f>IF(E44=0,0,((H44/E44)-1)*100)</f>
        <v>134.49074074074073</v>
      </c>
      <c r="J44" s="4"/>
      <c r="L44" s="14" t="s">
        <v>23</v>
      </c>
      <c r="M44" s="40">
        <v>30487</v>
      </c>
      <c r="N44" s="38">
        <v>31166</v>
      </c>
      <c r="O44" s="343">
        <f>+M44+N44</f>
        <v>61653</v>
      </c>
      <c r="P44" s="413">
        <v>0</v>
      </c>
      <c r="Q44" s="343">
        <f>O44+P44</f>
        <v>61653</v>
      </c>
      <c r="R44" s="40">
        <v>68733</v>
      </c>
      <c r="S44" s="38">
        <v>69308</v>
      </c>
      <c r="T44" s="343">
        <f>+R44+S44</f>
        <v>138041</v>
      </c>
      <c r="U44" s="413">
        <v>0</v>
      </c>
      <c r="V44" s="343">
        <f>T44+U44</f>
        <v>138041</v>
      </c>
      <c r="W44" s="422">
        <f>IF(Q44=0,0,((V44/Q44)-1)*100)</f>
        <v>123.89989132726713</v>
      </c>
    </row>
    <row r="45" spans="1:23" ht="14.25" customHeight="1" thickTop="1" thickBot="1" x14ac:dyDescent="0.25">
      <c r="A45" s="4" t="str">
        <f t="shared" si="19"/>
        <v xml:space="preserve"> </v>
      </c>
      <c r="B45" s="132" t="s">
        <v>24</v>
      </c>
      <c r="C45" s="133">
        <f t="shared" ref="C45:E45" si="60">+C42+C43+C44</f>
        <v>639</v>
      </c>
      <c r="D45" s="135">
        <f t="shared" si="60"/>
        <v>640</v>
      </c>
      <c r="E45" s="159">
        <f t="shared" si="60"/>
        <v>1279</v>
      </c>
      <c r="F45" s="133">
        <f t="shared" ref="F45:H45" si="61">+F42+F43+F44</f>
        <v>1439</v>
      </c>
      <c r="G45" s="135">
        <f t="shared" si="61"/>
        <v>1439</v>
      </c>
      <c r="H45" s="159">
        <f t="shared" si="61"/>
        <v>2878</v>
      </c>
      <c r="I45" s="367">
        <f t="shared" ref="I45" si="62">IF(E45=0,0,((H45/E45)-1)*100)</f>
        <v>125.01954652071929</v>
      </c>
      <c r="J45" s="4"/>
      <c r="L45" s="42" t="s">
        <v>24</v>
      </c>
      <c r="M45" s="46">
        <f t="shared" ref="M45:Q45" si="63">+M42+M43+M44</f>
        <v>93601</v>
      </c>
      <c r="N45" s="44">
        <f t="shared" si="63"/>
        <v>91446</v>
      </c>
      <c r="O45" s="344">
        <f t="shared" si="63"/>
        <v>185047</v>
      </c>
      <c r="P45" s="44">
        <f t="shared" si="63"/>
        <v>0</v>
      </c>
      <c r="Q45" s="344">
        <f t="shared" si="63"/>
        <v>185047</v>
      </c>
      <c r="R45" s="46">
        <f t="shared" ref="R45:V45" si="64">+R42+R43+R44</f>
        <v>203572</v>
      </c>
      <c r="S45" s="44">
        <f t="shared" si="64"/>
        <v>203556</v>
      </c>
      <c r="T45" s="344">
        <f t="shared" si="64"/>
        <v>407128</v>
      </c>
      <c r="U45" s="44">
        <f t="shared" si="64"/>
        <v>161</v>
      </c>
      <c r="V45" s="344">
        <f t="shared" si="64"/>
        <v>407289</v>
      </c>
      <c r="W45" s="371">
        <f t="shared" ref="W45" si="65">IF(Q45=0,0,((V45/Q45)-1)*100)</f>
        <v>120.10029884299662</v>
      </c>
    </row>
    <row r="46" spans="1:23" ht="14.25" customHeight="1" thickTop="1" x14ac:dyDescent="0.2">
      <c r="A46" s="4" t="str">
        <f t="shared" ref="A46" si="66">IF(ISERROR(F46/G46)," ",IF(F46/G46&gt;0.5,IF(F46/G46&lt;1.5," ","NOT OK"),"NOT OK"))</f>
        <v xml:space="preserve"> </v>
      </c>
      <c r="B46" s="111" t="s">
        <v>10</v>
      </c>
      <c r="C46" s="125">
        <v>294</v>
      </c>
      <c r="D46" s="127">
        <v>293</v>
      </c>
      <c r="E46" s="155">
        <f t="shared" ref="E46" si="67">SUM(C46:D46)</f>
        <v>587</v>
      </c>
      <c r="F46" s="125">
        <v>616</v>
      </c>
      <c r="G46" s="127">
        <v>617</v>
      </c>
      <c r="H46" s="155">
        <f t="shared" ref="H46" si="68">SUM(F46:G46)</f>
        <v>1233</v>
      </c>
      <c r="I46" s="453">
        <f t="shared" ref="I46" si="69">IF(E46=0,0,((H46/E46)-1)*100)</f>
        <v>110.05110732538333</v>
      </c>
      <c r="J46" s="4"/>
      <c r="K46" s="7"/>
      <c r="L46" s="14" t="s">
        <v>10</v>
      </c>
      <c r="M46" s="40">
        <v>42700</v>
      </c>
      <c r="N46" s="38">
        <v>42903</v>
      </c>
      <c r="O46" s="343">
        <f t="shared" ref="O46" si="70">SUM(M46:N46)</f>
        <v>85603</v>
      </c>
      <c r="P46" s="38">
        <v>0</v>
      </c>
      <c r="Q46" s="343">
        <f>O46+P46</f>
        <v>85603</v>
      </c>
      <c r="R46" s="40">
        <v>92253</v>
      </c>
      <c r="S46" s="38">
        <v>92522</v>
      </c>
      <c r="T46" s="343">
        <f t="shared" ref="T46" si="71">SUM(R46:S46)</f>
        <v>184775</v>
      </c>
      <c r="U46" s="38">
        <v>0</v>
      </c>
      <c r="V46" s="343">
        <f>T46+U46</f>
        <v>184775</v>
      </c>
      <c r="W46" s="322">
        <f t="shared" ref="W46" si="72">IF(Q46=0,0,((V46/Q46)-1)*100)</f>
        <v>115.85107998551453</v>
      </c>
    </row>
    <row r="47" spans="1:23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v>331</v>
      </c>
      <c r="D47" s="127">
        <v>331</v>
      </c>
      <c r="E47" s="155">
        <f>SUM(C47:D47)</f>
        <v>662</v>
      </c>
      <c r="F47" s="125">
        <v>631</v>
      </c>
      <c r="G47" s="127">
        <v>631</v>
      </c>
      <c r="H47" s="155">
        <f>SUM(F47:G47)</f>
        <v>1262</v>
      </c>
      <c r="I47" s="453">
        <f>IF(E47=0,0,((H47/E47)-1)*100)</f>
        <v>90.634441087613297</v>
      </c>
      <c r="J47" s="4"/>
      <c r="K47" s="7"/>
      <c r="L47" s="14" t="s">
        <v>11</v>
      </c>
      <c r="M47" s="40">
        <v>47937</v>
      </c>
      <c r="N47" s="38">
        <v>47465</v>
      </c>
      <c r="O47" s="343">
        <f>SUM(M47:N47)</f>
        <v>95402</v>
      </c>
      <c r="P47" s="38">
        <v>0</v>
      </c>
      <c r="Q47" s="343">
        <f>O47+P47</f>
        <v>95402</v>
      </c>
      <c r="R47" s="40">
        <v>99153</v>
      </c>
      <c r="S47" s="38">
        <v>102733</v>
      </c>
      <c r="T47" s="343">
        <f>SUM(R47:S47)</f>
        <v>201886</v>
      </c>
      <c r="U47" s="38">
        <v>125</v>
      </c>
      <c r="V47" s="343">
        <f>T47+U47</f>
        <v>202011</v>
      </c>
      <c r="W47" s="322">
        <f>IF(Q47=0,0,((V47/Q47)-1)*100)</f>
        <v>111.74713318379071</v>
      </c>
    </row>
    <row r="48" spans="1:23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9">
        <v>343</v>
      </c>
      <c r="D48" s="131">
        <v>343</v>
      </c>
      <c r="E48" s="155">
        <f>SUM(C48:D48)</f>
        <v>686</v>
      </c>
      <c r="F48" s="129">
        <v>675</v>
      </c>
      <c r="G48" s="131">
        <v>674</v>
      </c>
      <c r="H48" s="155">
        <f>SUM(F48:G48)</f>
        <v>1349</v>
      </c>
      <c r="I48" s="453">
        <f>IF(E48=0,0,((H48/E48)-1)*100)</f>
        <v>96.647230320699705</v>
      </c>
      <c r="J48" s="4"/>
      <c r="K48" s="7"/>
      <c r="L48" s="23" t="s">
        <v>12</v>
      </c>
      <c r="M48" s="40">
        <v>49620</v>
      </c>
      <c r="N48" s="38">
        <v>52602</v>
      </c>
      <c r="O48" s="343">
        <f>SUM(M48:N48)</f>
        <v>102222</v>
      </c>
      <c r="P48" s="38">
        <v>0</v>
      </c>
      <c r="Q48" s="364">
        <f>O48+P48</f>
        <v>102222</v>
      </c>
      <c r="R48" s="40">
        <v>105600</v>
      </c>
      <c r="S48" s="38">
        <v>111263</v>
      </c>
      <c r="T48" s="343">
        <f>SUM(R48:S48)</f>
        <v>216863</v>
      </c>
      <c r="U48" s="38">
        <v>0</v>
      </c>
      <c r="V48" s="364">
        <f>T48+U48</f>
        <v>216863</v>
      </c>
      <c r="W48" s="322">
        <f>IF(Q48=0,0,((V48/Q48)-1)*100)</f>
        <v>112.14904815010468</v>
      </c>
    </row>
    <row r="49" spans="1:23" ht="14.25" customHeight="1" thickTop="1" thickBot="1" x14ac:dyDescent="0.25">
      <c r="A49" s="382" t="str">
        <f t="shared" ref="A49:A50" si="73">IF(ISERROR(F49/G49)," ",IF(F49/G49&gt;0.5,IF(F49/G49&lt;1.5," ","NOT OK"),"NOT OK"))</f>
        <v xml:space="preserve"> </v>
      </c>
      <c r="B49" s="132" t="s">
        <v>38</v>
      </c>
      <c r="C49" s="133">
        <f t="shared" ref="C49:H49" si="74">+C46+C47+C48</f>
        <v>968</v>
      </c>
      <c r="D49" s="135">
        <f t="shared" si="74"/>
        <v>967</v>
      </c>
      <c r="E49" s="159">
        <f t="shared" si="74"/>
        <v>1935</v>
      </c>
      <c r="F49" s="133">
        <f t="shared" si="74"/>
        <v>1922</v>
      </c>
      <c r="G49" s="135">
        <f t="shared" si="74"/>
        <v>1922</v>
      </c>
      <c r="H49" s="159">
        <f t="shared" si="74"/>
        <v>3844</v>
      </c>
      <c r="I49" s="136">
        <f>IF(E49=0,0,((H49/E49)-1)*100)</f>
        <v>98.656330749353998</v>
      </c>
      <c r="J49" s="4"/>
      <c r="L49" s="42" t="s">
        <v>38</v>
      </c>
      <c r="M49" s="46">
        <f t="shared" ref="M49:V49" si="75">+M46+M47+M48</f>
        <v>140257</v>
      </c>
      <c r="N49" s="44">
        <f t="shared" si="75"/>
        <v>142970</v>
      </c>
      <c r="O49" s="344">
        <f t="shared" si="75"/>
        <v>283227</v>
      </c>
      <c r="P49" s="44">
        <f t="shared" si="75"/>
        <v>0</v>
      </c>
      <c r="Q49" s="344">
        <f t="shared" si="75"/>
        <v>283227</v>
      </c>
      <c r="R49" s="46">
        <f t="shared" si="75"/>
        <v>297006</v>
      </c>
      <c r="S49" s="44">
        <f t="shared" si="75"/>
        <v>306518</v>
      </c>
      <c r="T49" s="344">
        <f t="shared" si="75"/>
        <v>603524</v>
      </c>
      <c r="U49" s="44">
        <f t="shared" si="75"/>
        <v>125</v>
      </c>
      <c r="V49" s="344">
        <f t="shared" si="75"/>
        <v>603649</v>
      </c>
      <c r="W49" s="47">
        <f t="shared" ref="W49:W50" si="76">IF(Q49=0,0,((V49/Q49)-1)*100)</f>
        <v>113.13257563720973</v>
      </c>
    </row>
    <row r="50" spans="1:23" ht="14.25" customHeight="1" thickTop="1" thickBot="1" x14ac:dyDescent="0.25">
      <c r="A50" s="383" t="str">
        <f t="shared" si="73"/>
        <v xml:space="preserve"> </v>
      </c>
      <c r="B50" s="132" t="s">
        <v>63</v>
      </c>
      <c r="C50" s="133">
        <f t="shared" ref="C50:H50" si="77">+C37+C41+C45+C49</f>
        <v>2694</v>
      </c>
      <c r="D50" s="135">
        <f t="shared" si="77"/>
        <v>2693</v>
      </c>
      <c r="E50" s="156">
        <f t="shared" si="77"/>
        <v>5387</v>
      </c>
      <c r="F50" s="133">
        <f t="shared" si="77"/>
        <v>6211</v>
      </c>
      <c r="G50" s="135">
        <f t="shared" si="77"/>
        <v>6213</v>
      </c>
      <c r="H50" s="156">
        <f t="shared" si="77"/>
        <v>12424</v>
      </c>
      <c r="I50" s="137">
        <f t="shared" ref="I50" si="78">IF(E50=0,0,((H50/E50)-1)*100)</f>
        <v>130.62929274178578</v>
      </c>
      <c r="J50" s="8"/>
      <c r="L50" s="42" t="s">
        <v>63</v>
      </c>
      <c r="M50" s="46">
        <f t="shared" ref="M50:V50" si="79">+M37+M41+M45+M49</f>
        <v>391015</v>
      </c>
      <c r="N50" s="44">
        <f t="shared" si="79"/>
        <v>387914</v>
      </c>
      <c r="O50" s="344">
        <f t="shared" si="79"/>
        <v>778929</v>
      </c>
      <c r="P50" s="45">
        <f t="shared" si="79"/>
        <v>0</v>
      </c>
      <c r="Q50" s="346">
        <f t="shared" si="79"/>
        <v>778929</v>
      </c>
      <c r="R50" s="46">
        <f t="shared" si="79"/>
        <v>918867</v>
      </c>
      <c r="S50" s="44">
        <f t="shared" si="79"/>
        <v>920625</v>
      </c>
      <c r="T50" s="344">
        <f t="shared" si="79"/>
        <v>1839492</v>
      </c>
      <c r="U50" s="45">
        <f t="shared" si="79"/>
        <v>866</v>
      </c>
      <c r="V50" s="346">
        <f t="shared" si="79"/>
        <v>1840358</v>
      </c>
      <c r="W50" s="47">
        <f t="shared" si="76"/>
        <v>136.26774712457745</v>
      </c>
    </row>
    <row r="51" spans="1:23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3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3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3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3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3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3" ht="13.5" thickBot="1" x14ac:dyDescent="0.25">
      <c r="B57" s="116" t="s">
        <v>29</v>
      </c>
      <c r="C57" s="117" t="s">
        <v>5</v>
      </c>
      <c r="D57" s="118" t="s">
        <v>6</v>
      </c>
      <c r="E57" s="418" t="s">
        <v>7</v>
      </c>
      <c r="F57" s="117" t="s">
        <v>5</v>
      </c>
      <c r="G57" s="118" t="s">
        <v>6</v>
      </c>
      <c r="H57" s="317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3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33"/>
      <c r="Q58" s="35"/>
      <c r="R58" s="34"/>
      <c r="S58" s="31"/>
      <c r="T58" s="32"/>
      <c r="U58" s="33"/>
      <c r="V58" s="35"/>
      <c r="W58" s="36"/>
    </row>
    <row r="59" spans="1:23" ht="14.25" customHeight="1" x14ac:dyDescent="0.2">
      <c r="A59" s="4" t="str">
        <f t="shared" si="19"/>
        <v xml:space="preserve"> </v>
      </c>
      <c r="B59" s="111" t="s">
        <v>13</v>
      </c>
      <c r="C59" s="125">
        <f t="shared" ref="C59:H61" si="80">+C9+C34</f>
        <v>1448</v>
      </c>
      <c r="D59" s="127">
        <f t="shared" si="80"/>
        <v>1449</v>
      </c>
      <c r="E59" s="155">
        <f t="shared" si="80"/>
        <v>2897</v>
      </c>
      <c r="F59" s="125">
        <f t="shared" si="80"/>
        <v>1905</v>
      </c>
      <c r="G59" s="127">
        <f t="shared" si="80"/>
        <v>1904</v>
      </c>
      <c r="H59" s="155">
        <f t="shared" si="80"/>
        <v>3809</v>
      </c>
      <c r="I59" s="128">
        <f t="shared" ref="I59:I70" si="81">IF(E59=0,0,((H59/E59)-1)*100)</f>
        <v>31.480842250604081</v>
      </c>
      <c r="J59" s="4"/>
      <c r="L59" s="14" t="s">
        <v>13</v>
      </c>
      <c r="M59" s="40">
        <f t="shared" ref="M59:N61" si="82">+M9+M34</f>
        <v>236521</v>
      </c>
      <c r="N59" s="38">
        <f t="shared" si="82"/>
        <v>230257</v>
      </c>
      <c r="O59" s="343">
        <f t="shared" ref="O59:O60" si="83">SUM(M59:N59)</f>
        <v>466778</v>
      </c>
      <c r="P59" s="39">
        <f>P9+P34</f>
        <v>0</v>
      </c>
      <c r="Q59" s="345">
        <f>+O59+P59</f>
        <v>466778</v>
      </c>
      <c r="R59" s="40">
        <f t="shared" ref="R59:S61" si="84">+R9+R34</f>
        <v>318399</v>
      </c>
      <c r="S59" s="38">
        <f t="shared" si="84"/>
        <v>310734</v>
      </c>
      <c r="T59" s="343">
        <f t="shared" ref="T59:T60" si="85">SUM(R59:S59)</f>
        <v>629133</v>
      </c>
      <c r="U59" s="39">
        <f>U9+U34</f>
        <v>0</v>
      </c>
      <c r="V59" s="345">
        <f>+T59+U59</f>
        <v>629133</v>
      </c>
      <c r="W59" s="41">
        <f t="shared" ref="W59:W70" si="86">IF(Q59=0,0,((V59/Q59)-1)*100)</f>
        <v>34.78205913732009</v>
      </c>
    </row>
    <row r="60" spans="1:23" ht="14.25" customHeight="1" x14ac:dyDescent="0.2">
      <c r="A60" s="4" t="str">
        <f t="shared" si="19"/>
        <v xml:space="preserve"> </v>
      </c>
      <c r="B60" s="111" t="s">
        <v>14</v>
      </c>
      <c r="C60" s="125">
        <f t="shared" si="80"/>
        <v>1356</v>
      </c>
      <c r="D60" s="127">
        <f t="shared" si="80"/>
        <v>1354</v>
      </c>
      <c r="E60" s="155">
        <f t="shared" si="80"/>
        <v>2710</v>
      </c>
      <c r="F60" s="125">
        <f t="shared" si="80"/>
        <v>1767</v>
      </c>
      <c r="G60" s="127">
        <f t="shared" si="80"/>
        <v>1766</v>
      </c>
      <c r="H60" s="155">
        <f t="shared" si="80"/>
        <v>3533</v>
      </c>
      <c r="I60" s="128">
        <f t="shared" si="81"/>
        <v>30.369003690036898</v>
      </c>
      <c r="J60" s="4"/>
      <c r="L60" s="14" t="s">
        <v>14</v>
      </c>
      <c r="M60" s="40">
        <f t="shared" si="82"/>
        <v>221580</v>
      </c>
      <c r="N60" s="38">
        <f t="shared" si="82"/>
        <v>231429</v>
      </c>
      <c r="O60" s="343">
        <f t="shared" si="83"/>
        <v>453009</v>
      </c>
      <c r="P60" s="39">
        <f>P10+P35</f>
        <v>0</v>
      </c>
      <c r="Q60" s="345">
        <f>+O60+P60</f>
        <v>453009</v>
      </c>
      <c r="R60" s="40">
        <f t="shared" si="84"/>
        <v>297504</v>
      </c>
      <c r="S60" s="38">
        <f t="shared" si="84"/>
        <v>300773</v>
      </c>
      <c r="T60" s="343">
        <f t="shared" si="85"/>
        <v>598277</v>
      </c>
      <c r="U60" s="39">
        <f>U10+U35</f>
        <v>460</v>
      </c>
      <c r="V60" s="345">
        <f>+T60+U60</f>
        <v>598737</v>
      </c>
      <c r="W60" s="41">
        <f t="shared" si="86"/>
        <v>32.168897306676023</v>
      </c>
    </row>
    <row r="61" spans="1:23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80"/>
        <v>1443</v>
      </c>
      <c r="D61" s="127">
        <f t="shared" si="80"/>
        <v>1446</v>
      </c>
      <c r="E61" s="155">
        <f t="shared" si="80"/>
        <v>2889</v>
      </c>
      <c r="F61" s="125">
        <f t="shared" si="80"/>
        <v>1919</v>
      </c>
      <c r="G61" s="127">
        <f t="shared" si="80"/>
        <v>1920</v>
      </c>
      <c r="H61" s="155">
        <f t="shared" si="80"/>
        <v>3839</v>
      </c>
      <c r="I61" s="128">
        <f>IF(E61=0,0,((H61/E61)-1)*100)</f>
        <v>32.883350640359986</v>
      </c>
      <c r="J61" s="4"/>
      <c r="L61" s="14" t="s">
        <v>15</v>
      </c>
      <c r="M61" s="40">
        <f t="shared" si="82"/>
        <v>233001</v>
      </c>
      <c r="N61" s="38">
        <f t="shared" si="82"/>
        <v>242941</v>
      </c>
      <c r="O61" s="343">
        <f>SUM(M61:N61)</f>
        <v>475942</v>
      </c>
      <c r="P61" s="39">
        <f>P11+P36</f>
        <v>0</v>
      </c>
      <c r="Q61" s="345">
        <f>+O61+P61</f>
        <v>475942</v>
      </c>
      <c r="R61" s="40">
        <f t="shared" si="84"/>
        <v>309833</v>
      </c>
      <c r="S61" s="38">
        <f t="shared" si="84"/>
        <v>321105</v>
      </c>
      <c r="T61" s="343">
        <f>SUM(R61:S61)</f>
        <v>630938</v>
      </c>
      <c r="U61" s="39">
        <f>U11+U36</f>
        <v>0</v>
      </c>
      <c r="V61" s="345">
        <f>+T61+U61</f>
        <v>630938</v>
      </c>
      <c r="W61" s="41">
        <f>IF(Q61=0,0,((V61/Q61)-1)*100)</f>
        <v>32.566153018645139</v>
      </c>
    </row>
    <row r="62" spans="1:23" ht="14.25" customHeight="1" thickTop="1" thickBot="1" x14ac:dyDescent="0.25">
      <c r="A62" s="4" t="str">
        <f t="shared" si="19"/>
        <v xml:space="preserve"> </v>
      </c>
      <c r="B62" s="132" t="s">
        <v>61</v>
      </c>
      <c r="C62" s="133">
        <f t="shared" ref="C62:E62" si="87">+C59+C60+C61</f>
        <v>4247</v>
      </c>
      <c r="D62" s="135">
        <f t="shared" si="87"/>
        <v>4249</v>
      </c>
      <c r="E62" s="156">
        <f t="shared" si="87"/>
        <v>8496</v>
      </c>
      <c r="F62" s="133">
        <f t="shared" ref="F62:H62" si="88">+F59+F60+F61</f>
        <v>5591</v>
      </c>
      <c r="G62" s="135">
        <f t="shared" si="88"/>
        <v>5590</v>
      </c>
      <c r="H62" s="156">
        <f t="shared" si="88"/>
        <v>11181</v>
      </c>
      <c r="I62" s="137">
        <f>IF(E62=0,0,((H62/E62)-1)*100)</f>
        <v>31.603107344632765</v>
      </c>
      <c r="J62" s="8"/>
      <c r="L62" s="42" t="s">
        <v>61</v>
      </c>
      <c r="M62" s="46">
        <f t="shared" ref="M62:Q62" si="89">+M59+M60+M61</f>
        <v>691102</v>
      </c>
      <c r="N62" s="44">
        <f t="shared" si="89"/>
        <v>704627</v>
      </c>
      <c r="O62" s="344">
        <f t="shared" si="89"/>
        <v>1395729</v>
      </c>
      <c r="P62" s="45">
        <f t="shared" si="89"/>
        <v>0</v>
      </c>
      <c r="Q62" s="346">
        <f t="shared" si="89"/>
        <v>1395729</v>
      </c>
      <c r="R62" s="46">
        <f t="shared" ref="R62:V62" si="90">+R59+R60+R61</f>
        <v>925736</v>
      </c>
      <c r="S62" s="44">
        <f t="shared" si="90"/>
        <v>932612</v>
      </c>
      <c r="T62" s="344">
        <f t="shared" si="90"/>
        <v>1858348</v>
      </c>
      <c r="U62" s="45">
        <f t="shared" si="90"/>
        <v>460</v>
      </c>
      <c r="V62" s="346">
        <f t="shared" si="90"/>
        <v>1858808</v>
      </c>
      <c r="W62" s="47">
        <f>IF(Q62=0,0,((V62/Q62)-1)*100)</f>
        <v>33.178288908520216</v>
      </c>
    </row>
    <row r="63" spans="1:23" ht="14.25" customHeight="1" thickTop="1" x14ac:dyDescent="0.2">
      <c r="A63" s="4" t="str">
        <f t="shared" si="19"/>
        <v xml:space="preserve"> </v>
      </c>
      <c r="B63" s="111" t="s">
        <v>16</v>
      </c>
      <c r="C63" s="138">
        <f t="shared" ref="C63:H65" si="91">+C13+C38</f>
        <v>1466</v>
      </c>
      <c r="D63" s="140">
        <f t="shared" si="91"/>
        <v>1463</v>
      </c>
      <c r="E63" s="155">
        <f t="shared" si="91"/>
        <v>2929</v>
      </c>
      <c r="F63" s="138">
        <f t="shared" si="91"/>
        <v>1922</v>
      </c>
      <c r="G63" s="140">
        <f t="shared" si="91"/>
        <v>1924</v>
      </c>
      <c r="H63" s="155">
        <f t="shared" si="91"/>
        <v>3846</v>
      </c>
      <c r="I63" s="128">
        <f t="shared" si="81"/>
        <v>31.307613519972687</v>
      </c>
      <c r="J63" s="8"/>
      <c r="L63" s="14" t="s">
        <v>16</v>
      </c>
      <c r="M63" s="40">
        <f t="shared" ref="M63:N65" si="92">+M13+M38</f>
        <v>236930</v>
      </c>
      <c r="N63" s="38">
        <f t="shared" si="92"/>
        <v>235936</v>
      </c>
      <c r="O63" s="343">
        <f t="shared" ref="O63" si="93">SUM(M63:N63)</f>
        <v>472866</v>
      </c>
      <c r="P63" s="39">
        <f>P13+P38</f>
        <v>0</v>
      </c>
      <c r="Q63" s="345">
        <f>+O63+P63</f>
        <v>472866</v>
      </c>
      <c r="R63" s="40">
        <f t="shared" ref="R63:S65" si="94">+R13+R38</f>
        <v>306130</v>
      </c>
      <c r="S63" s="38">
        <f t="shared" si="94"/>
        <v>313999</v>
      </c>
      <c r="T63" s="343">
        <f t="shared" ref="T63:T65" si="95">SUM(R63:S63)</f>
        <v>620129</v>
      </c>
      <c r="U63" s="39">
        <f>U13+U38</f>
        <v>131</v>
      </c>
      <c r="V63" s="345">
        <f>+T63+U63</f>
        <v>620260</v>
      </c>
      <c r="W63" s="41">
        <f t="shared" si="86"/>
        <v>31.170352700342164</v>
      </c>
    </row>
    <row r="64" spans="1:23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91"/>
        <v>1532</v>
      </c>
      <c r="D64" s="140">
        <f t="shared" si="91"/>
        <v>1531</v>
      </c>
      <c r="E64" s="155">
        <f t="shared" si="91"/>
        <v>3063</v>
      </c>
      <c r="F64" s="138">
        <f t="shared" si="91"/>
        <v>2005</v>
      </c>
      <c r="G64" s="140">
        <f t="shared" si="91"/>
        <v>2002</v>
      </c>
      <c r="H64" s="155">
        <f t="shared" si="91"/>
        <v>4007</v>
      </c>
      <c r="I64" s="128">
        <f>IF(E64=0,0,((H64/E64)-1)*100)</f>
        <v>30.819458047665684</v>
      </c>
      <c r="J64" s="4"/>
      <c r="L64" s="14" t="s">
        <v>17</v>
      </c>
      <c r="M64" s="40">
        <f t="shared" si="92"/>
        <v>231734</v>
      </c>
      <c r="N64" s="38">
        <f t="shared" si="92"/>
        <v>233397</v>
      </c>
      <c r="O64" s="343">
        <f>SUM(M64:N64)</f>
        <v>465131</v>
      </c>
      <c r="P64" s="413">
        <f>P14+P39</f>
        <v>0</v>
      </c>
      <c r="Q64" s="343">
        <f>+O64+P64</f>
        <v>465131</v>
      </c>
      <c r="R64" s="40">
        <f t="shared" si="94"/>
        <v>311641</v>
      </c>
      <c r="S64" s="38">
        <f t="shared" si="94"/>
        <v>314879</v>
      </c>
      <c r="T64" s="343">
        <f>SUM(R64:S64)</f>
        <v>626520</v>
      </c>
      <c r="U64" s="148">
        <f>U14+U39</f>
        <v>0</v>
      </c>
      <c r="V64" s="343">
        <f>+T64+U64</f>
        <v>626520</v>
      </c>
      <c r="W64" s="41">
        <f>IF(Q64=0,0,((V64/Q64)-1)*100)</f>
        <v>34.697536822959549</v>
      </c>
    </row>
    <row r="65" spans="1:25" ht="14.25" customHeight="1" thickBot="1" x14ac:dyDescent="0.25">
      <c r="A65" s="4" t="str">
        <f t="shared" ref="A65:A70" si="96">IF(ISERROR(F65/G65)," ",IF(F65/G65&gt;0.5,IF(F65/G65&lt;1.5," ","NOT OK"),"NOT OK"))</f>
        <v xml:space="preserve"> </v>
      </c>
      <c r="B65" s="111" t="s">
        <v>18</v>
      </c>
      <c r="C65" s="138">
        <f t="shared" si="91"/>
        <v>1449</v>
      </c>
      <c r="D65" s="140">
        <f t="shared" si="91"/>
        <v>1451</v>
      </c>
      <c r="E65" s="155">
        <f t="shared" si="91"/>
        <v>2900</v>
      </c>
      <c r="F65" s="138">
        <f t="shared" si="91"/>
        <v>1838</v>
      </c>
      <c r="G65" s="140">
        <f t="shared" si="91"/>
        <v>1839</v>
      </c>
      <c r="H65" s="155">
        <f t="shared" si="91"/>
        <v>3677</v>
      </c>
      <c r="I65" s="128">
        <f t="shared" si="81"/>
        <v>26.793103448275858</v>
      </c>
      <c r="J65" s="4"/>
      <c r="L65" s="14" t="s">
        <v>18</v>
      </c>
      <c r="M65" s="40">
        <f t="shared" si="92"/>
        <v>239009</v>
      </c>
      <c r="N65" s="38">
        <f t="shared" si="92"/>
        <v>233794</v>
      </c>
      <c r="O65" s="343">
        <f t="shared" ref="O65" si="97">SUM(M65:N65)</f>
        <v>472803</v>
      </c>
      <c r="P65" s="413">
        <f>P15+P40</f>
        <v>0</v>
      </c>
      <c r="Q65" s="343">
        <f>+O65+P65</f>
        <v>472803</v>
      </c>
      <c r="R65" s="40">
        <f t="shared" si="94"/>
        <v>302154</v>
      </c>
      <c r="S65" s="38">
        <f t="shared" si="94"/>
        <v>303500</v>
      </c>
      <c r="T65" s="343">
        <f t="shared" si="95"/>
        <v>605654</v>
      </c>
      <c r="U65" s="148">
        <f>U15+U40</f>
        <v>156</v>
      </c>
      <c r="V65" s="343">
        <f>+T65+U65</f>
        <v>605810</v>
      </c>
      <c r="W65" s="41">
        <f t="shared" si="86"/>
        <v>28.131589689574721</v>
      </c>
      <c r="Y65" s="320"/>
    </row>
    <row r="66" spans="1:25" ht="14.25" customHeight="1" thickTop="1" thickBot="1" x14ac:dyDescent="0.25">
      <c r="A66" s="10" t="str">
        <f t="shared" si="96"/>
        <v xml:space="preserve"> </v>
      </c>
      <c r="B66" s="141" t="s">
        <v>19</v>
      </c>
      <c r="C66" s="133">
        <f t="shared" ref="C66:E66" si="98">+C63+C64+C65</f>
        <v>4447</v>
      </c>
      <c r="D66" s="143">
        <f t="shared" si="98"/>
        <v>4445</v>
      </c>
      <c r="E66" s="157">
        <f t="shared" si="98"/>
        <v>8892</v>
      </c>
      <c r="F66" s="133">
        <f t="shared" ref="F66" si="99">+F63+F64+F65</f>
        <v>5765</v>
      </c>
      <c r="G66" s="143">
        <f t="shared" ref="G66" si="100">+G63+G64+G65</f>
        <v>5765</v>
      </c>
      <c r="H66" s="157">
        <f t="shared" ref="H66" si="101">+H63+H64+H65</f>
        <v>11530</v>
      </c>
      <c r="I66" s="136">
        <f t="shared" si="81"/>
        <v>29.667116509221781</v>
      </c>
      <c r="J66" s="4"/>
      <c r="K66" s="11"/>
      <c r="L66" s="48" t="s">
        <v>19</v>
      </c>
      <c r="M66" s="49">
        <f t="shared" ref="M66:Q66" si="102">+M63+M64+M65</f>
        <v>707673</v>
      </c>
      <c r="N66" s="50">
        <f t="shared" si="102"/>
        <v>703127</v>
      </c>
      <c r="O66" s="363">
        <f t="shared" si="102"/>
        <v>1410800</v>
      </c>
      <c r="P66" s="50">
        <f t="shared" si="102"/>
        <v>0</v>
      </c>
      <c r="Q66" s="363">
        <f t="shared" si="102"/>
        <v>1410800</v>
      </c>
      <c r="R66" s="49">
        <f t="shared" ref="R66" si="103">+R63+R64+R65</f>
        <v>919925</v>
      </c>
      <c r="S66" s="50">
        <f t="shared" ref="S66" si="104">+S63+S64+S65</f>
        <v>932378</v>
      </c>
      <c r="T66" s="363">
        <f t="shared" ref="T66" si="105">+T63+T64+T65</f>
        <v>1852303</v>
      </c>
      <c r="U66" s="50">
        <f t="shared" ref="U66" si="106">+U63+U64+U65</f>
        <v>287</v>
      </c>
      <c r="V66" s="363">
        <f t="shared" ref="V66" si="107">+V63+V64+V65</f>
        <v>1852590</v>
      </c>
      <c r="W66" s="51">
        <f t="shared" si="86"/>
        <v>31.314856818826197</v>
      </c>
    </row>
    <row r="67" spans="1:25" ht="14.25" customHeight="1" thickTop="1" x14ac:dyDescent="0.2">
      <c r="A67" s="4" t="str">
        <f t="shared" si="96"/>
        <v xml:space="preserve"> </v>
      </c>
      <c r="B67" s="111" t="s">
        <v>21</v>
      </c>
      <c r="C67" s="125">
        <f t="shared" ref="C67:H69" si="108">+C17+C42</f>
        <v>1636</v>
      </c>
      <c r="D67" s="127">
        <f t="shared" si="108"/>
        <v>1637</v>
      </c>
      <c r="E67" s="158">
        <f t="shared" si="108"/>
        <v>3273</v>
      </c>
      <c r="F67" s="125">
        <f t="shared" si="108"/>
        <v>1856</v>
      </c>
      <c r="G67" s="127">
        <f t="shared" si="108"/>
        <v>1854</v>
      </c>
      <c r="H67" s="158">
        <f t="shared" si="108"/>
        <v>3710</v>
      </c>
      <c r="I67" s="128">
        <f t="shared" si="81"/>
        <v>13.3516651390162</v>
      </c>
      <c r="J67" s="4"/>
      <c r="L67" s="14" t="s">
        <v>21</v>
      </c>
      <c r="M67" s="40">
        <f t="shared" ref="M67:N69" si="109">+M17+M42</f>
        <v>272851</v>
      </c>
      <c r="N67" s="38">
        <f t="shared" si="109"/>
        <v>263668</v>
      </c>
      <c r="O67" s="343">
        <f t="shared" ref="O67:O69" si="110">SUM(M67:N67)</f>
        <v>536519</v>
      </c>
      <c r="P67" s="413">
        <f>P17+P42</f>
        <v>0</v>
      </c>
      <c r="Q67" s="343">
        <f>+O67+P67</f>
        <v>536519</v>
      </c>
      <c r="R67" s="40">
        <f t="shared" ref="R67:S69" si="111">+R17+R42</f>
        <v>308249</v>
      </c>
      <c r="S67" s="38">
        <f t="shared" si="111"/>
        <v>310829</v>
      </c>
      <c r="T67" s="343">
        <f t="shared" ref="T67:T69" si="112">SUM(R67:S67)</f>
        <v>619078</v>
      </c>
      <c r="U67" s="148">
        <f>U17+U42</f>
        <v>316</v>
      </c>
      <c r="V67" s="343">
        <f>+T67+U67</f>
        <v>619394</v>
      </c>
      <c r="W67" s="41">
        <f t="shared" si="86"/>
        <v>15.446796851556055</v>
      </c>
    </row>
    <row r="68" spans="1:25" ht="14.25" customHeight="1" x14ac:dyDescent="0.2">
      <c r="A68" s="4" t="str">
        <f t="shared" si="96"/>
        <v xml:space="preserve"> </v>
      </c>
      <c r="B68" s="111" t="s">
        <v>22</v>
      </c>
      <c r="C68" s="125">
        <f t="shared" si="108"/>
        <v>1584</v>
      </c>
      <c r="D68" s="127">
        <f t="shared" si="108"/>
        <v>1583</v>
      </c>
      <c r="E68" s="152">
        <f t="shared" si="108"/>
        <v>3167</v>
      </c>
      <c r="F68" s="125">
        <f t="shared" si="108"/>
        <v>1926</v>
      </c>
      <c r="G68" s="127">
        <f t="shared" si="108"/>
        <v>1929</v>
      </c>
      <c r="H68" s="152">
        <f t="shared" si="108"/>
        <v>3855</v>
      </c>
      <c r="I68" s="128">
        <f t="shared" si="81"/>
        <v>21.724029049573733</v>
      </c>
      <c r="J68" s="10"/>
      <c r="L68" s="14" t="s">
        <v>22</v>
      </c>
      <c r="M68" s="40">
        <f t="shared" si="109"/>
        <v>258001</v>
      </c>
      <c r="N68" s="38">
        <f t="shared" si="109"/>
        <v>260938</v>
      </c>
      <c r="O68" s="343">
        <f t="shared" si="110"/>
        <v>518939</v>
      </c>
      <c r="P68" s="413">
        <f>P18+P43</f>
        <v>163</v>
      </c>
      <c r="Q68" s="343">
        <f>+O68+P68</f>
        <v>519102</v>
      </c>
      <c r="R68" s="40">
        <f t="shared" si="111"/>
        <v>302214</v>
      </c>
      <c r="S68" s="38">
        <f t="shared" si="111"/>
        <v>305579</v>
      </c>
      <c r="T68" s="343">
        <f t="shared" si="112"/>
        <v>607793</v>
      </c>
      <c r="U68" s="148">
        <f>U18+U43</f>
        <v>0</v>
      </c>
      <c r="V68" s="343">
        <f>+T68+U68</f>
        <v>607793</v>
      </c>
      <c r="W68" s="41">
        <f t="shared" si="86"/>
        <v>17.085466825402328</v>
      </c>
    </row>
    <row r="69" spans="1:25" ht="14.25" customHeight="1" thickBot="1" x14ac:dyDescent="0.25">
      <c r="A69" s="4" t="str">
        <f t="shared" si="96"/>
        <v xml:space="preserve"> </v>
      </c>
      <c r="B69" s="111" t="s">
        <v>23</v>
      </c>
      <c r="C69" s="125">
        <f t="shared" si="108"/>
        <v>1444</v>
      </c>
      <c r="D69" s="144">
        <f t="shared" si="108"/>
        <v>1443</v>
      </c>
      <c r="E69" s="153">
        <f t="shared" si="108"/>
        <v>2887</v>
      </c>
      <c r="F69" s="125">
        <f t="shared" si="108"/>
        <v>1900</v>
      </c>
      <c r="G69" s="144">
        <f t="shared" si="108"/>
        <v>1898</v>
      </c>
      <c r="H69" s="153">
        <f t="shared" si="108"/>
        <v>3798</v>
      </c>
      <c r="I69" s="145">
        <f t="shared" si="81"/>
        <v>31.555247661932807</v>
      </c>
      <c r="J69" s="4"/>
      <c r="L69" s="14" t="s">
        <v>23</v>
      </c>
      <c r="M69" s="40">
        <f t="shared" si="109"/>
        <v>228846</v>
      </c>
      <c r="N69" s="38">
        <f t="shared" si="109"/>
        <v>230833</v>
      </c>
      <c r="O69" s="343">
        <f t="shared" si="110"/>
        <v>459679</v>
      </c>
      <c r="P69" s="39">
        <f>P19+P44</f>
        <v>0</v>
      </c>
      <c r="Q69" s="345">
        <f>+O69+P69</f>
        <v>459679</v>
      </c>
      <c r="R69" s="40">
        <f t="shared" si="111"/>
        <v>285961</v>
      </c>
      <c r="S69" s="38">
        <f t="shared" si="111"/>
        <v>288749</v>
      </c>
      <c r="T69" s="343">
        <f t="shared" si="112"/>
        <v>574710</v>
      </c>
      <c r="U69" s="39">
        <f>U19+U44</f>
        <v>0</v>
      </c>
      <c r="V69" s="345">
        <f>+T69+U69</f>
        <v>574710</v>
      </c>
      <c r="W69" s="41">
        <f t="shared" si="86"/>
        <v>25.024201671166189</v>
      </c>
    </row>
    <row r="70" spans="1:25" ht="14.25" customHeight="1" thickTop="1" thickBot="1" x14ac:dyDescent="0.25">
      <c r="A70" s="4" t="str">
        <f t="shared" si="96"/>
        <v xml:space="preserve"> </v>
      </c>
      <c r="B70" s="132" t="s">
        <v>24</v>
      </c>
      <c r="C70" s="133">
        <f t="shared" ref="C70:E70" si="113">+C67+C68+C69</f>
        <v>4664</v>
      </c>
      <c r="D70" s="135">
        <f t="shared" si="113"/>
        <v>4663</v>
      </c>
      <c r="E70" s="159">
        <f t="shared" si="113"/>
        <v>9327</v>
      </c>
      <c r="F70" s="133">
        <f t="shared" ref="F70:H70" si="114">+F67+F68+F69</f>
        <v>5682</v>
      </c>
      <c r="G70" s="135">
        <f t="shared" si="114"/>
        <v>5681</v>
      </c>
      <c r="H70" s="159">
        <f t="shared" si="114"/>
        <v>11363</v>
      </c>
      <c r="I70" s="136">
        <f t="shared" si="81"/>
        <v>21.829098316714912</v>
      </c>
      <c r="J70" s="4"/>
      <c r="L70" s="42" t="s">
        <v>24</v>
      </c>
      <c r="M70" s="46">
        <f t="shared" ref="M70:Q70" si="115">+M67+M68+M69</f>
        <v>759698</v>
      </c>
      <c r="N70" s="44">
        <f t="shared" si="115"/>
        <v>755439</v>
      </c>
      <c r="O70" s="344">
        <f t="shared" si="115"/>
        <v>1515137</v>
      </c>
      <c r="P70" s="45">
        <f t="shared" si="115"/>
        <v>163</v>
      </c>
      <c r="Q70" s="346">
        <f t="shared" si="115"/>
        <v>1515300</v>
      </c>
      <c r="R70" s="46">
        <f t="shared" ref="R70:V70" si="116">+R67+R68+R69</f>
        <v>896424</v>
      </c>
      <c r="S70" s="44">
        <f t="shared" si="116"/>
        <v>905157</v>
      </c>
      <c r="T70" s="344">
        <f t="shared" si="116"/>
        <v>1801581</v>
      </c>
      <c r="U70" s="45">
        <f t="shared" si="116"/>
        <v>316</v>
      </c>
      <c r="V70" s="346">
        <f t="shared" si="116"/>
        <v>1801897</v>
      </c>
      <c r="W70" s="47">
        <f t="shared" si="86"/>
        <v>18.91354847224973</v>
      </c>
    </row>
    <row r="71" spans="1:25" ht="14.25" customHeight="1" thickTop="1" x14ac:dyDescent="0.2">
      <c r="A71" s="4" t="str">
        <f t="shared" ref="A71" si="117">IF(ISERROR(F71/G71)," ",IF(F71/G71&gt;0.5,IF(F71/G71&lt;1.5," ","NOT OK"),"NOT OK"))</f>
        <v xml:space="preserve"> </v>
      </c>
      <c r="B71" s="111" t="s">
        <v>10</v>
      </c>
      <c r="C71" s="125">
        <f t="shared" ref="C71:H73" si="118">+C21+C46</f>
        <v>1583</v>
      </c>
      <c r="D71" s="127">
        <f t="shared" si="118"/>
        <v>1582</v>
      </c>
      <c r="E71" s="155">
        <f t="shared" si="118"/>
        <v>3165</v>
      </c>
      <c r="F71" s="125">
        <f t="shared" si="118"/>
        <v>2078</v>
      </c>
      <c r="G71" s="127">
        <f t="shared" si="118"/>
        <v>2081</v>
      </c>
      <c r="H71" s="155">
        <f t="shared" si="118"/>
        <v>4159</v>
      </c>
      <c r="I71" s="128">
        <f t="shared" ref="I71" si="119">IF(E71=0,0,((H71/E71)-1)*100)</f>
        <v>31.40600315955766</v>
      </c>
      <c r="J71" s="4"/>
      <c r="K71" s="7"/>
      <c r="L71" s="14" t="s">
        <v>10</v>
      </c>
      <c r="M71" s="40">
        <f t="shared" ref="M71:N73" si="120">+M21+M46</f>
        <v>245949</v>
      </c>
      <c r="N71" s="38">
        <f t="shared" si="120"/>
        <v>255145</v>
      </c>
      <c r="O71" s="343">
        <f>SUM(M71:N71)</f>
        <v>501094</v>
      </c>
      <c r="P71" s="39">
        <f>P21+P46</f>
        <v>0</v>
      </c>
      <c r="Q71" s="345">
        <f>+O71+P71</f>
        <v>501094</v>
      </c>
      <c r="R71" s="40">
        <f t="shared" ref="R71:S73" si="121">+R21+R46</f>
        <v>326007</v>
      </c>
      <c r="S71" s="38">
        <f t="shared" si="121"/>
        <v>333496</v>
      </c>
      <c r="T71" s="343">
        <f>SUM(R71:S71)</f>
        <v>659503</v>
      </c>
      <c r="U71" s="39">
        <f>U21+U46</f>
        <v>0</v>
      </c>
      <c r="V71" s="345">
        <f>+T71+U71</f>
        <v>659503</v>
      </c>
      <c r="W71" s="41">
        <f t="shared" ref="W71" si="122">IF(Q71=0,0,((V71/Q71)-1)*100)</f>
        <v>31.612631562142024</v>
      </c>
    </row>
    <row r="72" spans="1:25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118"/>
        <v>1622</v>
      </c>
      <c r="D72" s="127">
        <f t="shared" si="118"/>
        <v>1626</v>
      </c>
      <c r="E72" s="155">
        <f t="shared" si="118"/>
        <v>3248</v>
      </c>
      <c r="F72" s="125">
        <f t="shared" si="118"/>
        <v>2139</v>
      </c>
      <c r="G72" s="127">
        <f t="shared" si="118"/>
        <v>2140</v>
      </c>
      <c r="H72" s="155">
        <f t="shared" si="118"/>
        <v>4279</v>
      </c>
      <c r="I72" s="128">
        <f>IF(E72=0,0,((H72/E72)-1)*100)</f>
        <v>31.742610837438434</v>
      </c>
      <c r="J72" s="4"/>
      <c r="K72" s="7"/>
      <c r="L72" s="14" t="s">
        <v>11</v>
      </c>
      <c r="M72" s="40">
        <f t="shared" si="120"/>
        <v>264159</v>
      </c>
      <c r="N72" s="38">
        <f t="shared" si="120"/>
        <v>262711</v>
      </c>
      <c r="O72" s="343">
        <f>SUM(M72:N72)</f>
        <v>526870</v>
      </c>
      <c r="P72" s="39">
        <f>P22+P47</f>
        <v>0</v>
      </c>
      <c r="Q72" s="345">
        <f>+O72+P72</f>
        <v>526870</v>
      </c>
      <c r="R72" s="40">
        <f t="shared" si="121"/>
        <v>352850</v>
      </c>
      <c r="S72" s="38">
        <f t="shared" si="121"/>
        <v>348409</v>
      </c>
      <c r="T72" s="343">
        <f>SUM(R72:S72)</f>
        <v>701259</v>
      </c>
      <c r="U72" s="39">
        <f>U22+U47</f>
        <v>125</v>
      </c>
      <c r="V72" s="345">
        <f>+T72+U72</f>
        <v>701384</v>
      </c>
      <c r="W72" s="41">
        <f>IF(Q72=0,0,((V72/Q72)-1)*100)</f>
        <v>33.122781710858476</v>
      </c>
    </row>
    <row r="73" spans="1:25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118"/>
        <v>1747</v>
      </c>
      <c r="D73" s="131">
        <f t="shared" si="118"/>
        <v>1745</v>
      </c>
      <c r="E73" s="155">
        <f t="shared" si="118"/>
        <v>3492</v>
      </c>
      <c r="F73" s="129">
        <f t="shared" si="118"/>
        <v>2383</v>
      </c>
      <c r="G73" s="131">
        <f t="shared" si="118"/>
        <v>2381</v>
      </c>
      <c r="H73" s="155">
        <f t="shared" si="118"/>
        <v>4764</v>
      </c>
      <c r="I73" s="128">
        <f>IF(E73=0,0,((H73/E73)-1)*100)</f>
        <v>36.426116838487978</v>
      </c>
      <c r="J73" s="4"/>
      <c r="K73" s="7"/>
      <c r="L73" s="23" t="s">
        <v>12</v>
      </c>
      <c r="M73" s="40">
        <f t="shared" si="120"/>
        <v>291920</v>
      </c>
      <c r="N73" s="38">
        <f t="shared" si="120"/>
        <v>291617</v>
      </c>
      <c r="O73" s="343">
        <f t="shared" ref="O73" si="123">SUM(M73:N73)</f>
        <v>583537</v>
      </c>
      <c r="P73" s="39">
        <f>P23+P48</f>
        <v>0</v>
      </c>
      <c r="Q73" s="345">
        <f>+O73+P73</f>
        <v>583537</v>
      </c>
      <c r="R73" s="40">
        <f t="shared" si="121"/>
        <v>403890</v>
      </c>
      <c r="S73" s="38">
        <f t="shared" si="121"/>
        <v>407951</v>
      </c>
      <c r="T73" s="343">
        <f t="shared" ref="T73" si="124">SUM(R73:S73)</f>
        <v>811841</v>
      </c>
      <c r="U73" s="39">
        <f>U23+U48</f>
        <v>0</v>
      </c>
      <c r="V73" s="345">
        <f>+T73+U73</f>
        <v>811841</v>
      </c>
      <c r="W73" s="41">
        <f>IF(Q73=0,0,((V73/Q73)-1)*100)</f>
        <v>39.124168647403664</v>
      </c>
    </row>
    <row r="74" spans="1:25" ht="14.25" customHeight="1" thickTop="1" thickBot="1" x14ac:dyDescent="0.25">
      <c r="A74" s="382" t="str">
        <f t="shared" ref="A74:A75" si="125">IF(ISERROR(F74/G74)," ",IF(F74/G74&gt;0.5,IF(F74/G74&lt;1.5," ","NOT OK"),"NOT OK"))</f>
        <v xml:space="preserve"> </v>
      </c>
      <c r="B74" s="132" t="s">
        <v>38</v>
      </c>
      <c r="C74" s="133">
        <f t="shared" ref="C74:H74" si="126">+C71+C72+C73</f>
        <v>4952</v>
      </c>
      <c r="D74" s="135">
        <f t="shared" si="126"/>
        <v>4953</v>
      </c>
      <c r="E74" s="159">
        <f t="shared" si="126"/>
        <v>9905</v>
      </c>
      <c r="F74" s="133">
        <f t="shared" si="126"/>
        <v>6600</v>
      </c>
      <c r="G74" s="135">
        <f t="shared" si="126"/>
        <v>6602</v>
      </c>
      <c r="H74" s="159">
        <f t="shared" si="126"/>
        <v>13202</v>
      </c>
      <c r="I74" s="136">
        <f t="shared" ref="I74:I75" si="127">IF(E74=0,0,((H74/E74)-1)*100)</f>
        <v>33.286219081272094</v>
      </c>
      <c r="J74" s="4"/>
      <c r="L74" s="42" t="s">
        <v>38</v>
      </c>
      <c r="M74" s="46">
        <f t="shared" ref="M74:V74" si="128">+M71+M72+M73</f>
        <v>802028</v>
      </c>
      <c r="N74" s="44">
        <f t="shared" si="128"/>
        <v>809473</v>
      </c>
      <c r="O74" s="344">
        <f t="shared" si="128"/>
        <v>1611501</v>
      </c>
      <c r="P74" s="44">
        <f t="shared" si="128"/>
        <v>0</v>
      </c>
      <c r="Q74" s="344">
        <f t="shared" si="128"/>
        <v>1611501</v>
      </c>
      <c r="R74" s="46">
        <f t="shared" si="128"/>
        <v>1082747</v>
      </c>
      <c r="S74" s="44">
        <f t="shared" si="128"/>
        <v>1089856</v>
      </c>
      <c r="T74" s="344">
        <f t="shared" si="128"/>
        <v>2172603</v>
      </c>
      <c r="U74" s="44">
        <f t="shared" si="128"/>
        <v>125</v>
      </c>
      <c r="V74" s="344">
        <f t="shared" si="128"/>
        <v>2172728</v>
      </c>
      <c r="W74" s="47">
        <f t="shared" ref="W74:W75" si="129">IF(Q74=0,0,((V74/Q74)-1)*100)</f>
        <v>34.826351333322172</v>
      </c>
    </row>
    <row r="75" spans="1:25" ht="14.25" customHeight="1" thickTop="1" thickBot="1" x14ac:dyDescent="0.25">
      <c r="A75" s="383" t="str">
        <f t="shared" si="125"/>
        <v xml:space="preserve"> </v>
      </c>
      <c r="B75" s="132" t="s">
        <v>63</v>
      </c>
      <c r="C75" s="133">
        <f t="shared" ref="C75:H75" si="130">+C62+C66+C70+C74</f>
        <v>18310</v>
      </c>
      <c r="D75" s="135">
        <f t="shared" si="130"/>
        <v>18310</v>
      </c>
      <c r="E75" s="156">
        <f t="shared" si="130"/>
        <v>36620</v>
      </c>
      <c r="F75" s="133">
        <f t="shared" si="130"/>
        <v>23638</v>
      </c>
      <c r="G75" s="135">
        <f t="shared" si="130"/>
        <v>23638</v>
      </c>
      <c r="H75" s="156">
        <f t="shared" si="130"/>
        <v>47276</v>
      </c>
      <c r="I75" s="137">
        <f t="shared" si="127"/>
        <v>29.098853085745489</v>
      </c>
      <c r="J75" s="8"/>
      <c r="L75" s="42" t="s">
        <v>63</v>
      </c>
      <c r="M75" s="46">
        <f t="shared" ref="M75:V75" si="131">+M62+M66+M70+M74</f>
        <v>2960501</v>
      </c>
      <c r="N75" s="44">
        <f t="shared" si="131"/>
        <v>2972666</v>
      </c>
      <c r="O75" s="344">
        <f t="shared" si="131"/>
        <v>5933167</v>
      </c>
      <c r="P75" s="45">
        <f t="shared" si="131"/>
        <v>163</v>
      </c>
      <c r="Q75" s="346">
        <f t="shared" si="131"/>
        <v>5933330</v>
      </c>
      <c r="R75" s="46">
        <f t="shared" si="131"/>
        <v>3824832</v>
      </c>
      <c r="S75" s="44">
        <f t="shared" si="131"/>
        <v>3860003</v>
      </c>
      <c r="T75" s="344">
        <f t="shared" si="131"/>
        <v>7684835</v>
      </c>
      <c r="U75" s="45">
        <f t="shared" si="131"/>
        <v>1188</v>
      </c>
      <c r="V75" s="346">
        <f t="shared" si="131"/>
        <v>7686023</v>
      </c>
      <c r="W75" s="47">
        <f t="shared" si="129"/>
        <v>29.53978625830689</v>
      </c>
    </row>
    <row r="76" spans="1:25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5" ht="13.5" customHeight="1" thickTop="1" x14ac:dyDescent="0.2">
      <c r="J77" s="4"/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5" ht="13.5" customHeight="1" thickBot="1" x14ac:dyDescent="0.25">
      <c r="J78" s="4"/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5" ht="13.5" customHeight="1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5" ht="13.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60" t="s">
        <v>2</v>
      </c>
    </row>
    <row r="81" spans="1:27" ht="13.5" thickTop="1" x14ac:dyDescent="0.2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66" t="s">
        <v>4</v>
      </c>
    </row>
    <row r="82" spans="1:27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72"/>
    </row>
    <row r="83" spans="1:27" ht="6.75" customHeight="1" thickTop="1" x14ac:dyDescent="0.2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7" x14ac:dyDescent="0.2">
      <c r="A84" s="386"/>
      <c r="L84" s="61" t="s">
        <v>13</v>
      </c>
      <c r="M84" s="78">
        <v>918</v>
      </c>
      <c r="N84" s="79">
        <v>822</v>
      </c>
      <c r="O84" s="193">
        <f t="shared" ref="O84" si="132">+M84+N84</f>
        <v>1740</v>
      </c>
      <c r="P84" s="80">
        <v>0</v>
      </c>
      <c r="Q84" s="193">
        <f>O84+P84</f>
        <v>1740</v>
      </c>
      <c r="R84" s="78">
        <v>1226</v>
      </c>
      <c r="S84" s="79">
        <v>1185</v>
      </c>
      <c r="T84" s="193">
        <f t="shared" ref="T84" si="133">+R84+S84</f>
        <v>2411</v>
      </c>
      <c r="U84" s="80">
        <v>0</v>
      </c>
      <c r="V84" s="193">
        <f>T84+U84</f>
        <v>2411</v>
      </c>
      <c r="W84" s="81">
        <f t="shared" ref="W84" si="134">IF(Q84=0,0,((V84/Q84)-1)*100)</f>
        <v>38.563218390804586</v>
      </c>
      <c r="X84" s="424"/>
      <c r="Y84" s="409"/>
      <c r="Z84" s="409"/>
      <c r="AA84" s="408"/>
    </row>
    <row r="85" spans="1:27" x14ac:dyDescent="0.2">
      <c r="A85" s="386"/>
      <c r="L85" s="61" t="s">
        <v>14</v>
      </c>
      <c r="M85" s="78">
        <v>951</v>
      </c>
      <c r="N85" s="79">
        <v>849</v>
      </c>
      <c r="O85" s="193">
        <f>+M85+N85</f>
        <v>1800</v>
      </c>
      <c r="P85" s="80">
        <v>0</v>
      </c>
      <c r="Q85" s="193">
        <f>O85+P85</f>
        <v>1800</v>
      </c>
      <c r="R85" s="78">
        <v>1064</v>
      </c>
      <c r="S85" s="79">
        <v>1083</v>
      </c>
      <c r="T85" s="193">
        <f>+R85+S85</f>
        <v>2147</v>
      </c>
      <c r="U85" s="80">
        <v>2</v>
      </c>
      <c r="V85" s="193">
        <f>T85+U85</f>
        <v>2149</v>
      </c>
      <c r="W85" s="81">
        <f>IF(Q85=0,0,((V85/Q85)-1)*100)</f>
        <v>19.3888888888889</v>
      </c>
      <c r="Y85" s="320"/>
      <c r="Z85" s="320"/>
    </row>
    <row r="86" spans="1:27" ht="13.5" thickBot="1" x14ac:dyDescent="0.25">
      <c r="A86" s="386"/>
      <c r="L86" s="61" t="s">
        <v>15</v>
      </c>
      <c r="M86" s="78">
        <v>1200</v>
      </c>
      <c r="N86" s="79">
        <v>1159</v>
      </c>
      <c r="O86" s="193">
        <f>+M86+N86</f>
        <v>2359</v>
      </c>
      <c r="P86" s="80">
        <v>0</v>
      </c>
      <c r="Q86" s="193">
        <f>O86+P86</f>
        <v>2359</v>
      </c>
      <c r="R86" s="78">
        <v>1394</v>
      </c>
      <c r="S86" s="79">
        <v>1279</v>
      </c>
      <c r="T86" s="193">
        <f>+R86+S86</f>
        <v>2673</v>
      </c>
      <c r="U86" s="80">
        <v>0</v>
      </c>
      <c r="V86" s="193">
        <f>T86+U86</f>
        <v>2673</v>
      </c>
      <c r="W86" s="81">
        <f>IF(Q86=0,0,((V86/Q86)-1)*100)</f>
        <v>13.310724883425173</v>
      </c>
      <c r="Y86" s="320"/>
      <c r="Z86" s="320"/>
    </row>
    <row r="87" spans="1:27" ht="14.25" thickTop="1" thickBot="1" x14ac:dyDescent="0.25">
      <c r="A87" s="386"/>
      <c r="L87" s="82" t="s">
        <v>61</v>
      </c>
      <c r="M87" s="83">
        <f>+M84+M85+M86</f>
        <v>3069</v>
      </c>
      <c r="N87" s="84">
        <f t="shared" ref="N87:V87" si="135">+N84+N85+N86</f>
        <v>2830</v>
      </c>
      <c r="O87" s="194">
        <f t="shared" si="135"/>
        <v>5899</v>
      </c>
      <c r="P87" s="83">
        <f t="shared" si="135"/>
        <v>0</v>
      </c>
      <c r="Q87" s="194">
        <f t="shared" si="135"/>
        <v>5899</v>
      </c>
      <c r="R87" s="83">
        <f t="shared" si="135"/>
        <v>3684</v>
      </c>
      <c r="S87" s="84">
        <f t="shared" si="135"/>
        <v>3547</v>
      </c>
      <c r="T87" s="194">
        <f t="shared" si="135"/>
        <v>7231</v>
      </c>
      <c r="U87" s="83">
        <f t="shared" si="135"/>
        <v>2</v>
      </c>
      <c r="V87" s="194">
        <f t="shared" si="135"/>
        <v>7233</v>
      </c>
      <c r="W87" s="85">
        <f t="shared" ref="W87" si="136">IF(Q87=0,0,((V87/Q87)-1)*100)</f>
        <v>22.614002373283615</v>
      </c>
      <c r="Y87" s="320"/>
      <c r="Z87" s="320"/>
    </row>
    <row r="88" spans="1:27" ht="13.5" thickTop="1" x14ac:dyDescent="0.2">
      <c r="A88" s="386"/>
      <c r="L88" s="61" t="s">
        <v>16</v>
      </c>
      <c r="M88" s="78">
        <v>1073</v>
      </c>
      <c r="N88" s="79">
        <v>1115</v>
      </c>
      <c r="O88" s="193">
        <f>+M88+N88</f>
        <v>2188</v>
      </c>
      <c r="P88" s="80">
        <v>0</v>
      </c>
      <c r="Q88" s="193">
        <f>O88+P88</f>
        <v>2188</v>
      </c>
      <c r="R88" s="78">
        <v>1178</v>
      </c>
      <c r="S88" s="79">
        <v>1288</v>
      </c>
      <c r="T88" s="193">
        <f>+R88+S88</f>
        <v>2466</v>
      </c>
      <c r="U88" s="80">
        <v>0</v>
      </c>
      <c r="V88" s="193">
        <f>T88+U88</f>
        <v>2466</v>
      </c>
      <c r="W88" s="81">
        <f>IF(Q88=0,0,((V88/Q88)-1)*100)</f>
        <v>12.70566727605118</v>
      </c>
      <c r="Y88" s="320"/>
      <c r="Z88" s="320"/>
    </row>
    <row r="89" spans="1:27" x14ac:dyDescent="0.2">
      <c r="A89" s="386"/>
      <c r="L89" s="61" t="s">
        <v>17</v>
      </c>
      <c r="M89" s="78">
        <v>965</v>
      </c>
      <c r="N89" s="79">
        <v>1050</v>
      </c>
      <c r="O89" s="193">
        <f t="shared" ref="O89" si="137">+M89+N89</f>
        <v>2015</v>
      </c>
      <c r="P89" s="80">
        <v>0</v>
      </c>
      <c r="Q89" s="193">
        <f>O89+P89</f>
        <v>2015</v>
      </c>
      <c r="R89" s="78">
        <v>1254</v>
      </c>
      <c r="S89" s="79">
        <v>1421</v>
      </c>
      <c r="T89" s="193">
        <f>+R89+S89</f>
        <v>2675</v>
      </c>
      <c r="U89" s="80">
        <v>0</v>
      </c>
      <c r="V89" s="193">
        <f>T89+U89</f>
        <v>2675</v>
      </c>
      <c r="W89" s="81">
        <f t="shared" ref="W89" si="138">IF(Q89=0,0,((V89/Q89)-1)*100)</f>
        <v>32.754342431761785</v>
      </c>
      <c r="Y89" s="320"/>
      <c r="Z89" s="320"/>
    </row>
    <row r="90" spans="1:27" ht="13.5" thickBot="1" x14ac:dyDescent="0.25">
      <c r="A90" s="386"/>
      <c r="L90" s="61" t="s">
        <v>18</v>
      </c>
      <c r="M90" s="78">
        <v>1069</v>
      </c>
      <c r="N90" s="79">
        <v>985</v>
      </c>
      <c r="O90" s="195">
        <f>+M90+N90</f>
        <v>2054</v>
      </c>
      <c r="P90" s="86">
        <v>0</v>
      </c>
      <c r="Q90" s="195">
        <f>O90+P90</f>
        <v>2054</v>
      </c>
      <c r="R90" s="78">
        <v>1084</v>
      </c>
      <c r="S90" s="79">
        <v>1178</v>
      </c>
      <c r="T90" s="195">
        <f>+R90+S90</f>
        <v>2262</v>
      </c>
      <c r="U90" s="86">
        <v>0</v>
      </c>
      <c r="V90" s="195">
        <f>T90+U90</f>
        <v>2262</v>
      </c>
      <c r="W90" s="81">
        <f>IF(Q90=0,0,((V90/Q90)-1)*100)</f>
        <v>10.126582278481022</v>
      </c>
      <c r="Y90" s="320"/>
      <c r="Z90" s="320"/>
    </row>
    <row r="91" spans="1:27" ht="14.25" thickTop="1" thickBot="1" x14ac:dyDescent="0.25">
      <c r="A91" s="386" t="str">
        <f>IF(ISERROR(F91/G91)," ",IF(F91/G91&gt;0.5,IF(F91/G91&lt;1.5," ","NOT OK"),"NOT OK"))</f>
        <v xml:space="preserve"> </v>
      </c>
      <c r="L91" s="87" t="s">
        <v>19</v>
      </c>
      <c r="M91" s="88">
        <f>+M88+M89+M90</f>
        <v>3107</v>
      </c>
      <c r="N91" s="88">
        <f t="shared" ref="N91:V91" si="139">+N88+N89+N90</f>
        <v>3150</v>
      </c>
      <c r="O91" s="196">
        <f t="shared" si="139"/>
        <v>6257</v>
      </c>
      <c r="P91" s="89">
        <f t="shared" si="139"/>
        <v>0</v>
      </c>
      <c r="Q91" s="196">
        <f t="shared" si="139"/>
        <v>6257</v>
      </c>
      <c r="R91" s="88">
        <f t="shared" si="139"/>
        <v>3516</v>
      </c>
      <c r="S91" s="88">
        <f t="shared" si="139"/>
        <v>3887</v>
      </c>
      <c r="T91" s="196">
        <f t="shared" si="139"/>
        <v>7403</v>
      </c>
      <c r="U91" s="89">
        <f t="shared" si="139"/>
        <v>0</v>
      </c>
      <c r="V91" s="196">
        <f t="shared" si="139"/>
        <v>7403</v>
      </c>
      <c r="W91" s="90">
        <f>IF(Q91=0,0,((V91/Q91)-1)*100)</f>
        <v>18.315486654946469</v>
      </c>
      <c r="Y91" s="395"/>
      <c r="Z91" s="395"/>
      <c r="AA91" s="393"/>
    </row>
    <row r="92" spans="1:27" ht="13.5" thickTop="1" x14ac:dyDescent="0.2">
      <c r="A92" s="386"/>
      <c r="L92" s="61" t="s">
        <v>21</v>
      </c>
      <c r="M92" s="78">
        <v>1138</v>
      </c>
      <c r="N92" s="79">
        <v>827</v>
      </c>
      <c r="O92" s="195">
        <f>+M92+N92</f>
        <v>1965</v>
      </c>
      <c r="P92" s="91">
        <v>0</v>
      </c>
      <c r="Q92" s="195">
        <f>O92+P92</f>
        <v>1965</v>
      </c>
      <c r="R92" s="78">
        <v>1193</v>
      </c>
      <c r="S92" s="79">
        <v>1108</v>
      </c>
      <c r="T92" s="195">
        <f>+R92+S92</f>
        <v>2301</v>
      </c>
      <c r="U92" s="91">
        <v>1</v>
      </c>
      <c r="V92" s="195">
        <f>T92+U92</f>
        <v>2302</v>
      </c>
      <c r="W92" s="81">
        <f>IF(Q92=0,0,((V92/Q92)-1)*100)</f>
        <v>17.150127226463098</v>
      </c>
    </row>
    <row r="93" spans="1:27" x14ac:dyDescent="0.2">
      <c r="A93" s="386"/>
      <c r="L93" s="61" t="s">
        <v>22</v>
      </c>
      <c r="M93" s="78">
        <v>1106</v>
      </c>
      <c r="N93" s="79">
        <v>798</v>
      </c>
      <c r="O93" s="195">
        <f t="shared" ref="O93" si="140">+M93+N93</f>
        <v>1904</v>
      </c>
      <c r="P93" s="80">
        <v>0</v>
      </c>
      <c r="Q93" s="195">
        <f>O93+P93</f>
        <v>1904</v>
      </c>
      <c r="R93" s="78">
        <v>1126</v>
      </c>
      <c r="S93" s="79">
        <v>1085</v>
      </c>
      <c r="T93" s="195">
        <f t="shared" ref="T93" si="141">+R93+S93</f>
        <v>2211</v>
      </c>
      <c r="U93" s="80">
        <v>0</v>
      </c>
      <c r="V93" s="195">
        <f>T93+U93</f>
        <v>2211</v>
      </c>
      <c r="W93" s="81">
        <f t="shared" ref="W93" si="142">IF(Q93=0,0,((V93/Q93)-1)*100)</f>
        <v>16.123949579831944</v>
      </c>
    </row>
    <row r="94" spans="1:27" ht="13.5" thickBot="1" x14ac:dyDescent="0.25">
      <c r="A94" s="387"/>
      <c r="L94" s="61" t="s">
        <v>23</v>
      </c>
      <c r="M94" s="78">
        <v>1067</v>
      </c>
      <c r="N94" s="79">
        <v>911</v>
      </c>
      <c r="O94" s="195">
        <f>+M94+N94</f>
        <v>1978</v>
      </c>
      <c r="P94" s="80">
        <v>0</v>
      </c>
      <c r="Q94" s="195">
        <f>O94+P94</f>
        <v>1978</v>
      </c>
      <c r="R94" s="78">
        <v>1205</v>
      </c>
      <c r="S94" s="79">
        <v>1167</v>
      </c>
      <c r="T94" s="195">
        <f>+R94+S94</f>
        <v>2372</v>
      </c>
      <c r="U94" s="80">
        <v>0</v>
      </c>
      <c r="V94" s="195">
        <f>T94+U94</f>
        <v>2372</v>
      </c>
      <c r="W94" s="81">
        <f>IF(Q94=0,0,((V94/Q94)-1)*100)</f>
        <v>19.919110212335699</v>
      </c>
    </row>
    <row r="95" spans="1:27" ht="14.25" customHeight="1" thickTop="1" thickBot="1" x14ac:dyDescent="0.25">
      <c r="A95" s="386"/>
      <c r="L95" s="82" t="s">
        <v>40</v>
      </c>
      <c r="M95" s="83">
        <f t="shared" ref="M95:Q95" si="143">+M92+M93+M94</f>
        <v>3311</v>
      </c>
      <c r="N95" s="84">
        <f t="shared" si="143"/>
        <v>2536</v>
      </c>
      <c r="O95" s="194">
        <f t="shared" si="143"/>
        <v>5847</v>
      </c>
      <c r="P95" s="83">
        <f t="shared" si="143"/>
        <v>0</v>
      </c>
      <c r="Q95" s="194">
        <f t="shared" si="143"/>
        <v>5847</v>
      </c>
      <c r="R95" s="83">
        <f t="shared" ref="R95:V95" si="144">+R92+R93+R94</f>
        <v>3524</v>
      </c>
      <c r="S95" s="84">
        <f t="shared" si="144"/>
        <v>3360</v>
      </c>
      <c r="T95" s="194">
        <f t="shared" si="144"/>
        <v>6884</v>
      </c>
      <c r="U95" s="83">
        <f t="shared" si="144"/>
        <v>1</v>
      </c>
      <c r="V95" s="194">
        <f t="shared" si="144"/>
        <v>6885</v>
      </c>
      <c r="W95" s="85">
        <f t="shared" ref="W95" si="145">IF(Q95=0,0,((V95/Q95)-1)*100)</f>
        <v>17.752693689071307</v>
      </c>
      <c r="X95" s="323"/>
    </row>
    <row r="96" spans="1:27" ht="14.25" customHeight="1" thickTop="1" x14ac:dyDescent="0.2">
      <c r="A96" s="386"/>
      <c r="L96" s="61" t="s">
        <v>10</v>
      </c>
      <c r="M96" s="78">
        <v>1046</v>
      </c>
      <c r="N96" s="79">
        <v>1007</v>
      </c>
      <c r="O96" s="193">
        <f>M96+N96</f>
        <v>2053</v>
      </c>
      <c r="P96" s="80">
        <v>0</v>
      </c>
      <c r="Q96" s="193">
        <f t="shared" ref="Q96" si="146">O96+P96</f>
        <v>2053</v>
      </c>
      <c r="R96" s="78">
        <v>1288</v>
      </c>
      <c r="S96" s="79">
        <v>1162</v>
      </c>
      <c r="T96" s="193">
        <f>R96+S96</f>
        <v>2450</v>
      </c>
      <c r="U96" s="80">
        <v>0</v>
      </c>
      <c r="V96" s="193">
        <f t="shared" ref="V96" si="147">T96+U96</f>
        <v>2450</v>
      </c>
      <c r="W96" s="81">
        <f>IF(Q96=0,0,((V96/Q96)-1)*100)</f>
        <v>19.337554797856793</v>
      </c>
      <c r="Y96" s="320"/>
      <c r="Z96" s="320"/>
    </row>
    <row r="97" spans="1:29" ht="14.25" customHeight="1" x14ac:dyDescent="0.2">
      <c r="A97" s="386"/>
      <c r="L97" s="61" t="s">
        <v>11</v>
      </c>
      <c r="M97" s="78">
        <v>1235</v>
      </c>
      <c r="N97" s="79">
        <v>1238</v>
      </c>
      <c r="O97" s="193">
        <f>M97+N97</f>
        <v>2473</v>
      </c>
      <c r="P97" s="80">
        <v>0</v>
      </c>
      <c r="Q97" s="193">
        <f>O97+P97</f>
        <v>2473</v>
      </c>
      <c r="R97" s="78">
        <v>1342</v>
      </c>
      <c r="S97" s="79">
        <v>1215</v>
      </c>
      <c r="T97" s="193">
        <f>R97+S97</f>
        <v>2557</v>
      </c>
      <c r="U97" s="80">
        <v>0</v>
      </c>
      <c r="V97" s="193">
        <f>T97+U97</f>
        <v>2557</v>
      </c>
      <c r="W97" s="81">
        <f>IF(Q97=0,0,((V97/Q97)-1)*100)</f>
        <v>3.3966841892438371</v>
      </c>
      <c r="Y97" s="318"/>
    </row>
    <row r="98" spans="1:29" ht="14.25" customHeight="1" thickBot="1" x14ac:dyDescent="0.25">
      <c r="A98" s="386"/>
      <c r="L98" s="67" t="s">
        <v>12</v>
      </c>
      <c r="M98" s="78">
        <v>1217</v>
      </c>
      <c r="N98" s="79">
        <v>1343</v>
      </c>
      <c r="O98" s="193">
        <f>M98+N98</f>
        <v>2560</v>
      </c>
      <c r="P98" s="80">
        <v>0</v>
      </c>
      <c r="Q98" s="193">
        <f>O98+P98</f>
        <v>2560</v>
      </c>
      <c r="R98" s="78">
        <v>1473</v>
      </c>
      <c r="S98" s="79">
        <v>1143</v>
      </c>
      <c r="T98" s="193">
        <f>R98+S98</f>
        <v>2616</v>
      </c>
      <c r="U98" s="80">
        <v>0</v>
      </c>
      <c r="V98" s="193">
        <f>T98+U98</f>
        <v>2616</v>
      </c>
      <c r="W98" s="81">
        <f>IF(Q98=0,0,((V98/Q98)-1)*100)</f>
        <v>2.1875000000000089</v>
      </c>
      <c r="X98" s="323"/>
      <c r="Y98" s="318"/>
    </row>
    <row r="99" spans="1:29" ht="14.25" customHeight="1" thickTop="1" thickBot="1" x14ac:dyDescent="0.25">
      <c r="A99" s="386"/>
      <c r="L99" s="82" t="s">
        <v>38</v>
      </c>
      <c r="M99" s="83">
        <f t="shared" ref="M99:V99" si="148">+M96+M97+M98</f>
        <v>3498</v>
      </c>
      <c r="N99" s="84">
        <f t="shared" si="148"/>
        <v>3588</v>
      </c>
      <c r="O99" s="194">
        <f t="shared" si="148"/>
        <v>7086</v>
      </c>
      <c r="P99" s="83">
        <f t="shared" si="148"/>
        <v>0</v>
      </c>
      <c r="Q99" s="194">
        <f t="shared" si="148"/>
        <v>7086</v>
      </c>
      <c r="R99" s="83">
        <f t="shared" si="148"/>
        <v>4103</v>
      </c>
      <c r="S99" s="84">
        <f t="shared" si="148"/>
        <v>3520</v>
      </c>
      <c r="T99" s="194">
        <f t="shared" si="148"/>
        <v>7623</v>
      </c>
      <c r="U99" s="83">
        <f t="shared" si="148"/>
        <v>0</v>
      </c>
      <c r="V99" s="194">
        <f t="shared" si="148"/>
        <v>7623</v>
      </c>
      <c r="W99" s="85">
        <f t="shared" ref="W99" si="149">IF(Q99=0,0,((V99/Q99)-1)*100)</f>
        <v>7.5783234546993983</v>
      </c>
      <c r="X99" s="323"/>
      <c r="Y99" s="409"/>
      <c r="Z99" s="409"/>
      <c r="AA99" s="408"/>
    </row>
    <row r="100" spans="1:29" ht="14.25" customHeight="1" thickTop="1" thickBot="1" x14ac:dyDescent="0.25">
      <c r="A100" s="386"/>
      <c r="L100" s="82" t="s">
        <v>63</v>
      </c>
      <c r="M100" s="83">
        <f t="shared" ref="M100:V100" si="150">+M87+M91+M95+M99</f>
        <v>12985</v>
      </c>
      <c r="N100" s="84">
        <f t="shared" si="150"/>
        <v>12104</v>
      </c>
      <c r="O100" s="194">
        <f t="shared" si="150"/>
        <v>25089</v>
      </c>
      <c r="P100" s="83">
        <f t="shared" si="150"/>
        <v>0</v>
      </c>
      <c r="Q100" s="194">
        <f t="shared" si="150"/>
        <v>25089</v>
      </c>
      <c r="R100" s="83">
        <f t="shared" si="150"/>
        <v>14827</v>
      </c>
      <c r="S100" s="84">
        <f t="shared" si="150"/>
        <v>14314</v>
      </c>
      <c r="T100" s="194">
        <f t="shared" si="150"/>
        <v>29141</v>
      </c>
      <c r="U100" s="83">
        <f t="shared" si="150"/>
        <v>3</v>
      </c>
      <c r="V100" s="194">
        <f t="shared" si="150"/>
        <v>29144</v>
      </c>
      <c r="W100" s="85">
        <f>IF(Q100=0,0,((V100/Q100)-1)*100)</f>
        <v>16.162461636573799</v>
      </c>
      <c r="Y100" s="409"/>
      <c r="Z100" s="409"/>
      <c r="AA100" s="408"/>
      <c r="AC100" s="318"/>
    </row>
    <row r="101" spans="1:29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9" ht="13.5" customHeight="1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9" ht="13.5" customHeight="1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9" ht="13.5" customHeight="1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9" ht="13.5" customHeight="1" thickTop="1" thickBot="1" x14ac:dyDescent="0.25">
      <c r="L105" s="59"/>
      <c r="M105" s="214" t="s">
        <v>64</v>
      </c>
      <c r="N105" s="212"/>
      <c r="O105" s="212"/>
      <c r="P105" s="212"/>
      <c r="Q105" s="213"/>
      <c r="R105" s="481" t="s">
        <v>65</v>
      </c>
      <c r="S105" s="481"/>
      <c r="T105" s="481"/>
      <c r="U105" s="481"/>
      <c r="V105" s="482"/>
      <c r="W105" s="60" t="s">
        <v>2</v>
      </c>
    </row>
    <row r="106" spans="1:29" ht="13.5" thickTop="1" x14ac:dyDescent="0.2">
      <c r="L106" s="61" t="s">
        <v>3</v>
      </c>
      <c r="M106" s="62"/>
      <c r="N106" s="63"/>
      <c r="O106" s="64"/>
      <c r="P106" s="93"/>
      <c r="Q106" s="64"/>
      <c r="R106" s="62"/>
      <c r="S106" s="63"/>
      <c r="T106" s="64"/>
      <c r="U106" s="93"/>
      <c r="V106" s="64"/>
      <c r="W106" s="66" t="s">
        <v>4</v>
      </c>
    </row>
    <row r="107" spans="1:29" ht="13.5" thickBot="1" x14ac:dyDescent="0.25">
      <c r="L107" s="67"/>
      <c r="M107" s="68" t="s">
        <v>35</v>
      </c>
      <c r="N107" s="69" t="s">
        <v>36</v>
      </c>
      <c r="O107" s="70" t="s">
        <v>37</v>
      </c>
      <c r="P107" s="94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94" t="s">
        <v>32</v>
      </c>
      <c r="V107" s="70" t="s">
        <v>7</v>
      </c>
      <c r="W107" s="72"/>
    </row>
    <row r="108" spans="1:29" ht="5.25" customHeight="1" thickTop="1" x14ac:dyDescent="0.2">
      <c r="L108" s="61"/>
      <c r="M108" s="73"/>
      <c r="N108" s="74"/>
      <c r="O108" s="75"/>
      <c r="P108" s="95"/>
      <c r="Q108" s="75"/>
      <c r="R108" s="73"/>
      <c r="S108" s="74"/>
      <c r="T108" s="75"/>
      <c r="U108" s="95"/>
      <c r="V108" s="75"/>
      <c r="W108" s="96"/>
    </row>
    <row r="109" spans="1:29" x14ac:dyDescent="0.2">
      <c r="L109" s="61" t="s">
        <v>13</v>
      </c>
      <c r="M109" s="78">
        <v>0</v>
      </c>
      <c r="N109" s="79">
        <v>0</v>
      </c>
      <c r="O109" s="193">
        <f>M109+N109</f>
        <v>0</v>
      </c>
      <c r="P109" s="97"/>
      <c r="Q109" s="193">
        <f>O109+P109</f>
        <v>0</v>
      </c>
      <c r="R109" s="78">
        <v>0</v>
      </c>
      <c r="S109" s="79">
        <v>0</v>
      </c>
      <c r="T109" s="193">
        <f>R109+S109</f>
        <v>0</v>
      </c>
      <c r="U109" s="97">
        <v>0</v>
      </c>
      <c r="V109" s="193">
        <f>T109+U109</f>
        <v>0</v>
      </c>
      <c r="W109" s="226">
        <f t="shared" ref="W109" si="151">IF(Q109=0,0,((V109/Q109)-1)*100)</f>
        <v>0</v>
      </c>
      <c r="X109" s="424"/>
      <c r="Y109" s="409"/>
      <c r="Z109" s="409"/>
      <c r="AA109" s="408"/>
    </row>
    <row r="110" spans="1:29" x14ac:dyDescent="0.2">
      <c r="L110" s="61" t="s">
        <v>14</v>
      </c>
      <c r="M110" s="78">
        <v>0</v>
      </c>
      <c r="N110" s="79">
        <v>0</v>
      </c>
      <c r="O110" s="193">
        <f>M110+N110</f>
        <v>0</v>
      </c>
      <c r="P110" s="97">
        <v>0</v>
      </c>
      <c r="Q110" s="193">
        <f>O110+P110</f>
        <v>0</v>
      </c>
      <c r="R110" s="78">
        <v>0</v>
      </c>
      <c r="S110" s="79">
        <v>0</v>
      </c>
      <c r="T110" s="193">
        <f>R110+S110</f>
        <v>0</v>
      </c>
      <c r="U110" s="97">
        <v>0</v>
      </c>
      <c r="V110" s="193">
        <f>T110+U110</f>
        <v>0</v>
      </c>
      <c r="W110" s="226">
        <f>IF(Q110=0,0,((V110/Q110)-1)*100)</f>
        <v>0</v>
      </c>
      <c r="Y110" s="320"/>
      <c r="Z110" s="320"/>
    </row>
    <row r="111" spans="1:29" ht="13.5" thickBot="1" x14ac:dyDescent="0.25">
      <c r="L111" s="61" t="s">
        <v>15</v>
      </c>
      <c r="M111" s="78">
        <v>0</v>
      </c>
      <c r="N111" s="79">
        <v>0</v>
      </c>
      <c r="O111" s="193">
        <f>M111+N111</f>
        <v>0</v>
      </c>
      <c r="P111" s="97">
        <v>0</v>
      </c>
      <c r="Q111" s="193">
        <f>O111+P111</f>
        <v>0</v>
      </c>
      <c r="R111" s="78">
        <v>0</v>
      </c>
      <c r="S111" s="79">
        <v>0</v>
      </c>
      <c r="T111" s="193">
        <f>R111+S111</f>
        <v>0</v>
      </c>
      <c r="U111" s="97">
        <v>0</v>
      </c>
      <c r="V111" s="193">
        <f>T111+U111</f>
        <v>0</v>
      </c>
      <c r="W111" s="226">
        <f>IF(Q111=0,0,((V111/Q111)-1)*100)</f>
        <v>0</v>
      </c>
      <c r="Y111" s="320"/>
      <c r="Z111" s="320"/>
    </row>
    <row r="112" spans="1:29" ht="14.25" thickTop="1" thickBot="1" x14ac:dyDescent="0.25">
      <c r="A112" s="386"/>
      <c r="L112" s="82" t="s">
        <v>61</v>
      </c>
      <c r="M112" s="83">
        <f>+M109+M110+M111</f>
        <v>0</v>
      </c>
      <c r="N112" s="84">
        <f t="shared" ref="N112:V112" si="152">+N109+N110+N111</f>
        <v>0</v>
      </c>
      <c r="O112" s="194">
        <f t="shared" si="152"/>
        <v>0</v>
      </c>
      <c r="P112" s="83">
        <f t="shared" si="152"/>
        <v>0</v>
      </c>
      <c r="Q112" s="194">
        <f t="shared" si="152"/>
        <v>0</v>
      </c>
      <c r="R112" s="83">
        <f t="shared" si="152"/>
        <v>0</v>
      </c>
      <c r="S112" s="84">
        <f t="shared" si="152"/>
        <v>0</v>
      </c>
      <c r="T112" s="194">
        <f t="shared" si="152"/>
        <v>0</v>
      </c>
      <c r="U112" s="83">
        <f t="shared" si="152"/>
        <v>0</v>
      </c>
      <c r="V112" s="194">
        <f t="shared" si="152"/>
        <v>0</v>
      </c>
      <c r="W112" s="425">
        <f t="shared" ref="W112" si="153">IF(Q112=0,0,((V112/Q112)-1)*100)</f>
        <v>0</v>
      </c>
      <c r="Y112" s="320"/>
      <c r="Z112" s="320"/>
    </row>
    <row r="113" spans="1:29" ht="13.5" thickTop="1" x14ac:dyDescent="0.2">
      <c r="L113" s="61" t="s">
        <v>16</v>
      </c>
      <c r="M113" s="78">
        <v>0</v>
      </c>
      <c r="N113" s="79">
        <v>0</v>
      </c>
      <c r="O113" s="193">
        <f>SUM(M113:N113)</f>
        <v>0</v>
      </c>
      <c r="P113" s="97">
        <v>0</v>
      </c>
      <c r="Q113" s="193">
        <f>O113+P113</f>
        <v>0</v>
      </c>
      <c r="R113" s="78">
        <v>0</v>
      </c>
      <c r="S113" s="79">
        <v>0</v>
      </c>
      <c r="T113" s="193">
        <f>SUM(R113:S113)</f>
        <v>0</v>
      </c>
      <c r="U113" s="97">
        <v>0</v>
      </c>
      <c r="V113" s="193">
        <f>T113+U113</f>
        <v>0</v>
      </c>
      <c r="W113" s="426">
        <f>IF(Q113=0,0,((V113/Q113)-1)*100)</f>
        <v>0</v>
      </c>
      <c r="Y113" s="320"/>
      <c r="Z113" s="320"/>
    </row>
    <row r="114" spans="1:29" x14ac:dyDescent="0.2">
      <c r="L114" s="61" t="s">
        <v>17</v>
      </c>
      <c r="M114" s="78">
        <v>0</v>
      </c>
      <c r="N114" s="79">
        <v>0</v>
      </c>
      <c r="O114" s="193">
        <f>SUM(M114:N114)</f>
        <v>0</v>
      </c>
      <c r="P114" s="97">
        <v>0</v>
      </c>
      <c r="Q114" s="193">
        <f>O114+P114</f>
        <v>0</v>
      </c>
      <c r="R114" s="78">
        <v>0</v>
      </c>
      <c r="S114" s="79">
        <v>0</v>
      </c>
      <c r="T114" s="193">
        <f>SUM(R114:S114)</f>
        <v>0</v>
      </c>
      <c r="U114" s="97">
        <v>0</v>
      </c>
      <c r="V114" s="193">
        <f>T114+U114</f>
        <v>0</v>
      </c>
      <c r="W114" s="426">
        <f t="shared" ref="W114" si="154">IF(Q114=0,0,((V114/Q114)-1)*100)</f>
        <v>0</v>
      </c>
      <c r="Y114" s="320"/>
      <c r="Z114" s="320"/>
    </row>
    <row r="115" spans="1:29" ht="13.5" thickBot="1" x14ac:dyDescent="0.25">
      <c r="L115" s="61" t="s">
        <v>18</v>
      </c>
      <c r="M115" s="78">
        <v>0</v>
      </c>
      <c r="N115" s="79">
        <v>0</v>
      </c>
      <c r="O115" s="195">
        <f>SUM(M115:N115)</f>
        <v>0</v>
      </c>
      <c r="P115" s="101">
        <v>0</v>
      </c>
      <c r="Q115" s="193">
        <f>O115+P115</f>
        <v>0</v>
      </c>
      <c r="R115" s="78">
        <v>0</v>
      </c>
      <c r="S115" s="79">
        <v>0</v>
      </c>
      <c r="T115" s="195">
        <f>SUM(R115:S115)</f>
        <v>0</v>
      </c>
      <c r="U115" s="101">
        <v>0</v>
      </c>
      <c r="V115" s="193">
        <f>T115+U115</f>
        <v>0</v>
      </c>
      <c r="W115" s="226">
        <f>IF(Q115=0,0,((V115/Q115)-1)*100)</f>
        <v>0</v>
      </c>
      <c r="Y115" s="320"/>
      <c r="Z115" s="320"/>
    </row>
    <row r="116" spans="1:29" ht="14.25" thickTop="1" thickBot="1" x14ac:dyDescent="0.25">
      <c r="A116" s="386" t="str">
        <f>IF(ISERROR(F116/G116)," ",IF(F116/G116&gt;0.5,IF(F116/G116&lt;1.5," ","NOT OK"),"NOT OK"))</f>
        <v xml:space="preserve"> </v>
      </c>
      <c r="L116" s="87" t="s">
        <v>19</v>
      </c>
      <c r="M116" s="88">
        <f>+M113+M114+M115</f>
        <v>0</v>
      </c>
      <c r="N116" s="88">
        <f t="shared" ref="N116:V116" si="155">+N113+N114+N115</f>
        <v>0</v>
      </c>
      <c r="O116" s="196">
        <f t="shared" si="155"/>
        <v>0</v>
      </c>
      <c r="P116" s="89">
        <f t="shared" si="155"/>
        <v>0</v>
      </c>
      <c r="Q116" s="196">
        <f t="shared" si="155"/>
        <v>0</v>
      </c>
      <c r="R116" s="88">
        <f t="shared" si="155"/>
        <v>0</v>
      </c>
      <c r="S116" s="88">
        <f t="shared" si="155"/>
        <v>0</v>
      </c>
      <c r="T116" s="196">
        <f t="shared" si="155"/>
        <v>0</v>
      </c>
      <c r="U116" s="89">
        <f t="shared" si="155"/>
        <v>0</v>
      </c>
      <c r="V116" s="196">
        <f t="shared" si="155"/>
        <v>0</v>
      </c>
      <c r="W116" s="467">
        <f>IF(Q116=0,0,((V116/Q116)-1)*100)</f>
        <v>0</v>
      </c>
      <c r="Y116" s="395"/>
      <c r="Z116" s="395"/>
      <c r="AA116" s="393"/>
    </row>
    <row r="117" spans="1:29" ht="13.5" thickTop="1" x14ac:dyDescent="0.2">
      <c r="A117" s="388"/>
      <c r="K117" s="388"/>
      <c r="L117" s="61" t="s">
        <v>21</v>
      </c>
      <c r="M117" s="78">
        <v>0</v>
      </c>
      <c r="N117" s="79">
        <v>0</v>
      </c>
      <c r="O117" s="195">
        <f>SUM(M117:N117)</f>
        <v>0</v>
      </c>
      <c r="P117" s="102">
        <v>0</v>
      </c>
      <c r="Q117" s="193">
        <f>O117+P117</f>
        <v>0</v>
      </c>
      <c r="R117" s="78">
        <v>0</v>
      </c>
      <c r="S117" s="79">
        <v>0</v>
      </c>
      <c r="T117" s="195">
        <f>SUM(R117:S117)</f>
        <v>0</v>
      </c>
      <c r="U117" s="102">
        <v>0</v>
      </c>
      <c r="V117" s="193">
        <f>T117+U117</f>
        <v>0</v>
      </c>
      <c r="W117" s="226">
        <f>IF(Q117=0,0,((V117/Q117)-1)*100)</f>
        <v>0</v>
      </c>
      <c r="X117" s="323"/>
      <c r="Y117" s="320"/>
      <c r="Z117" s="324"/>
      <c r="AA117" s="393"/>
    </row>
    <row r="118" spans="1:29" x14ac:dyDescent="0.2">
      <c r="A118" s="388"/>
      <c r="K118" s="388"/>
      <c r="L118" s="61" t="s">
        <v>22</v>
      </c>
      <c r="M118" s="78">
        <v>0</v>
      </c>
      <c r="N118" s="79">
        <v>0</v>
      </c>
      <c r="O118" s="195">
        <f>SUM(M118:N118)</f>
        <v>0</v>
      </c>
      <c r="P118" s="97">
        <v>0</v>
      </c>
      <c r="Q118" s="193">
        <f>O118+P118</f>
        <v>0</v>
      </c>
      <c r="R118" s="78">
        <v>0</v>
      </c>
      <c r="S118" s="79">
        <v>0</v>
      </c>
      <c r="T118" s="195">
        <f>SUM(R118:S118)</f>
        <v>0</v>
      </c>
      <c r="U118" s="97">
        <v>0</v>
      </c>
      <c r="V118" s="193">
        <f>T118+U118</f>
        <v>0</v>
      </c>
      <c r="W118" s="226">
        <f t="shared" ref="W118" si="156">IF(Q118=0,0,((V118/Q118)-1)*100)</f>
        <v>0</v>
      </c>
      <c r="X118" s="323"/>
      <c r="Y118" s="320"/>
      <c r="Z118" s="324"/>
      <c r="AA118" s="393"/>
    </row>
    <row r="119" spans="1:29" ht="13.5" thickBot="1" x14ac:dyDescent="0.25">
      <c r="A119" s="388"/>
      <c r="K119" s="388"/>
      <c r="L119" s="61" t="s">
        <v>23</v>
      </c>
      <c r="M119" s="78">
        <v>0</v>
      </c>
      <c r="N119" s="79">
        <v>0</v>
      </c>
      <c r="O119" s="195">
        <f>SUM(M119:N119)</f>
        <v>0</v>
      </c>
      <c r="P119" s="97">
        <v>0</v>
      </c>
      <c r="Q119" s="193">
        <f>O119+P119</f>
        <v>0</v>
      </c>
      <c r="R119" s="78">
        <v>0</v>
      </c>
      <c r="S119" s="79">
        <v>0</v>
      </c>
      <c r="T119" s="195">
        <f>SUM(R119:S119)</f>
        <v>0</v>
      </c>
      <c r="U119" s="97">
        <v>0</v>
      </c>
      <c r="V119" s="193">
        <f>T119+U119</f>
        <v>0</v>
      </c>
      <c r="W119" s="226">
        <f>IF(Q119=0,0,((V119/Q119)-1)*100)</f>
        <v>0</v>
      </c>
      <c r="X119" s="323"/>
      <c r="Y119" s="320"/>
      <c r="Z119" s="324"/>
      <c r="AA119" s="393"/>
    </row>
    <row r="120" spans="1:29" ht="14.25" customHeight="1" thickTop="1" thickBot="1" x14ac:dyDescent="0.25">
      <c r="L120" s="82" t="s">
        <v>40</v>
      </c>
      <c r="M120" s="83">
        <f t="shared" ref="M120:Q120" si="157">+M117+M118+M119</f>
        <v>0</v>
      </c>
      <c r="N120" s="84">
        <f t="shared" si="157"/>
        <v>0</v>
      </c>
      <c r="O120" s="194">
        <f t="shared" si="157"/>
        <v>0</v>
      </c>
      <c r="P120" s="99">
        <f t="shared" si="157"/>
        <v>0</v>
      </c>
      <c r="Q120" s="205">
        <f t="shared" si="157"/>
        <v>0</v>
      </c>
      <c r="R120" s="83">
        <f t="shared" ref="R120:V120" si="158">+R117+R118+R119</f>
        <v>0</v>
      </c>
      <c r="S120" s="84">
        <f t="shared" si="158"/>
        <v>0</v>
      </c>
      <c r="T120" s="194">
        <f t="shared" si="158"/>
        <v>0</v>
      </c>
      <c r="U120" s="99">
        <f t="shared" si="158"/>
        <v>0</v>
      </c>
      <c r="V120" s="205">
        <f t="shared" si="158"/>
        <v>0</v>
      </c>
      <c r="W120" s="372">
        <f t="shared" ref="W120" si="159">IF(Q120=0,0,((V120/Q120)-1)*100)</f>
        <v>0</v>
      </c>
    </row>
    <row r="121" spans="1:29" ht="14.25" customHeight="1" thickTop="1" x14ac:dyDescent="0.2">
      <c r="L121" s="61" t="s">
        <v>10</v>
      </c>
      <c r="M121" s="78">
        <v>0</v>
      </c>
      <c r="N121" s="79">
        <v>0</v>
      </c>
      <c r="O121" s="193">
        <f>M121+N121</f>
        <v>0</v>
      </c>
      <c r="P121" s="97">
        <v>0</v>
      </c>
      <c r="Q121" s="193">
        <f>O121+P121</f>
        <v>0</v>
      </c>
      <c r="R121" s="78">
        <v>0</v>
      </c>
      <c r="S121" s="79">
        <v>1</v>
      </c>
      <c r="T121" s="193">
        <f>R121+S121</f>
        <v>1</v>
      </c>
      <c r="U121" s="97">
        <v>0</v>
      </c>
      <c r="V121" s="193">
        <f>T121+U121</f>
        <v>1</v>
      </c>
      <c r="W121" s="226">
        <f>IF(Q121=0,0,((V121/Q121)-1)*100)</f>
        <v>0</v>
      </c>
      <c r="Z121" s="320"/>
    </row>
    <row r="122" spans="1:29" ht="14.25" customHeight="1" x14ac:dyDescent="0.2">
      <c r="L122" s="61" t="s">
        <v>11</v>
      </c>
      <c r="M122" s="78">
        <v>0</v>
      </c>
      <c r="N122" s="79">
        <v>0</v>
      </c>
      <c r="O122" s="193">
        <f>M122+N122</f>
        <v>0</v>
      </c>
      <c r="P122" s="97">
        <v>0</v>
      </c>
      <c r="Q122" s="193">
        <f>O122+P122</f>
        <v>0</v>
      </c>
      <c r="R122" s="78">
        <v>0</v>
      </c>
      <c r="S122" s="79">
        <v>0</v>
      </c>
      <c r="T122" s="193">
        <f>R122+S122</f>
        <v>0</v>
      </c>
      <c r="U122" s="97">
        <v>0</v>
      </c>
      <c r="V122" s="193">
        <f>T122+U122</f>
        <v>0</v>
      </c>
      <c r="W122" s="226">
        <f>IF(Q122=0,0,((V122/Q122)-1)*100)</f>
        <v>0</v>
      </c>
      <c r="Y122" s="318"/>
    </row>
    <row r="123" spans="1:29" ht="14.25" customHeight="1" thickBot="1" x14ac:dyDescent="0.25">
      <c r="L123" s="67" t="s">
        <v>12</v>
      </c>
      <c r="M123" s="78"/>
      <c r="N123" s="79"/>
      <c r="O123" s="193">
        <f>M123+N123</f>
        <v>0</v>
      </c>
      <c r="P123" s="97"/>
      <c r="Q123" s="193">
        <f>O123+P123</f>
        <v>0</v>
      </c>
      <c r="R123" s="78">
        <v>0</v>
      </c>
      <c r="S123" s="79">
        <v>0</v>
      </c>
      <c r="T123" s="193">
        <f>R123+S123</f>
        <v>0</v>
      </c>
      <c r="U123" s="97">
        <v>0</v>
      </c>
      <c r="V123" s="193">
        <f>T123+U123</f>
        <v>0</v>
      </c>
      <c r="W123" s="226">
        <f>IF(Q123=0,0,((V123/Q123)-1)*100)</f>
        <v>0</v>
      </c>
      <c r="Y123" s="318"/>
    </row>
    <row r="124" spans="1:29" ht="14.25" customHeight="1" thickTop="1" thickBot="1" x14ac:dyDescent="0.25">
      <c r="A124" s="386"/>
      <c r="L124" s="82" t="s">
        <v>38</v>
      </c>
      <c r="M124" s="83">
        <f t="shared" ref="M124:V124" si="160">+M121+M122+M123</f>
        <v>0</v>
      </c>
      <c r="N124" s="84">
        <f t="shared" si="160"/>
        <v>0</v>
      </c>
      <c r="O124" s="194">
        <f t="shared" si="160"/>
        <v>0</v>
      </c>
      <c r="P124" s="83">
        <f t="shared" si="160"/>
        <v>0</v>
      </c>
      <c r="Q124" s="194">
        <f t="shared" si="160"/>
        <v>0</v>
      </c>
      <c r="R124" s="83">
        <f t="shared" si="160"/>
        <v>0</v>
      </c>
      <c r="S124" s="84">
        <f t="shared" si="160"/>
        <v>1</v>
      </c>
      <c r="T124" s="194">
        <f t="shared" si="160"/>
        <v>1</v>
      </c>
      <c r="U124" s="83">
        <f t="shared" si="160"/>
        <v>0</v>
      </c>
      <c r="V124" s="194">
        <f t="shared" si="160"/>
        <v>1</v>
      </c>
      <c r="W124" s="425">
        <f t="shared" ref="W124" si="161">IF(Q124=0,0,((V124/Q124)-1)*100)</f>
        <v>0</v>
      </c>
      <c r="X124" s="323"/>
      <c r="Y124" s="409"/>
      <c r="Z124" s="409"/>
      <c r="AA124" s="408"/>
    </row>
    <row r="125" spans="1:29" ht="14.25" customHeight="1" thickTop="1" thickBot="1" x14ac:dyDescent="0.25">
      <c r="A125" s="386"/>
      <c r="L125" s="82" t="s">
        <v>63</v>
      </c>
      <c r="M125" s="83">
        <f t="shared" ref="M125:V125" si="162">+M112+M116+M120+M124</f>
        <v>0</v>
      </c>
      <c r="N125" s="84">
        <f t="shared" si="162"/>
        <v>0</v>
      </c>
      <c r="O125" s="194">
        <f t="shared" si="162"/>
        <v>0</v>
      </c>
      <c r="P125" s="83">
        <f t="shared" si="162"/>
        <v>0</v>
      </c>
      <c r="Q125" s="194">
        <f t="shared" si="162"/>
        <v>0</v>
      </c>
      <c r="R125" s="83">
        <f t="shared" si="162"/>
        <v>0</v>
      </c>
      <c r="S125" s="84">
        <f t="shared" si="162"/>
        <v>1</v>
      </c>
      <c r="T125" s="194">
        <f t="shared" si="162"/>
        <v>1</v>
      </c>
      <c r="U125" s="83">
        <f t="shared" si="162"/>
        <v>0</v>
      </c>
      <c r="V125" s="194">
        <f t="shared" si="162"/>
        <v>1</v>
      </c>
      <c r="W125" s="425">
        <f>IF(Q125=0,0,((V125/Q125)-1)*100)</f>
        <v>0</v>
      </c>
      <c r="Y125" s="409"/>
      <c r="Z125" s="409"/>
      <c r="AA125" s="408"/>
      <c r="AC125" s="318"/>
    </row>
    <row r="126" spans="1:29" ht="12.75" customHeight="1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9" ht="12.75" customHeight="1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9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9" ht="13.5" customHeight="1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9" ht="14.25" thickTop="1" thickBot="1" x14ac:dyDescent="0.25">
      <c r="L130" s="59"/>
      <c r="M130" s="214" t="s">
        <v>64</v>
      </c>
      <c r="N130" s="212"/>
      <c r="O130" s="212"/>
      <c r="P130" s="212"/>
      <c r="Q130" s="213"/>
      <c r="R130" s="481" t="s">
        <v>65</v>
      </c>
      <c r="S130" s="481"/>
      <c r="T130" s="481"/>
      <c r="U130" s="481"/>
      <c r="V130" s="482"/>
      <c r="W130" s="60" t="s">
        <v>2</v>
      </c>
    </row>
    <row r="131" spans="1:29" ht="13.5" thickTop="1" x14ac:dyDescent="0.2">
      <c r="L131" s="61" t="s">
        <v>3</v>
      </c>
      <c r="M131" s="62"/>
      <c r="N131" s="63"/>
      <c r="O131" s="64"/>
      <c r="P131" s="93"/>
      <c r="Q131" s="64"/>
      <c r="R131" s="62"/>
      <c r="S131" s="63"/>
      <c r="T131" s="64"/>
      <c r="U131" s="93"/>
      <c r="V131" s="64"/>
      <c r="W131" s="66" t="s">
        <v>4</v>
      </c>
    </row>
    <row r="132" spans="1:29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94" t="s">
        <v>32</v>
      </c>
      <c r="Q132" s="70" t="s">
        <v>7</v>
      </c>
      <c r="R132" s="68" t="s">
        <v>35</v>
      </c>
      <c r="S132" s="69" t="s">
        <v>36</v>
      </c>
      <c r="T132" s="70" t="s">
        <v>37</v>
      </c>
      <c r="U132" s="94" t="s">
        <v>32</v>
      </c>
      <c r="V132" s="70" t="s">
        <v>7</v>
      </c>
      <c r="W132" s="72"/>
    </row>
    <row r="133" spans="1:29" ht="5.25" customHeight="1" thickTop="1" x14ac:dyDescent="0.2">
      <c r="L133" s="61"/>
      <c r="M133" s="73"/>
      <c r="N133" s="74"/>
      <c r="O133" s="75"/>
      <c r="P133" s="95"/>
      <c r="Q133" s="75"/>
      <c r="R133" s="73"/>
      <c r="S133" s="74"/>
      <c r="T133" s="75"/>
      <c r="U133" s="95"/>
      <c r="V133" s="75"/>
      <c r="W133" s="96"/>
    </row>
    <row r="134" spans="1:29" ht="14.25" customHeight="1" x14ac:dyDescent="0.2">
      <c r="L134" s="61" t="s">
        <v>13</v>
      </c>
      <c r="M134" s="78">
        <f t="shared" ref="M134:N136" si="163">+M84+M109</f>
        <v>918</v>
      </c>
      <c r="N134" s="79">
        <f t="shared" si="163"/>
        <v>822</v>
      </c>
      <c r="O134" s="193">
        <f t="shared" ref="O134:O135" si="164">M134+N134</f>
        <v>1740</v>
      </c>
      <c r="P134" s="97">
        <f>+P84+P109</f>
        <v>0</v>
      </c>
      <c r="Q134" s="193">
        <f>O134+P134</f>
        <v>1740</v>
      </c>
      <c r="R134" s="78">
        <f t="shared" ref="R134:S136" si="165">+R84+R109</f>
        <v>1226</v>
      </c>
      <c r="S134" s="79">
        <f t="shared" si="165"/>
        <v>1185</v>
      </c>
      <c r="T134" s="193">
        <f t="shared" ref="T134:T144" si="166">R134+S134</f>
        <v>2411</v>
      </c>
      <c r="U134" s="97">
        <f>+U84+U109</f>
        <v>0</v>
      </c>
      <c r="V134" s="193">
        <f>T134+U134</f>
        <v>2411</v>
      </c>
      <c r="W134" s="98">
        <f>IF(Q134=0,0,((V134/Q134)-1)*100)</f>
        <v>38.563218390804586</v>
      </c>
      <c r="Y134" s="320"/>
      <c r="Z134" s="320"/>
    </row>
    <row r="135" spans="1:29" ht="14.25" customHeight="1" x14ac:dyDescent="0.2">
      <c r="L135" s="61" t="s">
        <v>14</v>
      </c>
      <c r="M135" s="78">
        <f t="shared" si="163"/>
        <v>951</v>
      </c>
      <c r="N135" s="79">
        <f t="shared" si="163"/>
        <v>849</v>
      </c>
      <c r="O135" s="193">
        <f t="shared" si="164"/>
        <v>1800</v>
      </c>
      <c r="P135" s="97">
        <f>+P85+P110</f>
        <v>0</v>
      </c>
      <c r="Q135" s="193">
        <f>O135+P135</f>
        <v>1800</v>
      </c>
      <c r="R135" s="78">
        <f t="shared" si="165"/>
        <v>1064</v>
      </c>
      <c r="S135" s="79">
        <f t="shared" si="165"/>
        <v>1083</v>
      </c>
      <c r="T135" s="193">
        <f t="shared" si="166"/>
        <v>2147</v>
      </c>
      <c r="U135" s="97">
        <f>+U85+U110</f>
        <v>2</v>
      </c>
      <c r="V135" s="193">
        <f>T135+U135</f>
        <v>2149</v>
      </c>
      <c r="W135" s="98">
        <f t="shared" ref="W135:W145" si="167">IF(Q135=0,0,((V135/Q135)-1)*100)</f>
        <v>19.3888888888889</v>
      </c>
      <c r="Y135" s="320"/>
      <c r="Z135" s="320"/>
      <c r="AC135" s="318"/>
    </row>
    <row r="136" spans="1:29" ht="14.25" customHeight="1" thickBot="1" x14ac:dyDescent="0.25">
      <c r="L136" s="61" t="s">
        <v>15</v>
      </c>
      <c r="M136" s="78">
        <f t="shared" si="163"/>
        <v>1200</v>
      </c>
      <c r="N136" s="79">
        <f t="shared" si="163"/>
        <v>1159</v>
      </c>
      <c r="O136" s="193">
        <f>M136+N136</f>
        <v>2359</v>
      </c>
      <c r="P136" s="97">
        <f>+P86+P111</f>
        <v>0</v>
      </c>
      <c r="Q136" s="193">
        <f>O136+P136</f>
        <v>2359</v>
      </c>
      <c r="R136" s="78">
        <f t="shared" si="165"/>
        <v>1394</v>
      </c>
      <c r="S136" s="79">
        <f t="shared" si="165"/>
        <v>1279</v>
      </c>
      <c r="T136" s="193">
        <f>R136+S136</f>
        <v>2673</v>
      </c>
      <c r="U136" s="97">
        <f>+U86+U111</f>
        <v>0</v>
      </c>
      <c r="V136" s="193">
        <f>T136+U136</f>
        <v>2673</v>
      </c>
      <c r="W136" s="98">
        <f>IF(Q136=0,0,((V136/Q136)-1)*100)</f>
        <v>13.310724883425173</v>
      </c>
      <c r="Y136" s="395"/>
      <c r="Z136" s="395"/>
      <c r="AA136" s="393"/>
    </row>
    <row r="137" spans="1:29" ht="14.25" customHeight="1" thickTop="1" thickBot="1" x14ac:dyDescent="0.25">
      <c r="L137" s="82" t="s">
        <v>61</v>
      </c>
      <c r="M137" s="83">
        <f t="shared" ref="M137:Q137" si="168">+M134+M135+M136</f>
        <v>3069</v>
      </c>
      <c r="N137" s="84">
        <f t="shared" si="168"/>
        <v>2830</v>
      </c>
      <c r="O137" s="194">
        <f t="shared" si="168"/>
        <v>5899</v>
      </c>
      <c r="P137" s="83">
        <f t="shared" si="168"/>
        <v>0</v>
      </c>
      <c r="Q137" s="194">
        <f t="shared" si="168"/>
        <v>5899</v>
      </c>
      <c r="R137" s="83">
        <f t="shared" ref="R137" si="169">+R134+R135+R136</f>
        <v>3684</v>
      </c>
      <c r="S137" s="84">
        <f t="shared" ref="S137" si="170">+S134+S135+S136</f>
        <v>3547</v>
      </c>
      <c r="T137" s="194">
        <f t="shared" ref="T137" si="171">+T134+T135+T136</f>
        <v>7231</v>
      </c>
      <c r="U137" s="83">
        <f t="shared" ref="U137" si="172">+U134+U135+U136</f>
        <v>2</v>
      </c>
      <c r="V137" s="194">
        <f t="shared" ref="V137" si="173">+V134+V135+V136</f>
        <v>7233</v>
      </c>
      <c r="W137" s="85">
        <f t="shared" si="167"/>
        <v>22.614002373283615</v>
      </c>
      <c r="Y137" s="320"/>
      <c r="Z137" s="320"/>
      <c r="AC137" s="318"/>
    </row>
    <row r="138" spans="1:29" ht="14.25" customHeight="1" thickTop="1" x14ac:dyDescent="0.2">
      <c r="L138" s="61" t="s">
        <v>16</v>
      </c>
      <c r="M138" s="78">
        <f t="shared" ref="M138:N140" si="174">+M88+M113</f>
        <v>1073</v>
      </c>
      <c r="N138" s="79">
        <f t="shared" si="174"/>
        <v>1115</v>
      </c>
      <c r="O138" s="193">
        <f t="shared" ref="O138" si="175">M138+N138</f>
        <v>2188</v>
      </c>
      <c r="P138" s="97">
        <f>+P88+P113</f>
        <v>0</v>
      </c>
      <c r="Q138" s="193">
        <f>O138+P138</f>
        <v>2188</v>
      </c>
      <c r="R138" s="78">
        <f t="shared" ref="R138:S140" si="176">+R88+R113</f>
        <v>1178</v>
      </c>
      <c r="S138" s="79">
        <f t="shared" si="176"/>
        <v>1288</v>
      </c>
      <c r="T138" s="193">
        <f t="shared" si="166"/>
        <v>2466</v>
      </c>
      <c r="U138" s="97">
        <f>+U88+U113</f>
        <v>0</v>
      </c>
      <c r="V138" s="193">
        <f>T138+U138</f>
        <v>2466</v>
      </c>
      <c r="W138" s="98">
        <f t="shared" si="167"/>
        <v>12.70566727605118</v>
      </c>
      <c r="Y138" s="395"/>
      <c r="Z138" s="395"/>
      <c r="AA138" s="393"/>
    </row>
    <row r="139" spans="1:29" ht="14.25" customHeight="1" x14ac:dyDescent="0.2">
      <c r="L139" s="61" t="s">
        <v>17</v>
      </c>
      <c r="M139" s="78">
        <f t="shared" si="174"/>
        <v>965</v>
      </c>
      <c r="N139" s="79">
        <f t="shared" si="174"/>
        <v>1050</v>
      </c>
      <c r="O139" s="193">
        <f>M139+N139</f>
        <v>2015</v>
      </c>
      <c r="P139" s="97">
        <f>+P89+P114</f>
        <v>0</v>
      </c>
      <c r="Q139" s="193">
        <f>O139+P139</f>
        <v>2015</v>
      </c>
      <c r="R139" s="78">
        <f t="shared" si="176"/>
        <v>1254</v>
      </c>
      <c r="S139" s="79">
        <f t="shared" si="176"/>
        <v>1421</v>
      </c>
      <c r="T139" s="193">
        <f>R139+S139</f>
        <v>2675</v>
      </c>
      <c r="U139" s="97">
        <f>+U89+U114</f>
        <v>0</v>
      </c>
      <c r="V139" s="193">
        <f>T139+U139</f>
        <v>2675</v>
      </c>
      <c r="W139" s="98">
        <f>IF(Q139=0,0,((V139/Q139)-1)*100)</f>
        <v>32.754342431761785</v>
      </c>
      <c r="Y139" s="395"/>
      <c r="Z139" s="395"/>
      <c r="AA139" s="393"/>
    </row>
    <row r="140" spans="1:29" ht="14.25" customHeight="1" thickBot="1" x14ac:dyDescent="0.25">
      <c r="L140" s="61" t="s">
        <v>18</v>
      </c>
      <c r="M140" s="78">
        <f t="shared" si="174"/>
        <v>1069</v>
      </c>
      <c r="N140" s="79">
        <f t="shared" si="174"/>
        <v>985</v>
      </c>
      <c r="O140" s="195">
        <f t="shared" ref="O140" si="177">M140+N140</f>
        <v>2054</v>
      </c>
      <c r="P140" s="101">
        <f>+P90+P115</f>
        <v>0</v>
      </c>
      <c r="Q140" s="193">
        <f>O140+P140</f>
        <v>2054</v>
      </c>
      <c r="R140" s="78">
        <f t="shared" si="176"/>
        <v>1084</v>
      </c>
      <c r="S140" s="79">
        <f t="shared" si="176"/>
        <v>1178</v>
      </c>
      <c r="T140" s="195">
        <f t="shared" si="166"/>
        <v>2262</v>
      </c>
      <c r="U140" s="101">
        <f>+U90+U115</f>
        <v>0</v>
      </c>
      <c r="V140" s="193">
        <f>T140+U140</f>
        <v>2262</v>
      </c>
      <c r="W140" s="98">
        <f t="shared" si="167"/>
        <v>10.126582278481022</v>
      </c>
      <c r="Y140" s="395"/>
      <c r="Z140" s="395"/>
      <c r="AA140" s="393"/>
    </row>
    <row r="141" spans="1:29" ht="14.25" customHeight="1" thickTop="1" thickBot="1" x14ac:dyDescent="0.25">
      <c r="A141" s="386"/>
      <c r="L141" s="87" t="s">
        <v>39</v>
      </c>
      <c r="M141" s="83">
        <f t="shared" ref="M141:Q141" si="178">+M138+M139+M140</f>
        <v>3107</v>
      </c>
      <c r="N141" s="84">
        <f t="shared" si="178"/>
        <v>3150</v>
      </c>
      <c r="O141" s="194">
        <f t="shared" si="178"/>
        <v>6257</v>
      </c>
      <c r="P141" s="83">
        <f t="shared" si="178"/>
        <v>0</v>
      </c>
      <c r="Q141" s="194">
        <f t="shared" si="178"/>
        <v>6257</v>
      </c>
      <c r="R141" s="83">
        <f t="shared" ref="R141" si="179">+R138+R139+R140</f>
        <v>3516</v>
      </c>
      <c r="S141" s="84">
        <f t="shared" ref="S141" si="180">+S138+S139+S140</f>
        <v>3887</v>
      </c>
      <c r="T141" s="194">
        <f t="shared" ref="T141" si="181">+T138+T139+T140</f>
        <v>7403</v>
      </c>
      <c r="U141" s="83">
        <f t="shared" ref="U141" si="182">+U138+U139+U140</f>
        <v>0</v>
      </c>
      <c r="V141" s="194">
        <f t="shared" ref="V141" si="183">+V138+V139+V140</f>
        <v>7403</v>
      </c>
      <c r="W141" s="90">
        <f t="shared" si="167"/>
        <v>18.315486654946469</v>
      </c>
      <c r="Y141" s="395"/>
      <c r="Z141" s="395"/>
      <c r="AA141" s="393"/>
    </row>
    <row r="142" spans="1:29" ht="14.25" customHeight="1" thickTop="1" x14ac:dyDescent="0.2">
      <c r="A142" s="386"/>
      <c r="L142" s="61" t="s">
        <v>21</v>
      </c>
      <c r="M142" s="78">
        <f t="shared" ref="M142:N144" si="184">+M92+M117</f>
        <v>1138</v>
      </c>
      <c r="N142" s="79">
        <f t="shared" si="184"/>
        <v>827</v>
      </c>
      <c r="O142" s="195">
        <f t="shared" ref="O142:O144" si="185">M142+N142</f>
        <v>1965</v>
      </c>
      <c r="P142" s="102">
        <f>+P92+P117</f>
        <v>0</v>
      </c>
      <c r="Q142" s="193">
        <f>O142+P142</f>
        <v>1965</v>
      </c>
      <c r="R142" s="78">
        <f t="shared" ref="R142:S144" si="186">+R92+R117</f>
        <v>1193</v>
      </c>
      <c r="S142" s="79">
        <f t="shared" si="186"/>
        <v>1108</v>
      </c>
      <c r="T142" s="195">
        <f t="shared" si="166"/>
        <v>2301</v>
      </c>
      <c r="U142" s="102">
        <f>+U92+U117</f>
        <v>1</v>
      </c>
      <c r="V142" s="193">
        <f>T142+U142</f>
        <v>2302</v>
      </c>
      <c r="W142" s="98">
        <f t="shared" si="167"/>
        <v>17.150127226463098</v>
      </c>
      <c r="Y142" s="320"/>
    </row>
    <row r="143" spans="1:29" ht="14.25" customHeight="1" x14ac:dyDescent="0.2">
      <c r="A143" s="386"/>
      <c r="L143" s="61" t="s">
        <v>22</v>
      </c>
      <c r="M143" s="78">
        <f t="shared" si="184"/>
        <v>1106</v>
      </c>
      <c r="N143" s="79">
        <f t="shared" si="184"/>
        <v>798</v>
      </c>
      <c r="O143" s="195">
        <f t="shared" si="185"/>
        <v>1904</v>
      </c>
      <c r="P143" s="97">
        <f>+P93+P118</f>
        <v>0</v>
      </c>
      <c r="Q143" s="193">
        <f>O143+P143</f>
        <v>1904</v>
      </c>
      <c r="R143" s="78">
        <f t="shared" si="186"/>
        <v>1126</v>
      </c>
      <c r="S143" s="79">
        <f t="shared" si="186"/>
        <v>1085</v>
      </c>
      <c r="T143" s="195">
        <f t="shared" si="166"/>
        <v>2211</v>
      </c>
      <c r="U143" s="97">
        <f>+U93+U118</f>
        <v>0</v>
      </c>
      <c r="V143" s="193">
        <f>T143+U143</f>
        <v>2211</v>
      </c>
      <c r="W143" s="98">
        <f t="shared" si="167"/>
        <v>16.123949579831944</v>
      </c>
      <c r="Y143" s="320"/>
    </row>
    <row r="144" spans="1:29" ht="14.25" customHeight="1" thickBot="1" x14ac:dyDescent="0.25">
      <c r="A144" s="388"/>
      <c r="K144" s="388"/>
      <c r="L144" s="61" t="s">
        <v>23</v>
      </c>
      <c r="M144" s="78">
        <f t="shared" si="184"/>
        <v>1067</v>
      </c>
      <c r="N144" s="79">
        <f t="shared" si="184"/>
        <v>911</v>
      </c>
      <c r="O144" s="195">
        <f t="shared" si="185"/>
        <v>1978</v>
      </c>
      <c r="P144" s="97">
        <f>+P94+P119</f>
        <v>0</v>
      </c>
      <c r="Q144" s="193">
        <f>O144+P144</f>
        <v>1978</v>
      </c>
      <c r="R144" s="78">
        <f t="shared" si="186"/>
        <v>1205</v>
      </c>
      <c r="S144" s="79">
        <f t="shared" si="186"/>
        <v>1167</v>
      </c>
      <c r="T144" s="195">
        <f t="shared" si="166"/>
        <v>2372</v>
      </c>
      <c r="U144" s="97">
        <f>+U94+U119</f>
        <v>0</v>
      </c>
      <c r="V144" s="193">
        <f>T144+U144</f>
        <v>2372</v>
      </c>
      <c r="W144" s="98">
        <f t="shared" si="167"/>
        <v>19.919110212335699</v>
      </c>
      <c r="Y144" s="320"/>
    </row>
    <row r="145" spans="1:29" ht="14.25" customHeight="1" thickTop="1" thickBot="1" x14ac:dyDescent="0.25">
      <c r="A145" s="388"/>
      <c r="K145" s="388"/>
      <c r="L145" s="82" t="s">
        <v>40</v>
      </c>
      <c r="M145" s="83">
        <f t="shared" ref="M145:Q145" si="187">+M142+M143+M144</f>
        <v>3311</v>
      </c>
      <c r="N145" s="84">
        <f t="shared" si="187"/>
        <v>2536</v>
      </c>
      <c r="O145" s="194">
        <f t="shared" si="187"/>
        <v>5847</v>
      </c>
      <c r="P145" s="83">
        <f t="shared" si="187"/>
        <v>0</v>
      </c>
      <c r="Q145" s="194">
        <f t="shared" si="187"/>
        <v>5847</v>
      </c>
      <c r="R145" s="83">
        <f t="shared" ref="R145:V145" si="188">+R142+R143+R144</f>
        <v>3524</v>
      </c>
      <c r="S145" s="84">
        <f t="shared" si="188"/>
        <v>3360</v>
      </c>
      <c r="T145" s="194">
        <f t="shared" si="188"/>
        <v>6884</v>
      </c>
      <c r="U145" s="83">
        <f t="shared" si="188"/>
        <v>1</v>
      </c>
      <c r="V145" s="194">
        <f t="shared" si="188"/>
        <v>6885</v>
      </c>
      <c r="W145" s="100">
        <f t="shared" si="167"/>
        <v>17.752693689071307</v>
      </c>
      <c r="X145" s="323"/>
      <c r="Y145" s="324"/>
      <c r="Z145" s="324"/>
      <c r="AA145" s="393"/>
    </row>
    <row r="146" spans="1:29" ht="14.25" customHeight="1" thickTop="1" x14ac:dyDescent="0.2">
      <c r="L146" s="61" t="s">
        <v>10</v>
      </c>
      <c r="M146" s="78">
        <f t="shared" ref="M146:N148" si="189">+M96+M121</f>
        <v>1046</v>
      </c>
      <c r="N146" s="79">
        <f t="shared" si="189"/>
        <v>1007</v>
      </c>
      <c r="O146" s="193">
        <f>M146+N146</f>
        <v>2053</v>
      </c>
      <c r="P146" s="97">
        <f>+P96+P121</f>
        <v>0</v>
      </c>
      <c r="Q146" s="193">
        <f>O146+P146</f>
        <v>2053</v>
      </c>
      <c r="R146" s="78">
        <f t="shared" ref="R146:S148" si="190">+R96+R121</f>
        <v>1288</v>
      </c>
      <c r="S146" s="79">
        <f t="shared" si="190"/>
        <v>1163</v>
      </c>
      <c r="T146" s="193">
        <f>R146+S146</f>
        <v>2451</v>
      </c>
      <c r="U146" s="97">
        <f>+U96+U121</f>
        <v>0</v>
      </c>
      <c r="V146" s="193">
        <f>T146+U146</f>
        <v>2451</v>
      </c>
      <c r="W146" s="98">
        <f>IF(Q146=0,0,((V146/Q146)-1)*100)</f>
        <v>19.386264003896734</v>
      </c>
      <c r="Y146" s="320"/>
      <c r="Z146" s="320"/>
    </row>
    <row r="147" spans="1:29" ht="14.25" customHeight="1" x14ac:dyDescent="0.2">
      <c r="L147" s="61" t="s">
        <v>11</v>
      </c>
      <c r="M147" s="78">
        <f t="shared" si="189"/>
        <v>1235</v>
      </c>
      <c r="N147" s="79">
        <f t="shared" si="189"/>
        <v>1238</v>
      </c>
      <c r="O147" s="193">
        <f>M147+N147</f>
        <v>2473</v>
      </c>
      <c r="P147" s="97">
        <f>+P97+P122</f>
        <v>0</v>
      </c>
      <c r="Q147" s="193">
        <f>O147+P147</f>
        <v>2473</v>
      </c>
      <c r="R147" s="78">
        <f t="shared" si="190"/>
        <v>1342</v>
      </c>
      <c r="S147" s="79">
        <f t="shared" si="190"/>
        <v>1215</v>
      </c>
      <c r="T147" s="193">
        <f>R147+S147</f>
        <v>2557</v>
      </c>
      <c r="U147" s="97">
        <f>+U97+U122</f>
        <v>0</v>
      </c>
      <c r="V147" s="193">
        <f>T147+U147</f>
        <v>2557</v>
      </c>
      <c r="W147" s="98">
        <f>IF(Q147=0,0,((V147/Q147)-1)*100)</f>
        <v>3.3966841892438371</v>
      </c>
      <c r="Y147" s="320"/>
    </row>
    <row r="148" spans="1:29" ht="14.25" customHeight="1" thickBot="1" x14ac:dyDescent="0.25">
      <c r="L148" s="67" t="s">
        <v>12</v>
      </c>
      <c r="M148" s="78">
        <f t="shared" si="189"/>
        <v>1217</v>
      </c>
      <c r="N148" s="79">
        <f t="shared" si="189"/>
        <v>1343</v>
      </c>
      <c r="O148" s="193">
        <f>M148+N148</f>
        <v>2560</v>
      </c>
      <c r="P148" s="97">
        <f>+P98+P123</f>
        <v>0</v>
      </c>
      <c r="Q148" s="193">
        <f>O148+P148</f>
        <v>2560</v>
      </c>
      <c r="R148" s="78">
        <f t="shared" si="190"/>
        <v>1473</v>
      </c>
      <c r="S148" s="79">
        <f t="shared" si="190"/>
        <v>1143</v>
      </c>
      <c r="T148" s="193">
        <f>R148+S148</f>
        <v>2616</v>
      </c>
      <c r="U148" s="97">
        <f>+U98+U123</f>
        <v>0</v>
      </c>
      <c r="V148" s="193">
        <f>T148+U148</f>
        <v>2616</v>
      </c>
      <c r="W148" s="98">
        <f>IF(Q148=0,0,((V148/Q148)-1)*100)</f>
        <v>2.1875000000000089</v>
      </c>
      <c r="Y148" s="320"/>
    </row>
    <row r="149" spans="1:29" ht="14.25" customHeight="1" thickTop="1" thickBot="1" x14ac:dyDescent="0.25">
      <c r="A149" s="386"/>
      <c r="L149" s="82" t="s">
        <v>38</v>
      </c>
      <c r="M149" s="83">
        <f t="shared" ref="M149:V149" si="191">+M146+M147+M148</f>
        <v>3498</v>
      </c>
      <c r="N149" s="84">
        <f t="shared" si="191"/>
        <v>3588</v>
      </c>
      <c r="O149" s="194">
        <f t="shared" si="191"/>
        <v>7086</v>
      </c>
      <c r="P149" s="83">
        <f t="shared" si="191"/>
        <v>0</v>
      </c>
      <c r="Q149" s="194">
        <f t="shared" si="191"/>
        <v>7086</v>
      </c>
      <c r="R149" s="83">
        <f t="shared" si="191"/>
        <v>4103</v>
      </c>
      <c r="S149" s="84">
        <f t="shared" si="191"/>
        <v>3521</v>
      </c>
      <c r="T149" s="194">
        <f t="shared" si="191"/>
        <v>7624</v>
      </c>
      <c r="U149" s="83">
        <f t="shared" si="191"/>
        <v>0</v>
      </c>
      <c r="V149" s="194">
        <f t="shared" si="191"/>
        <v>7624</v>
      </c>
      <c r="W149" s="85">
        <f t="shared" ref="W149" si="192">IF(Q149=0,0,((V149/Q149)-1)*100)</f>
        <v>7.5924357888794702</v>
      </c>
      <c r="X149" s="323"/>
      <c r="Y149" s="409"/>
      <c r="Z149" s="409"/>
      <c r="AA149" s="408"/>
    </row>
    <row r="150" spans="1:29" ht="14.25" customHeight="1" thickTop="1" thickBot="1" x14ac:dyDescent="0.25">
      <c r="A150" s="386"/>
      <c r="L150" s="82" t="s">
        <v>63</v>
      </c>
      <c r="M150" s="83">
        <f t="shared" ref="M150:V150" si="193">+M137+M141+M145+M149</f>
        <v>12985</v>
      </c>
      <c r="N150" s="84">
        <f t="shared" si="193"/>
        <v>12104</v>
      </c>
      <c r="O150" s="194">
        <f t="shared" si="193"/>
        <v>25089</v>
      </c>
      <c r="P150" s="83">
        <f t="shared" si="193"/>
        <v>0</v>
      </c>
      <c r="Q150" s="194">
        <f t="shared" si="193"/>
        <v>25089</v>
      </c>
      <c r="R150" s="83">
        <f t="shared" si="193"/>
        <v>14827</v>
      </c>
      <c r="S150" s="84">
        <f t="shared" si="193"/>
        <v>14315</v>
      </c>
      <c r="T150" s="194">
        <f t="shared" si="193"/>
        <v>29142</v>
      </c>
      <c r="U150" s="83">
        <f t="shared" si="193"/>
        <v>3</v>
      </c>
      <c r="V150" s="194">
        <f t="shared" si="193"/>
        <v>29145</v>
      </c>
      <c r="W150" s="85">
        <f>IF(Q150=0,0,((V150/Q150)-1)*100)</f>
        <v>16.166447447088373</v>
      </c>
      <c r="Y150" s="409"/>
      <c r="Z150" s="409"/>
      <c r="AA150" s="408"/>
      <c r="AC150" s="318"/>
    </row>
    <row r="151" spans="1:29" ht="13.5" customHeight="1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9" ht="13.5" customHeight="1" thickTop="1" x14ac:dyDescent="0.2">
      <c r="L152" s="505" t="s">
        <v>54</v>
      </c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7"/>
    </row>
    <row r="153" spans="1:29" ht="13.5" customHeight="1" thickBot="1" x14ac:dyDescent="0.25">
      <c r="L153" s="508" t="s">
        <v>51</v>
      </c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10"/>
    </row>
    <row r="154" spans="1:29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9" ht="14.25" thickTop="1" thickBot="1" x14ac:dyDescent="0.25">
      <c r="L155" s="239"/>
      <c r="M155" s="240" t="s">
        <v>64</v>
      </c>
      <c r="N155" s="240"/>
      <c r="O155" s="240"/>
      <c r="P155" s="240"/>
      <c r="Q155" s="241"/>
      <c r="R155" s="240" t="s">
        <v>65</v>
      </c>
      <c r="S155" s="240"/>
      <c r="T155" s="240"/>
      <c r="U155" s="240"/>
      <c r="V155" s="241"/>
      <c r="W155" s="242" t="s">
        <v>2</v>
      </c>
    </row>
    <row r="156" spans="1:29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248" t="s">
        <v>4</v>
      </c>
    </row>
    <row r="157" spans="1:29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254"/>
    </row>
    <row r="158" spans="1:29" ht="5.25" customHeight="1" thickTop="1" x14ac:dyDescent="0.2">
      <c r="L158" s="243"/>
      <c r="M158" s="255"/>
      <c r="N158" s="256"/>
      <c r="O158" s="257"/>
      <c r="P158" s="258"/>
      <c r="Q158" s="257"/>
      <c r="R158" s="255"/>
      <c r="S158" s="256"/>
      <c r="T158" s="257"/>
      <c r="U158" s="258"/>
      <c r="V158" s="257"/>
      <c r="W158" s="259"/>
    </row>
    <row r="159" spans="1:29" ht="14.25" customHeight="1" x14ac:dyDescent="0.2">
      <c r="L159" s="243" t="s">
        <v>13</v>
      </c>
      <c r="M159" s="260">
        <v>0</v>
      </c>
      <c r="N159" s="261">
        <v>0</v>
      </c>
      <c r="O159" s="262">
        <f>M159+N159</f>
        <v>0</v>
      </c>
      <c r="P159" s="263">
        <v>0</v>
      </c>
      <c r="Q159" s="262">
        <f>O159+P159</f>
        <v>0</v>
      </c>
      <c r="R159" s="260">
        <v>0</v>
      </c>
      <c r="S159" s="261">
        <v>0</v>
      </c>
      <c r="T159" s="262">
        <f>R159+S159</f>
        <v>0</v>
      </c>
      <c r="U159" s="263">
        <v>0</v>
      </c>
      <c r="V159" s="262">
        <f>T159+U159</f>
        <v>0</v>
      </c>
      <c r="W159" s="263">
        <f t="shared" ref="W159:W169" si="194">IF(Q159=0,0,((V159/Q159)-1)*100)</f>
        <v>0</v>
      </c>
    </row>
    <row r="160" spans="1:29" ht="14.25" customHeight="1" x14ac:dyDescent="0.2">
      <c r="L160" s="243" t="s">
        <v>14</v>
      </c>
      <c r="M160" s="260">
        <v>0</v>
      </c>
      <c r="N160" s="261">
        <v>0</v>
      </c>
      <c r="O160" s="262">
        <f>M160+N160</f>
        <v>0</v>
      </c>
      <c r="P160" s="263">
        <v>0</v>
      </c>
      <c r="Q160" s="262">
        <f>O160+P160</f>
        <v>0</v>
      </c>
      <c r="R160" s="260">
        <v>0</v>
      </c>
      <c r="S160" s="261">
        <v>0</v>
      </c>
      <c r="T160" s="262">
        <f>R160+S160</f>
        <v>0</v>
      </c>
      <c r="U160" s="263">
        <v>0</v>
      </c>
      <c r="V160" s="262">
        <f>T160+U160</f>
        <v>0</v>
      </c>
      <c r="W160" s="263">
        <f>IF(Q160=0,0,((V160/Q160)-1)*100)</f>
        <v>0</v>
      </c>
    </row>
    <row r="161" spans="1:27" ht="14.25" customHeight="1" thickBot="1" x14ac:dyDescent="0.25">
      <c r="L161" s="243" t="s">
        <v>15</v>
      </c>
      <c r="M161" s="260">
        <v>0</v>
      </c>
      <c r="N161" s="261">
        <v>0</v>
      </c>
      <c r="O161" s="262">
        <f>M161+N161</f>
        <v>0</v>
      </c>
      <c r="P161" s="263">
        <v>0</v>
      </c>
      <c r="Q161" s="262">
        <f>O161+P161</f>
        <v>0</v>
      </c>
      <c r="R161" s="260">
        <v>0</v>
      </c>
      <c r="S161" s="261">
        <v>0</v>
      </c>
      <c r="T161" s="262">
        <f>R161+S161</f>
        <v>0</v>
      </c>
      <c r="U161" s="263">
        <v>0</v>
      </c>
      <c r="V161" s="262">
        <f>T161+U161</f>
        <v>0</v>
      </c>
      <c r="W161" s="263">
        <f>IF(Q161=0,0,((V161/Q161)-1)*100)</f>
        <v>0</v>
      </c>
    </row>
    <row r="162" spans="1:27" ht="14.25" customHeight="1" thickTop="1" thickBot="1" x14ac:dyDescent="0.25">
      <c r="L162" s="265" t="s">
        <v>61</v>
      </c>
      <c r="M162" s="266">
        <f t="shared" ref="M162:U162" si="195">+M159+M160+M161</f>
        <v>0</v>
      </c>
      <c r="N162" s="267">
        <f t="shared" si="195"/>
        <v>0</v>
      </c>
      <c r="O162" s="268">
        <f t="shared" si="195"/>
        <v>0</v>
      </c>
      <c r="P162" s="266">
        <f t="shared" si="195"/>
        <v>0</v>
      </c>
      <c r="Q162" s="268">
        <f t="shared" si="195"/>
        <v>0</v>
      </c>
      <c r="R162" s="266">
        <f t="shared" si="195"/>
        <v>0</v>
      </c>
      <c r="S162" s="267">
        <f t="shared" si="195"/>
        <v>0</v>
      </c>
      <c r="T162" s="268">
        <f t="shared" si="195"/>
        <v>0</v>
      </c>
      <c r="U162" s="266">
        <f t="shared" si="195"/>
        <v>0</v>
      </c>
      <c r="V162" s="268">
        <f t="shared" ref="V162" si="196">+V159+V160+V161</f>
        <v>0</v>
      </c>
      <c r="W162" s="373">
        <f t="shared" ref="W162" si="197">IF(Q162=0,0,((V162/Q162)-1)*100)</f>
        <v>0</v>
      </c>
    </row>
    <row r="163" spans="1:27" ht="14.25" customHeight="1" thickTop="1" x14ac:dyDescent="0.2">
      <c r="L163" s="243" t="s">
        <v>16</v>
      </c>
      <c r="M163" s="260">
        <v>0</v>
      </c>
      <c r="N163" s="261">
        <v>0</v>
      </c>
      <c r="O163" s="262">
        <f>SUM(M163:N163)</f>
        <v>0</v>
      </c>
      <c r="P163" s="263">
        <v>0</v>
      </c>
      <c r="Q163" s="262">
        <f t="shared" ref="Q163" si="198">O163+P163</f>
        <v>0</v>
      </c>
      <c r="R163" s="260">
        <v>0</v>
      </c>
      <c r="S163" s="261">
        <v>0</v>
      </c>
      <c r="T163" s="262">
        <f>SUM(R163:S163)</f>
        <v>0</v>
      </c>
      <c r="U163" s="263">
        <v>0</v>
      </c>
      <c r="V163" s="262">
        <f t="shared" ref="V163" si="199">T163+U163</f>
        <v>0</v>
      </c>
      <c r="W163" s="263">
        <f t="shared" si="194"/>
        <v>0</v>
      </c>
    </row>
    <row r="164" spans="1:27" ht="14.25" customHeight="1" x14ac:dyDescent="0.2">
      <c r="L164" s="243" t="s">
        <v>17</v>
      </c>
      <c r="M164" s="260">
        <v>0</v>
      </c>
      <c r="N164" s="261">
        <v>0</v>
      </c>
      <c r="O164" s="262">
        <f>SUM(M164:N164)</f>
        <v>0</v>
      </c>
      <c r="P164" s="263">
        <v>0</v>
      </c>
      <c r="Q164" s="262">
        <f>O164+P164</f>
        <v>0</v>
      </c>
      <c r="R164" s="260">
        <v>0</v>
      </c>
      <c r="S164" s="261">
        <v>0</v>
      </c>
      <c r="T164" s="262">
        <f>SUM(R164:S164)</f>
        <v>0</v>
      </c>
      <c r="U164" s="263">
        <v>0</v>
      </c>
      <c r="V164" s="262">
        <f>T164+U164</f>
        <v>0</v>
      </c>
      <c r="W164" s="263">
        <f>IF(Q164=0,0,((V164/Q164)-1)*100)</f>
        <v>0</v>
      </c>
    </row>
    <row r="165" spans="1:27" ht="14.25" customHeight="1" thickBot="1" x14ac:dyDescent="0.25">
      <c r="L165" s="243" t="s">
        <v>18</v>
      </c>
      <c r="M165" s="260">
        <v>0</v>
      </c>
      <c r="N165" s="261">
        <v>0</v>
      </c>
      <c r="O165" s="270">
        <f>SUM(M165:N165)</f>
        <v>0</v>
      </c>
      <c r="P165" s="271">
        <v>0</v>
      </c>
      <c r="Q165" s="270">
        <f>O165+P165</f>
        <v>0</v>
      </c>
      <c r="R165" s="260">
        <v>0</v>
      </c>
      <c r="S165" s="261">
        <v>0</v>
      </c>
      <c r="T165" s="270">
        <f>SUM(R165:S165)</f>
        <v>0</v>
      </c>
      <c r="U165" s="271">
        <v>0</v>
      </c>
      <c r="V165" s="270">
        <f>T165+U165</f>
        <v>0</v>
      </c>
      <c r="W165" s="263">
        <f>IF(Q165=0,0,((V165/Q165)-1)*100)</f>
        <v>0</v>
      </c>
    </row>
    <row r="166" spans="1:27" ht="14.25" customHeight="1" thickTop="1" thickBot="1" x14ac:dyDescent="0.25">
      <c r="L166" s="272" t="s">
        <v>19</v>
      </c>
      <c r="M166" s="273">
        <f t="shared" ref="M166:U166" si="200">+M163+M164+M165</f>
        <v>0</v>
      </c>
      <c r="N166" s="273">
        <f t="shared" si="200"/>
        <v>0</v>
      </c>
      <c r="O166" s="274">
        <f t="shared" si="200"/>
        <v>0</v>
      </c>
      <c r="P166" s="275">
        <f t="shared" si="200"/>
        <v>0</v>
      </c>
      <c r="Q166" s="274">
        <f t="shared" si="200"/>
        <v>0</v>
      </c>
      <c r="R166" s="273">
        <f t="shared" si="200"/>
        <v>0</v>
      </c>
      <c r="S166" s="273">
        <f t="shared" si="200"/>
        <v>0</v>
      </c>
      <c r="T166" s="274">
        <f t="shared" si="200"/>
        <v>0</v>
      </c>
      <c r="U166" s="275">
        <f t="shared" si="200"/>
        <v>0</v>
      </c>
      <c r="V166" s="274">
        <f t="shared" ref="V166" si="201">+V163+V164+V165</f>
        <v>0</v>
      </c>
      <c r="W166" s="374">
        <f>IF(Q166=0,0,((V166/Q166)-1)*100)</f>
        <v>0</v>
      </c>
    </row>
    <row r="167" spans="1:27" ht="14.25" customHeight="1" thickTop="1" x14ac:dyDescent="0.2">
      <c r="A167" s="388"/>
      <c r="K167" s="388"/>
      <c r="L167" s="243" t="s">
        <v>21</v>
      </c>
      <c r="M167" s="260">
        <v>0</v>
      </c>
      <c r="N167" s="261">
        <v>0</v>
      </c>
      <c r="O167" s="270">
        <f>SUM(M167:N167)</f>
        <v>0</v>
      </c>
      <c r="P167" s="277">
        <v>0</v>
      </c>
      <c r="Q167" s="270">
        <f>O167+P167</f>
        <v>0</v>
      </c>
      <c r="R167" s="260">
        <v>0</v>
      </c>
      <c r="S167" s="261">
        <v>0</v>
      </c>
      <c r="T167" s="270">
        <f>SUM(R167:S167)</f>
        <v>0</v>
      </c>
      <c r="U167" s="277">
        <v>0</v>
      </c>
      <c r="V167" s="270">
        <f>T167+U167</f>
        <v>0</v>
      </c>
      <c r="W167" s="263">
        <f>IF(Q167=0,0,((V167/Q167)-1)*100)</f>
        <v>0</v>
      </c>
      <c r="X167" s="323"/>
      <c r="Y167" s="324"/>
      <c r="Z167" s="324"/>
      <c r="AA167" s="393"/>
    </row>
    <row r="168" spans="1:27" ht="14.25" customHeight="1" x14ac:dyDescent="0.2">
      <c r="A168" s="388"/>
      <c r="K168" s="388"/>
      <c r="L168" s="243" t="s">
        <v>22</v>
      </c>
      <c r="M168" s="260">
        <v>0</v>
      </c>
      <c r="N168" s="261">
        <v>0</v>
      </c>
      <c r="O168" s="270">
        <f>SUM(M168:N168)</f>
        <v>0</v>
      </c>
      <c r="P168" s="263">
        <v>0</v>
      </c>
      <c r="Q168" s="270">
        <f>O168+P168</f>
        <v>0</v>
      </c>
      <c r="R168" s="260">
        <v>0</v>
      </c>
      <c r="S168" s="261">
        <v>0</v>
      </c>
      <c r="T168" s="270">
        <f>SUM(R168:S168)</f>
        <v>0</v>
      </c>
      <c r="U168" s="263">
        <v>0</v>
      </c>
      <c r="V168" s="270">
        <f>T168+U168</f>
        <v>0</v>
      </c>
      <c r="W168" s="263">
        <f t="shared" si="194"/>
        <v>0</v>
      </c>
      <c r="X168" s="323"/>
      <c r="Y168" s="324"/>
      <c r="Z168" s="324"/>
      <c r="AA168" s="393"/>
    </row>
    <row r="169" spans="1:27" ht="14.25" customHeight="1" thickBot="1" x14ac:dyDescent="0.25">
      <c r="A169" s="388"/>
      <c r="K169" s="388"/>
      <c r="L169" s="243" t="s">
        <v>23</v>
      </c>
      <c r="M169" s="260">
        <v>0</v>
      </c>
      <c r="N169" s="261">
        <v>0</v>
      </c>
      <c r="O169" s="270">
        <f>SUM(M169:N169)</f>
        <v>0</v>
      </c>
      <c r="P169" s="263">
        <v>0</v>
      </c>
      <c r="Q169" s="270">
        <f>O169+P169</f>
        <v>0</v>
      </c>
      <c r="R169" s="260">
        <v>0</v>
      </c>
      <c r="S169" s="261">
        <v>0</v>
      </c>
      <c r="T169" s="270">
        <f>SUM(R169:S169)</f>
        <v>0</v>
      </c>
      <c r="U169" s="263">
        <v>0</v>
      </c>
      <c r="V169" s="270">
        <f>T169+U169</f>
        <v>0</v>
      </c>
      <c r="W169" s="263">
        <f t="shared" si="194"/>
        <v>0</v>
      </c>
      <c r="X169" s="323"/>
      <c r="Y169" s="324"/>
      <c r="Z169" s="324"/>
      <c r="AA169" s="393"/>
    </row>
    <row r="170" spans="1:27" ht="14.25" customHeight="1" thickTop="1" thickBot="1" x14ac:dyDescent="0.25">
      <c r="L170" s="265" t="s">
        <v>40</v>
      </c>
      <c r="M170" s="266">
        <f t="shared" ref="M170:Q170" si="202">+M167+M168+M169</f>
        <v>0</v>
      </c>
      <c r="N170" s="267">
        <f t="shared" si="202"/>
        <v>0</v>
      </c>
      <c r="O170" s="268">
        <f t="shared" si="202"/>
        <v>0</v>
      </c>
      <c r="P170" s="266">
        <f t="shared" si="202"/>
        <v>0</v>
      </c>
      <c r="Q170" s="268">
        <f t="shared" si="202"/>
        <v>0</v>
      </c>
      <c r="R170" s="266">
        <f t="shared" ref="R170:V170" si="203">+R167+R168+R169</f>
        <v>0</v>
      </c>
      <c r="S170" s="267">
        <f t="shared" si="203"/>
        <v>0</v>
      </c>
      <c r="T170" s="268">
        <f t="shared" si="203"/>
        <v>0</v>
      </c>
      <c r="U170" s="266">
        <f t="shared" si="203"/>
        <v>0</v>
      </c>
      <c r="V170" s="268">
        <f t="shared" si="203"/>
        <v>0</v>
      </c>
      <c r="W170" s="373">
        <f t="shared" ref="W170" si="204">IF(Q170=0,0,((V170/Q170)-1)*100)</f>
        <v>0</v>
      </c>
    </row>
    <row r="171" spans="1:27" ht="14.25" customHeight="1" thickTop="1" x14ac:dyDescent="0.2">
      <c r="L171" s="243" t="s">
        <v>10</v>
      </c>
      <c r="M171" s="260">
        <v>0</v>
      </c>
      <c r="N171" s="261">
        <v>0</v>
      </c>
      <c r="O171" s="262">
        <f>M171+N171</f>
        <v>0</v>
      </c>
      <c r="P171" s="263">
        <v>0</v>
      </c>
      <c r="Q171" s="262">
        <f>O171+P171</f>
        <v>0</v>
      </c>
      <c r="R171" s="260">
        <v>0</v>
      </c>
      <c r="S171" s="261">
        <v>0</v>
      </c>
      <c r="T171" s="262">
        <f>R171+S171</f>
        <v>0</v>
      </c>
      <c r="U171" s="263">
        <v>0</v>
      </c>
      <c r="V171" s="262">
        <f>T171+U171</f>
        <v>0</v>
      </c>
      <c r="W171" s="263">
        <f>IF(Q171=0,0,((V171/Q171)-1)*100)</f>
        <v>0</v>
      </c>
    </row>
    <row r="172" spans="1:27" ht="14.25" customHeight="1" x14ac:dyDescent="0.2">
      <c r="L172" s="243" t="s">
        <v>11</v>
      </c>
      <c r="M172" s="260">
        <v>0</v>
      </c>
      <c r="N172" s="261">
        <v>0</v>
      </c>
      <c r="O172" s="262">
        <f>M172+N172</f>
        <v>0</v>
      </c>
      <c r="P172" s="263">
        <v>0</v>
      </c>
      <c r="Q172" s="262">
        <f>O172+P172</f>
        <v>0</v>
      </c>
      <c r="R172" s="260">
        <v>0</v>
      </c>
      <c r="S172" s="261">
        <v>0</v>
      </c>
      <c r="T172" s="262">
        <f>R172+S172</f>
        <v>0</v>
      </c>
      <c r="U172" s="263">
        <v>0</v>
      </c>
      <c r="V172" s="262">
        <f>T172+U172</f>
        <v>0</v>
      </c>
      <c r="W172" s="263">
        <f>IF(Q172=0,0,((V172/Q172)-1)*100)</f>
        <v>0</v>
      </c>
    </row>
    <row r="173" spans="1:27" ht="14.25" customHeight="1" thickBot="1" x14ac:dyDescent="0.25">
      <c r="L173" s="249" t="s">
        <v>12</v>
      </c>
      <c r="M173" s="260"/>
      <c r="N173" s="261"/>
      <c r="O173" s="262">
        <f>M173+N173</f>
        <v>0</v>
      </c>
      <c r="P173" s="263"/>
      <c r="Q173" s="262">
        <f>O173+P173</f>
        <v>0</v>
      </c>
      <c r="R173" s="260">
        <v>0</v>
      </c>
      <c r="S173" s="261">
        <v>0</v>
      </c>
      <c r="T173" s="262">
        <f>R173+S173</f>
        <v>0</v>
      </c>
      <c r="U173" s="263">
        <v>0</v>
      </c>
      <c r="V173" s="262">
        <f>T173+U173</f>
        <v>0</v>
      </c>
      <c r="W173" s="263">
        <f>IF(Q173=0,0,((V173/Q173)-1)*100)</f>
        <v>0</v>
      </c>
    </row>
    <row r="174" spans="1:27" ht="14.25" customHeight="1" thickTop="1" thickBot="1" x14ac:dyDescent="0.25">
      <c r="L174" s="265" t="s">
        <v>38</v>
      </c>
      <c r="M174" s="266">
        <f t="shared" ref="M174:V174" si="205">+M171+M172+M173</f>
        <v>0</v>
      </c>
      <c r="N174" s="267">
        <f t="shared" si="205"/>
        <v>0</v>
      </c>
      <c r="O174" s="268">
        <f t="shared" si="205"/>
        <v>0</v>
      </c>
      <c r="P174" s="266">
        <f t="shared" si="205"/>
        <v>0</v>
      </c>
      <c r="Q174" s="268">
        <f t="shared" si="205"/>
        <v>0</v>
      </c>
      <c r="R174" s="266">
        <f t="shared" si="205"/>
        <v>0</v>
      </c>
      <c r="S174" s="267">
        <f t="shared" si="205"/>
        <v>0</v>
      </c>
      <c r="T174" s="268">
        <f t="shared" si="205"/>
        <v>0</v>
      </c>
      <c r="U174" s="266">
        <f t="shared" si="205"/>
        <v>0</v>
      </c>
      <c r="V174" s="268">
        <f t="shared" si="205"/>
        <v>0</v>
      </c>
      <c r="W174" s="373">
        <f t="shared" ref="W174" si="206">IF(Q174=0,0,((V174/Q174)-1)*100)</f>
        <v>0</v>
      </c>
    </row>
    <row r="175" spans="1:27" ht="14.25" customHeight="1" thickTop="1" thickBot="1" x14ac:dyDescent="0.25">
      <c r="L175" s="265" t="s">
        <v>63</v>
      </c>
      <c r="M175" s="266">
        <f t="shared" ref="M175:V175" si="207">+M162+M166+M170+M174</f>
        <v>0</v>
      </c>
      <c r="N175" s="267">
        <f t="shared" si="207"/>
        <v>0</v>
      </c>
      <c r="O175" s="268">
        <f t="shared" si="207"/>
        <v>0</v>
      </c>
      <c r="P175" s="266">
        <f t="shared" si="207"/>
        <v>0</v>
      </c>
      <c r="Q175" s="268">
        <f t="shared" si="207"/>
        <v>0</v>
      </c>
      <c r="R175" s="266">
        <f t="shared" si="207"/>
        <v>0</v>
      </c>
      <c r="S175" s="267">
        <f t="shared" si="207"/>
        <v>0</v>
      </c>
      <c r="T175" s="268">
        <f t="shared" si="207"/>
        <v>0</v>
      </c>
      <c r="U175" s="266">
        <f t="shared" si="207"/>
        <v>0</v>
      </c>
      <c r="V175" s="268">
        <f t="shared" si="207"/>
        <v>0</v>
      </c>
      <c r="W175" s="373">
        <f>IF(Q175=0,0,((V175/Q175)-1)*100)</f>
        <v>0</v>
      </c>
    </row>
    <row r="176" spans="1:27" ht="13.5" customHeight="1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7" ht="13.5" customHeight="1" thickTop="1" x14ac:dyDescent="0.2">
      <c r="L177" s="505" t="s">
        <v>55</v>
      </c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507"/>
    </row>
    <row r="178" spans="1:27" ht="13.5" thickBot="1" x14ac:dyDescent="0.25">
      <c r="L178" s="508" t="s">
        <v>52</v>
      </c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10"/>
    </row>
    <row r="179" spans="1:27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7" ht="14.25" thickTop="1" thickBot="1" x14ac:dyDescent="0.25">
      <c r="L180" s="239"/>
      <c r="M180" s="240" t="s">
        <v>64</v>
      </c>
      <c r="N180" s="240"/>
      <c r="O180" s="240"/>
      <c r="P180" s="240"/>
      <c r="Q180" s="241"/>
      <c r="R180" s="240" t="s">
        <v>65</v>
      </c>
      <c r="S180" s="240"/>
      <c r="T180" s="240"/>
      <c r="U180" s="240"/>
      <c r="V180" s="241"/>
      <c r="W180" s="242" t="s">
        <v>2</v>
      </c>
    </row>
    <row r="181" spans="1:27" ht="13.5" thickTop="1" x14ac:dyDescent="0.2">
      <c r="L181" s="243" t="s">
        <v>3</v>
      </c>
      <c r="M181" s="244"/>
      <c r="N181" s="245"/>
      <c r="O181" s="246"/>
      <c r="P181" s="280"/>
      <c r="Q181" s="246"/>
      <c r="R181" s="244"/>
      <c r="S181" s="245"/>
      <c r="T181" s="246"/>
      <c r="U181" s="280"/>
      <c r="V181" s="246"/>
      <c r="W181" s="248" t="s">
        <v>4</v>
      </c>
    </row>
    <row r="182" spans="1:27" ht="13.5" thickBot="1" x14ac:dyDescent="0.25">
      <c r="L182" s="249"/>
      <c r="M182" s="250" t="s">
        <v>35</v>
      </c>
      <c r="N182" s="251" t="s">
        <v>36</v>
      </c>
      <c r="O182" s="252" t="s">
        <v>37</v>
      </c>
      <c r="P182" s="281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81" t="s">
        <v>32</v>
      </c>
      <c r="V182" s="252" t="s">
        <v>7</v>
      </c>
      <c r="W182" s="254"/>
    </row>
    <row r="183" spans="1:27" ht="6" customHeight="1" thickTop="1" x14ac:dyDescent="0.2">
      <c r="L183" s="243"/>
      <c r="M183" s="255"/>
      <c r="N183" s="256"/>
      <c r="O183" s="257"/>
      <c r="P183" s="282"/>
      <c r="Q183" s="257"/>
      <c r="R183" s="255"/>
      <c r="S183" s="256"/>
      <c r="T183" s="257"/>
      <c r="U183" s="282"/>
      <c r="V183" s="257"/>
      <c r="W183" s="283"/>
    </row>
    <row r="184" spans="1:27" ht="14.25" customHeight="1" x14ac:dyDescent="0.2">
      <c r="L184" s="243" t="s">
        <v>13</v>
      </c>
      <c r="M184" s="260">
        <v>0</v>
      </c>
      <c r="N184" s="261">
        <v>0</v>
      </c>
      <c r="O184" s="262">
        <f>M184+N184</f>
        <v>0</v>
      </c>
      <c r="P184" s="263">
        <v>0</v>
      </c>
      <c r="Q184" s="262">
        <f>O184+P184</f>
        <v>0</v>
      </c>
      <c r="R184" s="260">
        <v>0</v>
      </c>
      <c r="S184" s="261">
        <v>0</v>
      </c>
      <c r="T184" s="262">
        <f>R184+S184</f>
        <v>0</v>
      </c>
      <c r="U184" s="263">
        <v>0</v>
      </c>
      <c r="V184" s="262">
        <f>T184+U184</f>
        <v>0</v>
      </c>
      <c r="W184" s="312">
        <f t="shared" ref="W184:W194" si="208">IF(Q184=0,0,((V184/Q184)-1)*100)</f>
        <v>0</v>
      </c>
    </row>
    <row r="185" spans="1:27" ht="14.25" customHeight="1" x14ac:dyDescent="0.2">
      <c r="L185" s="243" t="s">
        <v>14</v>
      </c>
      <c r="M185" s="260">
        <v>0</v>
      </c>
      <c r="N185" s="261">
        <v>0</v>
      </c>
      <c r="O185" s="262">
        <f>M185+N185</f>
        <v>0</v>
      </c>
      <c r="P185" s="263">
        <v>0</v>
      </c>
      <c r="Q185" s="262">
        <f>O185+P185</f>
        <v>0</v>
      </c>
      <c r="R185" s="260">
        <v>0</v>
      </c>
      <c r="S185" s="261">
        <v>0</v>
      </c>
      <c r="T185" s="262">
        <f>R185+S185</f>
        <v>0</v>
      </c>
      <c r="U185" s="263">
        <v>0</v>
      </c>
      <c r="V185" s="262">
        <f>T185+U185</f>
        <v>0</v>
      </c>
      <c r="W185" s="312">
        <f>IF(Q185=0,0,((V185/Q185)-1)*100)</f>
        <v>0</v>
      </c>
    </row>
    <row r="186" spans="1:27" ht="14.25" customHeight="1" thickBot="1" x14ac:dyDescent="0.25">
      <c r="L186" s="243" t="s">
        <v>15</v>
      </c>
      <c r="M186" s="260">
        <v>0</v>
      </c>
      <c r="N186" s="261">
        <v>0</v>
      </c>
      <c r="O186" s="262">
        <f>M186+N186</f>
        <v>0</v>
      </c>
      <c r="P186" s="263">
        <v>0</v>
      </c>
      <c r="Q186" s="262">
        <f>O186+P186</f>
        <v>0</v>
      </c>
      <c r="R186" s="260">
        <v>0</v>
      </c>
      <c r="S186" s="261">
        <v>0</v>
      </c>
      <c r="T186" s="262">
        <f>R186+S186</f>
        <v>0</v>
      </c>
      <c r="U186" s="263">
        <v>0</v>
      </c>
      <c r="V186" s="262">
        <f>T186+U186</f>
        <v>0</v>
      </c>
      <c r="W186" s="312">
        <f>IF(Q186=0,0,((V186/Q186)-1)*100)</f>
        <v>0</v>
      </c>
    </row>
    <row r="187" spans="1:27" ht="14.25" customHeight="1" thickTop="1" thickBot="1" x14ac:dyDescent="0.25">
      <c r="L187" s="265" t="s">
        <v>61</v>
      </c>
      <c r="M187" s="266">
        <f t="shared" ref="M187:U187" si="209">+M184+M185+M186</f>
        <v>0</v>
      </c>
      <c r="N187" s="267">
        <f t="shared" si="209"/>
        <v>0</v>
      </c>
      <c r="O187" s="268">
        <f t="shared" si="209"/>
        <v>0</v>
      </c>
      <c r="P187" s="266">
        <f t="shared" si="209"/>
        <v>0</v>
      </c>
      <c r="Q187" s="268">
        <f t="shared" si="209"/>
        <v>0</v>
      </c>
      <c r="R187" s="266">
        <f t="shared" si="209"/>
        <v>0</v>
      </c>
      <c r="S187" s="267">
        <f t="shared" si="209"/>
        <v>0</v>
      </c>
      <c r="T187" s="268">
        <f t="shared" si="209"/>
        <v>0</v>
      </c>
      <c r="U187" s="266">
        <f t="shared" si="209"/>
        <v>0</v>
      </c>
      <c r="V187" s="268">
        <f t="shared" ref="V187" si="210">+V184+V185+V186</f>
        <v>0</v>
      </c>
      <c r="W187" s="373">
        <f t="shared" ref="W187" si="211">IF(Q187=0,0,((V187/Q187)-1)*100)</f>
        <v>0</v>
      </c>
    </row>
    <row r="188" spans="1:27" ht="14.25" customHeight="1" thickTop="1" x14ac:dyDescent="0.2">
      <c r="L188" s="243" t="s">
        <v>16</v>
      </c>
      <c r="M188" s="260">
        <v>0</v>
      </c>
      <c r="N188" s="261">
        <v>0</v>
      </c>
      <c r="O188" s="262">
        <f>SUM(M188:N188)</f>
        <v>0</v>
      </c>
      <c r="P188" s="263">
        <v>0</v>
      </c>
      <c r="Q188" s="262">
        <f>O188+P188</f>
        <v>0</v>
      </c>
      <c r="R188" s="260">
        <v>0</v>
      </c>
      <c r="S188" s="261">
        <v>0</v>
      </c>
      <c r="T188" s="262">
        <f>SUM(R188:S188)</f>
        <v>0</v>
      </c>
      <c r="U188" s="263">
        <v>0</v>
      </c>
      <c r="V188" s="262">
        <f>T188+U188</f>
        <v>0</v>
      </c>
      <c r="W188" s="312">
        <f t="shared" si="208"/>
        <v>0</v>
      </c>
    </row>
    <row r="189" spans="1:27" ht="14.25" customHeight="1" x14ac:dyDescent="0.2">
      <c r="L189" s="243" t="s">
        <v>17</v>
      </c>
      <c r="M189" s="260">
        <v>0</v>
      </c>
      <c r="N189" s="261">
        <v>0</v>
      </c>
      <c r="O189" s="262">
        <f>SUM(M189:N189)</f>
        <v>0</v>
      </c>
      <c r="P189" s="263">
        <v>0</v>
      </c>
      <c r="Q189" s="262">
        <f>O189+P189</f>
        <v>0</v>
      </c>
      <c r="R189" s="260">
        <v>0</v>
      </c>
      <c r="S189" s="261">
        <v>0</v>
      </c>
      <c r="T189" s="262">
        <f>SUM(R189:S189)</f>
        <v>0</v>
      </c>
      <c r="U189" s="263">
        <v>0</v>
      </c>
      <c r="V189" s="262">
        <f>T189+U189</f>
        <v>0</v>
      </c>
      <c r="W189" s="312">
        <f>IF(Q189=0,0,((V189/Q189)-1)*100)</f>
        <v>0</v>
      </c>
    </row>
    <row r="190" spans="1:27" ht="14.25" customHeight="1" thickBot="1" x14ac:dyDescent="0.25">
      <c r="L190" s="243" t="s">
        <v>18</v>
      </c>
      <c r="M190" s="260">
        <v>0</v>
      </c>
      <c r="N190" s="261">
        <v>0</v>
      </c>
      <c r="O190" s="270">
        <f>SUM(M190:N190)</f>
        <v>0</v>
      </c>
      <c r="P190" s="271">
        <v>0</v>
      </c>
      <c r="Q190" s="262">
        <f>O190+P190</f>
        <v>0</v>
      </c>
      <c r="R190" s="260">
        <v>0</v>
      </c>
      <c r="S190" s="261">
        <v>0</v>
      </c>
      <c r="T190" s="270">
        <f>SUM(R190:S190)</f>
        <v>0</v>
      </c>
      <c r="U190" s="271">
        <v>0</v>
      </c>
      <c r="V190" s="262">
        <f>T190+U190</f>
        <v>0</v>
      </c>
      <c r="W190" s="312">
        <f>IF(Q190=0,0,((V190/Q190)-1)*100)</f>
        <v>0</v>
      </c>
    </row>
    <row r="191" spans="1:27" ht="14.25" customHeight="1" thickTop="1" thickBot="1" x14ac:dyDescent="0.25">
      <c r="L191" s="272" t="s">
        <v>19</v>
      </c>
      <c r="M191" s="273">
        <f t="shared" ref="M191:U191" si="212">+M188+M189+M190</f>
        <v>0</v>
      </c>
      <c r="N191" s="273">
        <f t="shared" si="212"/>
        <v>0</v>
      </c>
      <c r="O191" s="274">
        <f t="shared" si="212"/>
        <v>0</v>
      </c>
      <c r="P191" s="275">
        <f t="shared" si="212"/>
        <v>0</v>
      </c>
      <c r="Q191" s="274">
        <f t="shared" si="212"/>
        <v>0</v>
      </c>
      <c r="R191" s="273">
        <f t="shared" si="212"/>
        <v>0</v>
      </c>
      <c r="S191" s="273">
        <f t="shared" si="212"/>
        <v>0</v>
      </c>
      <c r="T191" s="274">
        <f t="shared" si="212"/>
        <v>0</v>
      </c>
      <c r="U191" s="275">
        <f t="shared" si="212"/>
        <v>0</v>
      </c>
      <c r="V191" s="274">
        <f t="shared" ref="V191" si="213">+V188+V189+V190</f>
        <v>0</v>
      </c>
      <c r="W191" s="374">
        <f>IF(Q191=0,0,((V191/Q191)-1)*100)</f>
        <v>0</v>
      </c>
    </row>
    <row r="192" spans="1:27" ht="14.25" customHeight="1" thickTop="1" x14ac:dyDescent="0.2">
      <c r="A192" s="388"/>
      <c r="K192" s="388"/>
      <c r="L192" s="243" t="s">
        <v>21</v>
      </c>
      <c r="M192" s="260">
        <v>0</v>
      </c>
      <c r="N192" s="261">
        <v>0</v>
      </c>
      <c r="O192" s="270">
        <f>SUM(M192:N192)</f>
        <v>0</v>
      </c>
      <c r="P192" s="277">
        <v>0</v>
      </c>
      <c r="Q192" s="262">
        <f>O192+P192</f>
        <v>0</v>
      </c>
      <c r="R192" s="260">
        <v>0</v>
      </c>
      <c r="S192" s="261">
        <v>0</v>
      </c>
      <c r="T192" s="270">
        <f>SUM(R192:S192)</f>
        <v>0</v>
      </c>
      <c r="U192" s="277">
        <v>0</v>
      </c>
      <c r="V192" s="262">
        <f>T192+U192</f>
        <v>0</v>
      </c>
      <c r="W192" s="312">
        <f>IF(Q192=0,0,((V192/Q192)-1)*100)</f>
        <v>0</v>
      </c>
      <c r="X192" s="323"/>
      <c r="Y192" s="324"/>
      <c r="Z192" s="324"/>
      <c r="AA192" s="393"/>
    </row>
    <row r="193" spans="1:27" ht="14.25" customHeight="1" x14ac:dyDescent="0.2">
      <c r="A193" s="388"/>
      <c r="K193" s="388"/>
      <c r="L193" s="243" t="s">
        <v>22</v>
      </c>
      <c r="M193" s="260">
        <v>0</v>
      </c>
      <c r="N193" s="261">
        <v>0</v>
      </c>
      <c r="O193" s="270">
        <f>SUM(M193:N193)</f>
        <v>0</v>
      </c>
      <c r="P193" s="263">
        <v>0</v>
      </c>
      <c r="Q193" s="262">
        <f>O193+P193</f>
        <v>0</v>
      </c>
      <c r="R193" s="260">
        <v>0</v>
      </c>
      <c r="S193" s="261">
        <v>0</v>
      </c>
      <c r="T193" s="270">
        <f>SUM(R193:S193)</f>
        <v>0</v>
      </c>
      <c r="U193" s="263">
        <v>0</v>
      </c>
      <c r="V193" s="262">
        <f>T193+U193</f>
        <v>0</v>
      </c>
      <c r="W193" s="312">
        <f t="shared" si="208"/>
        <v>0</v>
      </c>
      <c r="X193" s="323"/>
      <c r="Y193" s="324"/>
      <c r="Z193" s="324"/>
      <c r="AA193" s="393"/>
    </row>
    <row r="194" spans="1:27" ht="14.25" customHeight="1" thickBot="1" x14ac:dyDescent="0.25">
      <c r="A194" s="388"/>
      <c r="K194" s="388"/>
      <c r="L194" s="243" t="s">
        <v>23</v>
      </c>
      <c r="M194" s="260">
        <v>0</v>
      </c>
      <c r="N194" s="261">
        <v>0</v>
      </c>
      <c r="O194" s="270">
        <f>SUM(M194:N194)</f>
        <v>0</v>
      </c>
      <c r="P194" s="263">
        <v>0</v>
      </c>
      <c r="Q194" s="262">
        <f>O194+P194</f>
        <v>0</v>
      </c>
      <c r="R194" s="260">
        <v>0</v>
      </c>
      <c r="S194" s="261">
        <v>0</v>
      </c>
      <c r="T194" s="270">
        <f>SUM(R194:S194)</f>
        <v>0</v>
      </c>
      <c r="U194" s="263">
        <v>0</v>
      </c>
      <c r="V194" s="262">
        <f>T194+U194</f>
        <v>0</v>
      </c>
      <c r="W194" s="312">
        <f t="shared" si="208"/>
        <v>0</v>
      </c>
      <c r="X194" s="323"/>
      <c r="Y194" s="324"/>
      <c r="Z194" s="324"/>
      <c r="AA194" s="393"/>
    </row>
    <row r="195" spans="1:27" ht="14.25" customHeight="1" thickTop="1" thickBot="1" x14ac:dyDescent="0.25">
      <c r="A195" s="388"/>
      <c r="K195" s="388"/>
      <c r="L195" s="265" t="s">
        <v>40</v>
      </c>
      <c r="M195" s="266">
        <f t="shared" ref="M195:Q195" si="214">+M192+M193+M194</f>
        <v>0</v>
      </c>
      <c r="N195" s="267">
        <f t="shared" si="214"/>
        <v>0</v>
      </c>
      <c r="O195" s="268">
        <f t="shared" si="214"/>
        <v>0</v>
      </c>
      <c r="P195" s="266">
        <f t="shared" si="214"/>
        <v>0</v>
      </c>
      <c r="Q195" s="287">
        <f t="shared" si="214"/>
        <v>0</v>
      </c>
      <c r="R195" s="266">
        <f t="shared" ref="R195:V195" si="215">+R192+R193+R194</f>
        <v>0</v>
      </c>
      <c r="S195" s="267">
        <f t="shared" si="215"/>
        <v>0</v>
      </c>
      <c r="T195" s="268">
        <f t="shared" si="215"/>
        <v>0</v>
      </c>
      <c r="U195" s="266">
        <f t="shared" si="215"/>
        <v>0</v>
      </c>
      <c r="V195" s="287">
        <f t="shared" si="215"/>
        <v>0</v>
      </c>
      <c r="W195" s="375">
        <f t="shared" ref="W195" si="216">IF(Q195=0,0,((V195/Q195)-1)*100)</f>
        <v>0</v>
      </c>
      <c r="X195" s="323"/>
      <c r="Y195" s="324"/>
      <c r="Z195" s="324"/>
      <c r="AA195" s="393"/>
    </row>
    <row r="196" spans="1:27" ht="14.25" customHeight="1" thickTop="1" x14ac:dyDescent="0.2">
      <c r="L196" s="243" t="s">
        <v>10</v>
      </c>
      <c r="M196" s="260">
        <v>0</v>
      </c>
      <c r="N196" s="261">
        <v>0</v>
      </c>
      <c r="O196" s="262">
        <f>+M196+N196</f>
        <v>0</v>
      </c>
      <c r="P196" s="263">
        <v>0</v>
      </c>
      <c r="Q196" s="262">
        <f>O196+P196</f>
        <v>0</v>
      </c>
      <c r="R196" s="260">
        <v>0</v>
      </c>
      <c r="S196" s="261">
        <v>0</v>
      </c>
      <c r="T196" s="262">
        <f>+R196+S196</f>
        <v>0</v>
      </c>
      <c r="U196" s="263">
        <v>0</v>
      </c>
      <c r="V196" s="262">
        <f>T196+U196</f>
        <v>0</v>
      </c>
      <c r="W196" s="312">
        <f>IF(Q196=0,0,((V196/Q196)-1)*100)</f>
        <v>0</v>
      </c>
    </row>
    <row r="197" spans="1:27" ht="14.25" customHeight="1" x14ac:dyDescent="0.2">
      <c r="L197" s="243" t="s">
        <v>11</v>
      </c>
      <c r="M197" s="260">
        <v>0</v>
      </c>
      <c r="N197" s="261">
        <v>0</v>
      </c>
      <c r="O197" s="262">
        <f t="shared" ref="O197:O198" si="217">+M197+N197</f>
        <v>0</v>
      </c>
      <c r="P197" s="263">
        <v>0</v>
      </c>
      <c r="Q197" s="262">
        <f>O197+P197</f>
        <v>0</v>
      </c>
      <c r="R197" s="260">
        <v>0</v>
      </c>
      <c r="S197" s="261">
        <v>0</v>
      </c>
      <c r="T197" s="262">
        <f t="shared" ref="T197:T198" si="218">+R197+S197</f>
        <v>0</v>
      </c>
      <c r="U197" s="263">
        <v>0</v>
      </c>
      <c r="V197" s="262">
        <f>T197+U197</f>
        <v>0</v>
      </c>
      <c r="W197" s="312">
        <f>IF(Q197=0,0,((V197/Q197)-1)*100)</f>
        <v>0</v>
      </c>
    </row>
    <row r="198" spans="1:27" ht="14.25" customHeight="1" thickBot="1" x14ac:dyDescent="0.25">
      <c r="L198" s="249" t="s">
        <v>12</v>
      </c>
      <c r="M198" s="260">
        <v>0</v>
      </c>
      <c r="N198" s="261">
        <v>0</v>
      </c>
      <c r="O198" s="262">
        <f t="shared" si="217"/>
        <v>0</v>
      </c>
      <c r="P198" s="263">
        <v>0</v>
      </c>
      <c r="Q198" s="262">
        <f>O198+P198</f>
        <v>0</v>
      </c>
      <c r="R198" s="260">
        <v>0</v>
      </c>
      <c r="S198" s="261">
        <v>0</v>
      </c>
      <c r="T198" s="262">
        <f t="shared" si="218"/>
        <v>0</v>
      </c>
      <c r="U198" s="263">
        <v>0</v>
      </c>
      <c r="V198" s="262">
        <f>T198+U198</f>
        <v>0</v>
      </c>
      <c r="W198" s="312">
        <f>IF(Q198=0,0,((V198/Q198)-1)*100)</f>
        <v>0</v>
      </c>
    </row>
    <row r="199" spans="1:27" ht="14.25" customHeight="1" thickTop="1" thickBot="1" x14ac:dyDescent="0.25">
      <c r="L199" s="265" t="s">
        <v>38</v>
      </c>
      <c r="M199" s="266">
        <f t="shared" ref="M199:V199" si="219">+M196+M197+M198</f>
        <v>0</v>
      </c>
      <c r="N199" s="267">
        <f t="shared" si="219"/>
        <v>0</v>
      </c>
      <c r="O199" s="268">
        <f t="shared" si="219"/>
        <v>0</v>
      </c>
      <c r="P199" s="266">
        <f t="shared" si="219"/>
        <v>0</v>
      </c>
      <c r="Q199" s="268">
        <f t="shared" si="219"/>
        <v>0</v>
      </c>
      <c r="R199" s="266">
        <f t="shared" si="219"/>
        <v>0</v>
      </c>
      <c r="S199" s="267">
        <f t="shared" si="219"/>
        <v>0</v>
      </c>
      <c r="T199" s="268">
        <f t="shared" si="219"/>
        <v>0</v>
      </c>
      <c r="U199" s="266">
        <f t="shared" si="219"/>
        <v>0</v>
      </c>
      <c r="V199" s="268">
        <f t="shared" si="219"/>
        <v>0</v>
      </c>
      <c r="W199" s="373">
        <f t="shared" ref="W199" si="220">IF(Q199=0,0,((V199/Q199)-1)*100)</f>
        <v>0</v>
      </c>
    </row>
    <row r="200" spans="1:27" ht="14.25" customHeight="1" thickTop="1" thickBot="1" x14ac:dyDescent="0.25">
      <c r="L200" s="265" t="s">
        <v>63</v>
      </c>
      <c r="M200" s="266">
        <f t="shared" ref="M200:V200" si="221">+M187+M191+M195+M199</f>
        <v>0</v>
      </c>
      <c r="N200" s="267">
        <f t="shared" si="221"/>
        <v>0</v>
      </c>
      <c r="O200" s="268">
        <f t="shared" si="221"/>
        <v>0</v>
      </c>
      <c r="P200" s="266">
        <f t="shared" si="221"/>
        <v>0</v>
      </c>
      <c r="Q200" s="268">
        <f t="shared" si="221"/>
        <v>0</v>
      </c>
      <c r="R200" s="266">
        <f t="shared" si="221"/>
        <v>0</v>
      </c>
      <c r="S200" s="267">
        <f t="shared" si="221"/>
        <v>0</v>
      </c>
      <c r="T200" s="268">
        <f t="shared" si="221"/>
        <v>0</v>
      </c>
      <c r="U200" s="266">
        <f t="shared" si="221"/>
        <v>0</v>
      </c>
      <c r="V200" s="268">
        <f t="shared" si="221"/>
        <v>0</v>
      </c>
      <c r="W200" s="373">
        <f>IF(Q200=0,0,((V200/Q200)-1)*100)</f>
        <v>0</v>
      </c>
    </row>
    <row r="201" spans="1:27" ht="13.5" customHeight="1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7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7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7" ht="14.25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7" ht="12.75" customHeight="1" thickTop="1" thickBot="1" x14ac:dyDescent="0.25">
      <c r="L205" s="239"/>
      <c r="M205" s="240" t="s">
        <v>64</v>
      </c>
      <c r="N205" s="240"/>
      <c r="O205" s="240"/>
      <c r="P205" s="240"/>
      <c r="Q205" s="241"/>
      <c r="R205" s="240" t="s">
        <v>65</v>
      </c>
      <c r="S205" s="240"/>
      <c r="T205" s="240"/>
      <c r="U205" s="240"/>
      <c r="V205" s="241"/>
      <c r="W205" s="242" t="s">
        <v>2</v>
      </c>
    </row>
    <row r="206" spans="1:27" ht="13.5" thickTop="1" x14ac:dyDescent="0.2">
      <c r="L206" s="243" t="s">
        <v>3</v>
      </c>
      <c r="M206" s="244"/>
      <c r="N206" s="245"/>
      <c r="O206" s="246"/>
      <c r="P206" s="280"/>
      <c r="Q206" s="246"/>
      <c r="R206" s="244"/>
      <c r="S206" s="245"/>
      <c r="T206" s="246"/>
      <c r="U206" s="280"/>
      <c r="V206" s="246"/>
      <c r="W206" s="248" t="s">
        <v>4</v>
      </c>
    </row>
    <row r="207" spans="1:27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81" t="s">
        <v>32</v>
      </c>
      <c r="Q207" s="252" t="s">
        <v>7</v>
      </c>
      <c r="R207" s="250" t="s">
        <v>35</v>
      </c>
      <c r="S207" s="251" t="s">
        <v>36</v>
      </c>
      <c r="T207" s="252" t="s">
        <v>37</v>
      </c>
      <c r="U207" s="281" t="s">
        <v>32</v>
      </c>
      <c r="V207" s="252" t="s">
        <v>7</v>
      </c>
      <c r="W207" s="254"/>
    </row>
    <row r="208" spans="1:27" ht="4.5" customHeight="1" thickTop="1" x14ac:dyDescent="0.2">
      <c r="L208" s="243"/>
      <c r="M208" s="255"/>
      <c r="N208" s="256"/>
      <c r="O208" s="257"/>
      <c r="P208" s="282"/>
      <c r="Q208" s="257"/>
      <c r="R208" s="255"/>
      <c r="S208" s="256"/>
      <c r="T208" s="257"/>
      <c r="U208" s="282"/>
      <c r="V208" s="257"/>
      <c r="W208" s="283"/>
    </row>
    <row r="209" spans="1:27" ht="14.25" customHeight="1" x14ac:dyDescent="0.2">
      <c r="L209" s="243" t="s">
        <v>13</v>
      </c>
      <c r="M209" s="260">
        <f t="shared" ref="M209:N211" si="222">+M159+M184</f>
        <v>0</v>
      </c>
      <c r="N209" s="261">
        <f t="shared" si="222"/>
        <v>0</v>
      </c>
      <c r="O209" s="262">
        <f t="shared" ref="O209:O210" si="223">M209+N209</f>
        <v>0</v>
      </c>
      <c r="P209" s="284">
        <f>+P159+P184</f>
        <v>0</v>
      </c>
      <c r="Q209" s="262">
        <f>O209+P209</f>
        <v>0</v>
      </c>
      <c r="R209" s="260">
        <f t="shared" ref="R209:S211" si="224">+R159+R184</f>
        <v>0</v>
      </c>
      <c r="S209" s="261">
        <f t="shared" si="224"/>
        <v>0</v>
      </c>
      <c r="T209" s="262">
        <f t="shared" ref="T209:T210" si="225">R209+S209</f>
        <v>0</v>
      </c>
      <c r="U209" s="284">
        <f>+U159+U184</f>
        <v>0</v>
      </c>
      <c r="V209" s="262">
        <f>T209+U209</f>
        <v>0</v>
      </c>
      <c r="W209" s="312">
        <f>IF(Q209=0,0,((V209/Q209)-1)*100)</f>
        <v>0</v>
      </c>
    </row>
    <row r="210" spans="1:27" ht="14.25" customHeight="1" x14ac:dyDescent="0.2">
      <c r="L210" s="243" t="s">
        <v>14</v>
      </c>
      <c r="M210" s="260">
        <f t="shared" si="222"/>
        <v>0</v>
      </c>
      <c r="N210" s="261">
        <f t="shared" si="222"/>
        <v>0</v>
      </c>
      <c r="O210" s="262">
        <f t="shared" si="223"/>
        <v>0</v>
      </c>
      <c r="P210" s="284">
        <f>+P160+P185</f>
        <v>0</v>
      </c>
      <c r="Q210" s="262">
        <f>O210+P210</f>
        <v>0</v>
      </c>
      <c r="R210" s="260">
        <f t="shared" si="224"/>
        <v>0</v>
      </c>
      <c r="S210" s="261">
        <f t="shared" si="224"/>
        <v>0</v>
      </c>
      <c r="T210" s="262">
        <f t="shared" si="225"/>
        <v>0</v>
      </c>
      <c r="U210" s="284">
        <f>+U160+U185</f>
        <v>0</v>
      </c>
      <c r="V210" s="262">
        <f>T210+U210</f>
        <v>0</v>
      </c>
      <c r="W210" s="312">
        <f t="shared" ref="W210:W220" si="226">IF(Q210=0,0,((V210/Q210)-1)*100)</f>
        <v>0</v>
      </c>
    </row>
    <row r="211" spans="1:27" ht="14.25" customHeight="1" thickBot="1" x14ac:dyDescent="0.25">
      <c r="L211" s="243" t="s">
        <v>15</v>
      </c>
      <c r="M211" s="260">
        <f t="shared" si="222"/>
        <v>0</v>
      </c>
      <c r="N211" s="261">
        <f t="shared" si="222"/>
        <v>0</v>
      </c>
      <c r="O211" s="262">
        <f>M211+N211</f>
        <v>0</v>
      </c>
      <c r="P211" s="284">
        <f>+P161+P186</f>
        <v>0</v>
      </c>
      <c r="Q211" s="262">
        <f>O211+P211</f>
        <v>0</v>
      </c>
      <c r="R211" s="260">
        <f t="shared" si="224"/>
        <v>0</v>
      </c>
      <c r="S211" s="261">
        <f t="shared" si="224"/>
        <v>0</v>
      </c>
      <c r="T211" s="262">
        <f>R211+S211</f>
        <v>0</v>
      </c>
      <c r="U211" s="284">
        <f>+U161+U186</f>
        <v>0</v>
      </c>
      <c r="V211" s="262">
        <f>T211+U211</f>
        <v>0</v>
      </c>
      <c r="W211" s="312">
        <f>IF(Q211=0,0,((V211/Q211)-1)*100)</f>
        <v>0</v>
      </c>
    </row>
    <row r="212" spans="1:27" ht="14.25" customHeight="1" thickTop="1" thickBot="1" x14ac:dyDescent="0.25">
      <c r="L212" s="265" t="s">
        <v>61</v>
      </c>
      <c r="M212" s="266">
        <f t="shared" ref="M212:Q212" si="227">+M209+M210+M211</f>
        <v>0</v>
      </c>
      <c r="N212" s="267">
        <f t="shared" si="227"/>
        <v>0</v>
      </c>
      <c r="O212" s="268">
        <f t="shared" si="227"/>
        <v>0</v>
      </c>
      <c r="P212" s="266">
        <f t="shared" si="227"/>
        <v>0</v>
      </c>
      <c r="Q212" s="268">
        <f t="shared" si="227"/>
        <v>0</v>
      </c>
      <c r="R212" s="266">
        <f t="shared" ref="R212" si="228">+R209+R210+R211</f>
        <v>0</v>
      </c>
      <c r="S212" s="267">
        <f t="shared" ref="S212" si="229">+S209+S210+S211</f>
        <v>0</v>
      </c>
      <c r="T212" s="268">
        <f t="shared" ref="T212" si="230">+T209+T210+T211</f>
        <v>0</v>
      </c>
      <c r="U212" s="266">
        <f t="shared" ref="U212" si="231">+U209+U210+U211</f>
        <v>0</v>
      </c>
      <c r="V212" s="268">
        <f t="shared" ref="V212" si="232">+V209+V210+V211</f>
        <v>0</v>
      </c>
      <c r="W212" s="373">
        <f t="shared" si="226"/>
        <v>0</v>
      </c>
    </row>
    <row r="213" spans="1:27" ht="14.25" customHeight="1" thickTop="1" x14ac:dyDescent="0.2">
      <c r="L213" s="243" t="s">
        <v>16</v>
      </c>
      <c r="M213" s="260">
        <f t="shared" ref="M213:N215" si="233">+M163+M188</f>
        <v>0</v>
      </c>
      <c r="N213" s="261">
        <f t="shared" si="233"/>
        <v>0</v>
      </c>
      <c r="O213" s="262">
        <f t="shared" ref="O213" si="234">M213+N213</f>
        <v>0</v>
      </c>
      <c r="P213" s="284">
        <f>+P163+P188</f>
        <v>0</v>
      </c>
      <c r="Q213" s="262">
        <f>O213+P213</f>
        <v>0</v>
      </c>
      <c r="R213" s="260">
        <f t="shared" ref="R213:S215" si="235">+R163+R188</f>
        <v>0</v>
      </c>
      <c r="S213" s="261">
        <f t="shared" si="235"/>
        <v>0</v>
      </c>
      <c r="T213" s="262">
        <f t="shared" ref="T213:T215" si="236">R213+S213</f>
        <v>0</v>
      </c>
      <c r="U213" s="284">
        <f>+U163+U188</f>
        <v>0</v>
      </c>
      <c r="V213" s="262">
        <f>T213+U213</f>
        <v>0</v>
      </c>
      <c r="W213" s="312">
        <f t="shared" si="226"/>
        <v>0</v>
      </c>
    </row>
    <row r="214" spans="1:27" ht="14.25" customHeight="1" x14ac:dyDescent="0.2">
      <c r="L214" s="243" t="s">
        <v>17</v>
      </c>
      <c r="M214" s="260">
        <f t="shared" si="233"/>
        <v>0</v>
      </c>
      <c r="N214" s="261">
        <f t="shared" si="233"/>
        <v>0</v>
      </c>
      <c r="O214" s="262">
        <f>M214+N214</f>
        <v>0</v>
      </c>
      <c r="P214" s="284">
        <f>+P164+P189</f>
        <v>0</v>
      </c>
      <c r="Q214" s="262">
        <f>O214+P214</f>
        <v>0</v>
      </c>
      <c r="R214" s="260">
        <f t="shared" si="235"/>
        <v>0</v>
      </c>
      <c r="S214" s="261">
        <f t="shared" si="235"/>
        <v>0</v>
      </c>
      <c r="T214" s="262">
        <f>R214+S214</f>
        <v>0</v>
      </c>
      <c r="U214" s="284">
        <f>+U164+U189</f>
        <v>0</v>
      </c>
      <c r="V214" s="262">
        <f>T214+U214</f>
        <v>0</v>
      </c>
      <c r="W214" s="312">
        <f>IF(Q214=0,0,((V214/Q214)-1)*100)</f>
        <v>0</v>
      </c>
    </row>
    <row r="215" spans="1:27" ht="14.25" customHeight="1" thickBot="1" x14ac:dyDescent="0.25">
      <c r="L215" s="243" t="s">
        <v>18</v>
      </c>
      <c r="M215" s="260">
        <f t="shared" si="233"/>
        <v>0</v>
      </c>
      <c r="N215" s="261">
        <f t="shared" si="233"/>
        <v>0</v>
      </c>
      <c r="O215" s="270">
        <f t="shared" ref="O215" si="237">M215+N215</f>
        <v>0</v>
      </c>
      <c r="P215" s="289">
        <f>+P165+P190</f>
        <v>0</v>
      </c>
      <c r="Q215" s="262">
        <f>O215+P215</f>
        <v>0</v>
      </c>
      <c r="R215" s="260">
        <f t="shared" si="235"/>
        <v>0</v>
      </c>
      <c r="S215" s="261">
        <f t="shared" si="235"/>
        <v>0</v>
      </c>
      <c r="T215" s="270">
        <f t="shared" si="236"/>
        <v>0</v>
      </c>
      <c r="U215" s="289">
        <f>+U165+U190</f>
        <v>0</v>
      </c>
      <c r="V215" s="262">
        <f>T215+U215</f>
        <v>0</v>
      </c>
      <c r="W215" s="312">
        <f t="shared" si="226"/>
        <v>0</v>
      </c>
    </row>
    <row r="216" spans="1:27" ht="14.25" customHeight="1" thickTop="1" thickBot="1" x14ac:dyDescent="0.25">
      <c r="A216" s="389"/>
      <c r="L216" s="272" t="s">
        <v>39</v>
      </c>
      <c r="M216" s="273">
        <f t="shared" ref="M216:Q216" si="238">+M213+M214+M215</f>
        <v>0</v>
      </c>
      <c r="N216" s="273">
        <f t="shared" si="238"/>
        <v>0</v>
      </c>
      <c r="O216" s="274">
        <f t="shared" si="238"/>
        <v>0</v>
      </c>
      <c r="P216" s="290">
        <f t="shared" si="238"/>
        <v>0</v>
      </c>
      <c r="Q216" s="291">
        <f t="shared" si="238"/>
        <v>0</v>
      </c>
      <c r="R216" s="273">
        <f t="shared" ref="R216" si="239">+R213+R214+R215</f>
        <v>0</v>
      </c>
      <c r="S216" s="273">
        <f t="shared" ref="S216" si="240">+S213+S214+S215</f>
        <v>0</v>
      </c>
      <c r="T216" s="274">
        <f t="shared" ref="T216" si="241">+T213+T214+T215</f>
        <v>0</v>
      </c>
      <c r="U216" s="290">
        <f t="shared" ref="U216" si="242">+U213+U214+U215</f>
        <v>0</v>
      </c>
      <c r="V216" s="291">
        <f t="shared" ref="V216" si="243">+V213+V214+V215</f>
        <v>0</v>
      </c>
      <c r="W216" s="377">
        <f t="shared" si="226"/>
        <v>0</v>
      </c>
    </row>
    <row r="217" spans="1:27" ht="14.25" customHeight="1" thickTop="1" x14ac:dyDescent="0.2">
      <c r="A217" s="388"/>
      <c r="K217" s="388"/>
      <c r="L217" s="243" t="s">
        <v>21</v>
      </c>
      <c r="M217" s="260">
        <f t="shared" ref="M217:N219" si="244">+M167+M192</f>
        <v>0</v>
      </c>
      <c r="N217" s="261">
        <f t="shared" si="244"/>
        <v>0</v>
      </c>
      <c r="O217" s="270">
        <f t="shared" ref="O217:O219" si="245">M217+N217</f>
        <v>0</v>
      </c>
      <c r="P217" s="292">
        <f>+P167+P192</f>
        <v>0</v>
      </c>
      <c r="Q217" s="262">
        <f>O217+P217</f>
        <v>0</v>
      </c>
      <c r="R217" s="260">
        <f t="shared" ref="R217:S219" si="246">+R167+R192</f>
        <v>0</v>
      </c>
      <c r="S217" s="261">
        <f t="shared" si="246"/>
        <v>0</v>
      </c>
      <c r="T217" s="270">
        <f t="shared" ref="T217:T219" si="247">R217+S217</f>
        <v>0</v>
      </c>
      <c r="U217" s="292">
        <f>+U167+U192</f>
        <v>0</v>
      </c>
      <c r="V217" s="262">
        <f>T217+U217</f>
        <v>0</v>
      </c>
      <c r="W217" s="312">
        <f t="shared" si="226"/>
        <v>0</v>
      </c>
      <c r="X217" s="323"/>
      <c r="Y217" s="324"/>
      <c r="Z217" s="324"/>
      <c r="AA217" s="393"/>
    </row>
    <row r="218" spans="1:27" ht="14.25" customHeight="1" x14ac:dyDescent="0.2">
      <c r="A218" s="388"/>
      <c r="K218" s="388"/>
      <c r="L218" s="243" t="s">
        <v>22</v>
      </c>
      <c r="M218" s="260">
        <f t="shared" si="244"/>
        <v>0</v>
      </c>
      <c r="N218" s="261">
        <f t="shared" si="244"/>
        <v>0</v>
      </c>
      <c r="O218" s="270">
        <f t="shared" si="245"/>
        <v>0</v>
      </c>
      <c r="P218" s="284">
        <f>+P168+P193</f>
        <v>0</v>
      </c>
      <c r="Q218" s="262">
        <f>O218+P218</f>
        <v>0</v>
      </c>
      <c r="R218" s="260">
        <f t="shared" si="246"/>
        <v>0</v>
      </c>
      <c r="S218" s="261">
        <f t="shared" si="246"/>
        <v>0</v>
      </c>
      <c r="T218" s="270">
        <f t="shared" si="247"/>
        <v>0</v>
      </c>
      <c r="U218" s="284">
        <f>+U168+U193</f>
        <v>0</v>
      </c>
      <c r="V218" s="262">
        <f>T218+U218</f>
        <v>0</v>
      </c>
      <c r="W218" s="312">
        <f t="shared" si="226"/>
        <v>0</v>
      </c>
      <c r="X218" s="323"/>
      <c r="Y218" s="324"/>
      <c r="Z218" s="324"/>
      <c r="AA218" s="393"/>
    </row>
    <row r="219" spans="1:27" ht="14.25" customHeight="1" thickBot="1" x14ac:dyDescent="0.25">
      <c r="A219" s="388"/>
      <c r="K219" s="388"/>
      <c r="L219" s="243" t="s">
        <v>23</v>
      </c>
      <c r="M219" s="260">
        <f t="shared" si="244"/>
        <v>0</v>
      </c>
      <c r="N219" s="261">
        <f t="shared" si="244"/>
        <v>0</v>
      </c>
      <c r="O219" s="270">
        <f t="shared" si="245"/>
        <v>0</v>
      </c>
      <c r="P219" s="284">
        <f>+P169+P194</f>
        <v>0</v>
      </c>
      <c r="Q219" s="262">
        <f>O219+P219</f>
        <v>0</v>
      </c>
      <c r="R219" s="260">
        <f t="shared" si="246"/>
        <v>0</v>
      </c>
      <c r="S219" s="261">
        <f t="shared" si="246"/>
        <v>0</v>
      </c>
      <c r="T219" s="270">
        <f t="shared" si="247"/>
        <v>0</v>
      </c>
      <c r="U219" s="284">
        <f>+U169+U194</f>
        <v>0</v>
      </c>
      <c r="V219" s="262">
        <f>T219+U219</f>
        <v>0</v>
      </c>
      <c r="W219" s="312">
        <f t="shared" si="226"/>
        <v>0</v>
      </c>
      <c r="X219" s="323"/>
      <c r="Y219" s="324"/>
      <c r="Z219" s="324"/>
      <c r="AA219" s="393"/>
    </row>
    <row r="220" spans="1:27" ht="14.25" customHeight="1" thickTop="1" thickBot="1" x14ac:dyDescent="0.25">
      <c r="L220" s="265" t="s">
        <v>40</v>
      </c>
      <c r="M220" s="266">
        <f t="shared" ref="M220:Q220" si="248">+M217+M218+M219</f>
        <v>0</v>
      </c>
      <c r="N220" s="267">
        <f t="shared" si="248"/>
        <v>0</v>
      </c>
      <c r="O220" s="268">
        <f t="shared" si="248"/>
        <v>0</v>
      </c>
      <c r="P220" s="286">
        <f t="shared" si="248"/>
        <v>0</v>
      </c>
      <c r="Q220" s="287">
        <f t="shared" si="248"/>
        <v>0</v>
      </c>
      <c r="R220" s="266">
        <f t="shared" ref="R220:V220" si="249">+R217+R218+R219</f>
        <v>0</v>
      </c>
      <c r="S220" s="267">
        <f t="shared" si="249"/>
        <v>0</v>
      </c>
      <c r="T220" s="268">
        <f t="shared" si="249"/>
        <v>0</v>
      </c>
      <c r="U220" s="286">
        <f t="shared" si="249"/>
        <v>0</v>
      </c>
      <c r="V220" s="287">
        <f t="shared" si="249"/>
        <v>0</v>
      </c>
      <c r="W220" s="375">
        <f t="shared" si="226"/>
        <v>0</v>
      </c>
    </row>
    <row r="221" spans="1:27" ht="14.25" customHeight="1" thickTop="1" x14ac:dyDescent="0.2">
      <c r="L221" s="243" t="s">
        <v>10</v>
      </c>
      <c r="M221" s="260">
        <f t="shared" ref="M221:N223" si="250">+M171+M196</f>
        <v>0</v>
      </c>
      <c r="N221" s="261">
        <f t="shared" si="250"/>
        <v>0</v>
      </c>
      <c r="O221" s="262">
        <f>M221+N221</f>
        <v>0</v>
      </c>
      <c r="P221" s="284">
        <f>+P171+P196</f>
        <v>0</v>
      </c>
      <c r="Q221" s="262">
        <f>O221+P221</f>
        <v>0</v>
      </c>
      <c r="R221" s="260">
        <f t="shared" ref="R221:S223" si="251">+R171+R196</f>
        <v>0</v>
      </c>
      <c r="S221" s="261">
        <f t="shared" si="251"/>
        <v>0</v>
      </c>
      <c r="T221" s="262">
        <f>R221+S221</f>
        <v>0</v>
      </c>
      <c r="U221" s="284">
        <f>+U171+U196</f>
        <v>0</v>
      </c>
      <c r="V221" s="262">
        <f>T221+U221</f>
        <v>0</v>
      </c>
      <c r="W221" s="312">
        <f>IF(Q221=0,0,((V221/Q221)-1)*100)</f>
        <v>0</v>
      </c>
    </row>
    <row r="222" spans="1:27" ht="14.25" customHeight="1" x14ac:dyDescent="0.2">
      <c r="L222" s="243" t="s">
        <v>11</v>
      </c>
      <c r="M222" s="260">
        <f t="shared" si="250"/>
        <v>0</v>
      </c>
      <c r="N222" s="261">
        <f t="shared" si="250"/>
        <v>0</v>
      </c>
      <c r="O222" s="262">
        <f>M222+N222</f>
        <v>0</v>
      </c>
      <c r="P222" s="284">
        <f>+P172+P197</f>
        <v>0</v>
      </c>
      <c r="Q222" s="262">
        <f>O222+P222</f>
        <v>0</v>
      </c>
      <c r="R222" s="260">
        <f t="shared" si="251"/>
        <v>0</v>
      </c>
      <c r="S222" s="261">
        <f t="shared" si="251"/>
        <v>0</v>
      </c>
      <c r="T222" s="262">
        <f>R222+S222</f>
        <v>0</v>
      </c>
      <c r="U222" s="284">
        <f>+U172+U197</f>
        <v>0</v>
      </c>
      <c r="V222" s="262">
        <f>T222+U222</f>
        <v>0</v>
      </c>
      <c r="W222" s="312">
        <f>IF(Q222=0,0,((V222/Q222)-1)*100)</f>
        <v>0</v>
      </c>
    </row>
    <row r="223" spans="1:27" ht="14.25" customHeight="1" thickBot="1" x14ac:dyDescent="0.25">
      <c r="L223" s="249" t="s">
        <v>12</v>
      </c>
      <c r="M223" s="260">
        <f t="shared" si="250"/>
        <v>0</v>
      </c>
      <c r="N223" s="261">
        <f t="shared" si="250"/>
        <v>0</v>
      </c>
      <c r="O223" s="262">
        <f t="shared" ref="O223" si="252">M223+N223</f>
        <v>0</v>
      </c>
      <c r="P223" s="284">
        <f>+P173+P198</f>
        <v>0</v>
      </c>
      <c r="Q223" s="262">
        <f>O223+P223</f>
        <v>0</v>
      </c>
      <c r="R223" s="260">
        <f t="shared" si="251"/>
        <v>0</v>
      </c>
      <c r="S223" s="261">
        <f t="shared" si="251"/>
        <v>0</v>
      </c>
      <c r="T223" s="262">
        <f t="shared" ref="T223" si="253">R223+S223</f>
        <v>0</v>
      </c>
      <c r="U223" s="284">
        <f>+U173+U198</f>
        <v>0</v>
      </c>
      <c r="V223" s="262">
        <f>T223+U223</f>
        <v>0</v>
      </c>
      <c r="W223" s="312">
        <f>IF(Q223=0,0,((V223/Q223)-1)*100)</f>
        <v>0</v>
      </c>
    </row>
    <row r="224" spans="1:27" ht="14.25" customHeight="1" thickTop="1" thickBot="1" x14ac:dyDescent="0.25">
      <c r="L224" s="265" t="s">
        <v>38</v>
      </c>
      <c r="M224" s="266">
        <f t="shared" ref="M224:V224" si="254">+M221+M222+M223</f>
        <v>0</v>
      </c>
      <c r="N224" s="267">
        <f t="shared" si="254"/>
        <v>0</v>
      </c>
      <c r="O224" s="268">
        <f t="shared" si="254"/>
        <v>0</v>
      </c>
      <c r="P224" s="266">
        <f t="shared" si="254"/>
        <v>0</v>
      </c>
      <c r="Q224" s="268">
        <f t="shared" si="254"/>
        <v>0</v>
      </c>
      <c r="R224" s="266">
        <f t="shared" si="254"/>
        <v>0</v>
      </c>
      <c r="S224" s="267">
        <f t="shared" si="254"/>
        <v>0</v>
      </c>
      <c r="T224" s="268">
        <f t="shared" si="254"/>
        <v>0</v>
      </c>
      <c r="U224" s="266">
        <f t="shared" si="254"/>
        <v>0</v>
      </c>
      <c r="V224" s="268">
        <f t="shared" si="254"/>
        <v>0</v>
      </c>
      <c r="W224" s="373">
        <f t="shared" ref="W224" si="255">IF(Q224=0,0,((V224/Q224)-1)*100)</f>
        <v>0</v>
      </c>
    </row>
    <row r="225" spans="12:23" ht="14.25" customHeight="1" thickTop="1" thickBot="1" x14ac:dyDescent="0.25">
      <c r="L225" s="265" t="s">
        <v>63</v>
      </c>
      <c r="M225" s="266">
        <f t="shared" ref="M225:V225" si="256">+M212+M216+M220+M224</f>
        <v>0</v>
      </c>
      <c r="N225" s="267">
        <f t="shared" si="256"/>
        <v>0</v>
      </c>
      <c r="O225" s="268">
        <f t="shared" si="256"/>
        <v>0</v>
      </c>
      <c r="P225" s="266">
        <f t="shared" si="256"/>
        <v>0</v>
      </c>
      <c r="Q225" s="268">
        <f t="shared" si="256"/>
        <v>0</v>
      </c>
      <c r="R225" s="266">
        <f t="shared" si="256"/>
        <v>0</v>
      </c>
      <c r="S225" s="267">
        <f t="shared" si="256"/>
        <v>0</v>
      </c>
      <c r="T225" s="268">
        <f t="shared" si="256"/>
        <v>0</v>
      </c>
      <c r="U225" s="266">
        <f t="shared" si="256"/>
        <v>0</v>
      </c>
      <c r="V225" s="268">
        <f t="shared" si="256"/>
        <v>0</v>
      </c>
      <c r="W225" s="373">
        <f>IF(Q225=0,0,((V225/Q225)-1)*100)</f>
        <v>0</v>
      </c>
    </row>
    <row r="226" spans="12:23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FZ5bgD1SGej27v7xoaQsNAh84NHTYj1EG6QVzR+CYWuh4MdEd65JD8k/A7NQPstcb0UuYhhA7NQcyiTq5nyWcA==" saltValue="ah3GRzOr0/xYfhJmwTMSfw==" spinCount="100000" sheet="1" objects="1" scenarios="1"/>
  <mergeCells count="40">
    <mergeCell ref="R130:V130"/>
    <mergeCell ref="B2:I2"/>
    <mergeCell ref="B3:I3"/>
    <mergeCell ref="C5:E5"/>
    <mergeCell ref="F5:H5"/>
    <mergeCell ref="L2:W2"/>
    <mergeCell ref="L3:W3"/>
    <mergeCell ref="M5:Q5"/>
    <mergeCell ref="R5:V5"/>
    <mergeCell ref="B27:I27"/>
    <mergeCell ref="B28:I28"/>
    <mergeCell ref="C30:E30"/>
    <mergeCell ref="F30:H30"/>
    <mergeCell ref="L27:W27"/>
    <mergeCell ref="L28:W28"/>
    <mergeCell ref="M30:Q30"/>
    <mergeCell ref="R30:V30"/>
    <mergeCell ref="L103:W103"/>
    <mergeCell ref="L127:W127"/>
    <mergeCell ref="L128:W128"/>
    <mergeCell ref="L77:W77"/>
    <mergeCell ref="L78:W78"/>
    <mergeCell ref="L102:W102"/>
    <mergeCell ref="M80:Q80"/>
    <mergeCell ref="R80:V80"/>
    <mergeCell ref="R105:V105"/>
    <mergeCell ref="B52:I52"/>
    <mergeCell ref="B53:I53"/>
    <mergeCell ref="C55:E55"/>
    <mergeCell ref="F55:H55"/>
    <mergeCell ref="L52:W52"/>
    <mergeCell ref="L53:W53"/>
    <mergeCell ref="M55:Q55"/>
    <mergeCell ref="R55:V55"/>
    <mergeCell ref="L202:W202"/>
    <mergeCell ref="L203:W203"/>
    <mergeCell ref="L152:W152"/>
    <mergeCell ref="L153:W153"/>
    <mergeCell ref="L177:W177"/>
    <mergeCell ref="L178:W178"/>
  </mergeCells>
  <conditionalFormatting sqref="A1:A8 K1:K8 A26:A33 K26:K33 A76:A83 K76:K83 A101:A108 K101:K108 A151:A158 K151:K158 A176:A183 K176:K183 A226:A1048576 K226:K1048576 A120:A123 K120:K123 A126:A148 K126:K148 A201:A223 K201:K223 A45:A48 K45:K48 A51:A73 K51:K73 A20:A23 K20:K23 A95:A98 K97:K98 A170:A173 K170:K173 A195:A198 K195:K198">
    <cfRule type="containsText" dxfId="264" priority="119" operator="containsText" text="NOT OK">
      <formula>NOT(ISERROR(SEARCH("NOT OK",A1)))</formula>
    </cfRule>
  </conditionalFormatting>
  <conditionalFormatting sqref="K95:K96">
    <cfRule type="containsText" dxfId="263" priority="115" operator="containsText" text="NOT OK">
      <formula>NOT(ISERROR(SEARCH("NOT OK",K95)))</formula>
    </cfRule>
  </conditionalFormatting>
  <conditionalFormatting sqref="A159:A169 K159:K169">
    <cfRule type="containsText" dxfId="262" priority="113" operator="containsText" text="NOT OK">
      <formula>NOT(ISERROR(SEARCH("NOT OK",A159)))</formula>
    </cfRule>
  </conditionalFormatting>
  <conditionalFormatting sqref="A184:A194 K184:K194">
    <cfRule type="containsText" dxfId="261" priority="112" operator="containsText" text="NOT OK">
      <formula>NOT(ISERROR(SEARCH("NOT OK",A184)))</formula>
    </cfRule>
  </conditionalFormatting>
  <conditionalFormatting sqref="A25 K25">
    <cfRule type="containsText" dxfId="260" priority="111" operator="containsText" text="NOT OK">
      <formula>NOT(ISERROR(SEARCH("NOT OK",A25)))</formula>
    </cfRule>
  </conditionalFormatting>
  <conditionalFormatting sqref="A100 K100">
    <cfRule type="containsText" dxfId="259" priority="108" operator="containsText" text="NOT OK">
      <formula>NOT(ISERROR(SEARCH("NOT OK",A100)))</formula>
    </cfRule>
  </conditionalFormatting>
  <conditionalFormatting sqref="A175 K175">
    <cfRule type="containsText" dxfId="258" priority="105" operator="containsText" text="NOT OK">
      <formula>NOT(ISERROR(SEARCH("NOT OK",A175)))</formula>
    </cfRule>
  </conditionalFormatting>
  <conditionalFormatting sqref="A24 K24">
    <cfRule type="containsText" dxfId="257" priority="102" operator="containsText" text="NOT OK">
      <formula>NOT(ISERROR(SEARCH("NOT OK",A24)))</formula>
    </cfRule>
  </conditionalFormatting>
  <conditionalFormatting sqref="A50 K50">
    <cfRule type="containsText" dxfId="256" priority="101" operator="containsText" text="NOT OK">
      <formula>NOT(ISERROR(SEARCH("NOT OK",A50)))</formula>
    </cfRule>
  </conditionalFormatting>
  <conditionalFormatting sqref="A49 K49">
    <cfRule type="containsText" dxfId="255" priority="100" operator="containsText" text="NOT OK">
      <formula>NOT(ISERROR(SEARCH("NOT OK",A49)))</formula>
    </cfRule>
  </conditionalFormatting>
  <conditionalFormatting sqref="A75 K75">
    <cfRule type="containsText" dxfId="254" priority="99" operator="containsText" text="NOT OK">
      <formula>NOT(ISERROR(SEARCH("NOT OK",A75)))</formula>
    </cfRule>
  </conditionalFormatting>
  <conditionalFormatting sqref="A74 K74">
    <cfRule type="containsText" dxfId="253" priority="98" operator="containsText" text="NOT OK">
      <formula>NOT(ISERROR(SEARCH("NOT OK",A74)))</formula>
    </cfRule>
  </conditionalFormatting>
  <conditionalFormatting sqref="A99 K99">
    <cfRule type="containsText" dxfId="252" priority="97" operator="containsText" text="NOT OK">
      <formula>NOT(ISERROR(SEARCH("NOT OK",A99)))</formula>
    </cfRule>
  </conditionalFormatting>
  <conditionalFormatting sqref="A125 K125">
    <cfRule type="containsText" dxfId="251" priority="96" operator="containsText" text="NOT OK">
      <formula>NOT(ISERROR(SEARCH("NOT OK",A125)))</formula>
    </cfRule>
  </conditionalFormatting>
  <conditionalFormatting sqref="A124 K124">
    <cfRule type="containsText" dxfId="250" priority="95" operator="containsText" text="NOT OK">
      <formula>NOT(ISERROR(SEARCH("NOT OK",A124)))</formula>
    </cfRule>
  </conditionalFormatting>
  <conditionalFormatting sqref="A150 K150">
    <cfRule type="containsText" dxfId="249" priority="94" operator="containsText" text="NOT OK">
      <formula>NOT(ISERROR(SEARCH("NOT OK",A150)))</formula>
    </cfRule>
  </conditionalFormatting>
  <conditionalFormatting sqref="A149 K149">
    <cfRule type="containsText" dxfId="248" priority="93" operator="containsText" text="NOT OK">
      <formula>NOT(ISERROR(SEARCH("NOT OK",A149)))</formula>
    </cfRule>
  </conditionalFormatting>
  <conditionalFormatting sqref="A174 K174">
    <cfRule type="containsText" dxfId="247" priority="92" operator="containsText" text="NOT OK">
      <formula>NOT(ISERROR(SEARCH("NOT OK",A174)))</formula>
    </cfRule>
  </conditionalFormatting>
  <conditionalFormatting sqref="A200 K200">
    <cfRule type="containsText" dxfId="246" priority="91" operator="containsText" text="NOT OK">
      <formula>NOT(ISERROR(SEARCH("NOT OK",A200)))</formula>
    </cfRule>
  </conditionalFormatting>
  <conditionalFormatting sqref="A199 K199">
    <cfRule type="containsText" dxfId="245" priority="90" operator="containsText" text="NOT OK">
      <formula>NOT(ISERROR(SEARCH("NOT OK",A199)))</formula>
    </cfRule>
  </conditionalFormatting>
  <conditionalFormatting sqref="A225 K225">
    <cfRule type="containsText" dxfId="244" priority="89" operator="containsText" text="NOT OK">
      <formula>NOT(ISERROR(SEARCH("NOT OK",A225)))</formula>
    </cfRule>
  </conditionalFormatting>
  <conditionalFormatting sqref="A224 K224">
    <cfRule type="containsText" dxfId="243" priority="88" operator="containsText" text="NOT OK">
      <formula>NOT(ISERROR(SEARCH("NOT OK",A224)))</formula>
    </cfRule>
  </conditionalFormatting>
  <conditionalFormatting sqref="A9:A10 K9:K10 K13:K19 A13:A19">
    <cfRule type="containsText" dxfId="242" priority="46" operator="containsText" text="NOT OK">
      <formula>NOT(ISERROR(SEARCH("NOT OK",A9)))</formula>
    </cfRule>
  </conditionalFormatting>
  <conditionalFormatting sqref="A11:A12 K11:K12">
    <cfRule type="containsText" dxfId="241" priority="45" operator="containsText" text="NOT OK">
      <formula>NOT(ISERROR(SEARCH("NOT OK",A11)))</formula>
    </cfRule>
  </conditionalFormatting>
  <conditionalFormatting sqref="K34:K35 A34:A35 K38:K40 A38:A40 A42:A44 K42:K44">
    <cfRule type="containsText" dxfId="240" priority="44" operator="containsText" text="NOT OK">
      <formula>NOT(ISERROR(SEARCH("NOT OK",A34)))</formula>
    </cfRule>
  </conditionalFormatting>
  <conditionalFormatting sqref="K36 A36">
    <cfRule type="containsText" dxfId="239" priority="43" operator="containsText" text="NOT OK">
      <formula>NOT(ISERROR(SEARCH("NOT OK",A36)))</formula>
    </cfRule>
  </conditionalFormatting>
  <conditionalFormatting sqref="A37:A40 K37:K40">
    <cfRule type="containsText" dxfId="238" priority="42" operator="containsText" text="NOT OK">
      <formula>NOT(ISERROR(SEARCH("NOT OK",A37)))</formula>
    </cfRule>
  </conditionalFormatting>
  <conditionalFormatting sqref="A41:A43 K41:K43">
    <cfRule type="containsText" dxfId="237" priority="41" operator="containsText" text="NOT OK">
      <formula>NOT(ISERROR(SEARCH("NOT OK",A41)))</formula>
    </cfRule>
  </conditionalFormatting>
  <conditionalFormatting sqref="K84:K85 A84:A85 A88:A94 K88:K94">
    <cfRule type="containsText" dxfId="236" priority="40" operator="containsText" text="NOT OK">
      <formula>NOT(ISERROR(SEARCH("NOT OK",A84)))</formula>
    </cfRule>
  </conditionalFormatting>
  <conditionalFormatting sqref="K86:K93 A86:A93">
    <cfRule type="containsText" dxfId="235" priority="39" operator="containsText" text="NOT OK">
      <formula>NOT(ISERROR(SEARCH("NOT OK",A86)))</formula>
    </cfRule>
  </conditionalFormatting>
  <conditionalFormatting sqref="A109:A110 K109:K110 K113:K115 A113:A115 K117:K119 A117:A119">
    <cfRule type="containsText" dxfId="234" priority="38" operator="containsText" text="NOT OK">
      <formula>NOT(ISERROR(SEARCH("NOT OK",A109)))</formula>
    </cfRule>
  </conditionalFormatting>
  <conditionalFormatting sqref="A111 K111">
    <cfRule type="containsText" dxfId="233" priority="37" operator="containsText" text="NOT OK">
      <formula>NOT(ISERROR(SEARCH("NOT OK",A111)))</formula>
    </cfRule>
  </conditionalFormatting>
  <conditionalFormatting sqref="K112:K115 A112:A115">
    <cfRule type="containsText" dxfId="232" priority="36" operator="containsText" text="NOT OK">
      <formula>NOT(ISERROR(SEARCH("NOT OK",A112)))</formula>
    </cfRule>
  </conditionalFormatting>
  <conditionalFormatting sqref="K116:K118 A116:A118">
    <cfRule type="containsText" dxfId="231" priority="35" operator="containsText" text="NOT OK">
      <formula>NOT(ISERROR(SEARCH("NOT OK",A116)))</formula>
    </cfRule>
  </conditionalFormatting>
  <conditionalFormatting sqref="K116:K118 A116:A118">
    <cfRule type="containsText" dxfId="230" priority="34" operator="containsText" text="NOT OK">
      <formula>NOT(ISERROR(SEARCH("NOT OK",A116)))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76" min="11" max="22" man="1"/>
    <brk id="151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226"/>
  <sheetViews>
    <sheetView topLeftCell="C181" zoomScaleNormal="100" workbookViewId="0">
      <selection activeCell="P79" sqref="P79"/>
    </sheetView>
  </sheetViews>
  <sheetFormatPr defaultColWidth="7" defaultRowHeight="12.75" x14ac:dyDescent="0.2"/>
  <cols>
    <col min="1" max="1" width="7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5703125" style="2" customWidth="1"/>
    <col min="10" max="10" width="7" style="1" customWidth="1"/>
    <col min="11" max="11" width="7" style="4"/>
    <col min="12" max="13" width="13" style="1" customWidth="1"/>
    <col min="14" max="14" width="13.7109375" style="1" customWidth="1"/>
    <col min="15" max="15" width="14.140625" style="1" bestFit="1" customWidth="1"/>
    <col min="16" max="16" width="13.140625" style="1" customWidth="1"/>
    <col min="17" max="17" width="12.28515625" style="1" customWidth="1"/>
    <col min="18" max="19" width="13.140625" style="1" customWidth="1"/>
    <col min="20" max="20" width="14.140625" style="1" bestFit="1" customWidth="1"/>
    <col min="21" max="22" width="12.85546875" style="1" customWidth="1"/>
    <col min="23" max="23" width="12.5703125" style="2" customWidth="1"/>
    <col min="24" max="24" width="11.140625" style="2" bestFit="1" customWidth="1"/>
    <col min="25" max="25" width="11.28515625" style="1" bestFit="1" customWidth="1"/>
    <col min="26" max="26" width="9.28515625" style="1" bestFit="1" customWidth="1"/>
    <col min="27" max="27" width="7.140625" style="3" bestFit="1" customWidth="1"/>
    <col min="28" max="16384" width="7" style="1"/>
  </cols>
  <sheetData>
    <row r="1" spans="1:23" ht="13.5" thickBot="1" x14ac:dyDescent="0.25"/>
    <row r="2" spans="1:23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3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 x14ac:dyDescent="0.25">
      <c r="B7" s="116"/>
      <c r="C7" s="117" t="s">
        <v>5</v>
      </c>
      <c r="D7" s="118" t="s">
        <v>6</v>
      </c>
      <c r="E7" s="454" t="s">
        <v>7</v>
      </c>
      <c r="F7" s="117" t="s">
        <v>5</v>
      </c>
      <c r="G7" s="118" t="s">
        <v>6</v>
      </c>
      <c r="H7" s="454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 x14ac:dyDescent="0.2">
      <c r="B8" s="111"/>
      <c r="C8" s="121"/>
      <c r="D8" s="122"/>
      <c r="E8" s="174"/>
      <c r="F8" s="121"/>
      <c r="G8" s="122"/>
      <c r="H8" s="174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 x14ac:dyDescent="0.2">
      <c r="A9" s="382" t="str">
        <f t="shared" ref="A9:A13" si="0">IF(ISERROR(F9/G9)," ",IF(F9/G9&gt;0.5,IF(F9/G9&lt;1.5," ","NOT OK"),"NOT OK"))</f>
        <v xml:space="preserve"> </v>
      </c>
      <c r="B9" s="111" t="s">
        <v>13</v>
      </c>
      <c r="C9" s="125">
        <v>2943</v>
      </c>
      <c r="D9" s="127">
        <v>2936</v>
      </c>
      <c r="E9" s="175">
        <f>SUM(C9:D9)</f>
        <v>5879</v>
      </c>
      <c r="F9" s="125">
        <v>3658</v>
      </c>
      <c r="G9" s="127">
        <v>3649</v>
      </c>
      <c r="H9" s="175">
        <f>SUM(F9:G9)</f>
        <v>7307</v>
      </c>
      <c r="I9" s="128">
        <f t="shared" ref="I9:I13" si="1">IF(E9=0,0,((H9/E9)-1)*100)</f>
        <v>24.289845211770711</v>
      </c>
      <c r="J9" s="8"/>
      <c r="L9" s="14" t="s">
        <v>13</v>
      </c>
      <c r="M9" s="40">
        <v>509486</v>
      </c>
      <c r="N9" s="38">
        <v>487874</v>
      </c>
      <c r="O9" s="414">
        <f t="shared" ref="O9" si="2">+M9+N9</f>
        <v>997360</v>
      </c>
      <c r="P9" s="413">
        <v>1835</v>
      </c>
      <c r="Q9" s="414">
        <f>O9+P9</f>
        <v>999195</v>
      </c>
      <c r="R9" s="40">
        <v>636804</v>
      </c>
      <c r="S9" s="38">
        <v>633269</v>
      </c>
      <c r="T9" s="414">
        <f t="shared" ref="T9" si="3">+R9+S9</f>
        <v>1270073</v>
      </c>
      <c r="U9" s="413">
        <v>1709</v>
      </c>
      <c r="V9" s="414">
        <f>T9+U9</f>
        <v>1271782</v>
      </c>
      <c r="W9" s="41">
        <f t="shared" ref="W9:W13" si="4">IF(Q9=0,0,((V9/Q9)-1)*100)</f>
        <v>27.280660932050303</v>
      </c>
    </row>
    <row r="10" spans="1:23" x14ac:dyDescent="0.2">
      <c r="A10" s="382" t="str">
        <f t="shared" si="0"/>
        <v xml:space="preserve"> </v>
      </c>
      <c r="B10" s="111" t="s">
        <v>14</v>
      </c>
      <c r="C10" s="125">
        <v>2682</v>
      </c>
      <c r="D10" s="127">
        <v>2682</v>
      </c>
      <c r="E10" s="175">
        <f>SUM(C10:D10)</f>
        <v>5364</v>
      </c>
      <c r="F10" s="125">
        <v>3374</v>
      </c>
      <c r="G10" s="127">
        <v>3373</v>
      </c>
      <c r="H10" s="175">
        <f>SUM(F10:G10)</f>
        <v>6747</v>
      </c>
      <c r="I10" s="128">
        <f t="shared" si="1"/>
        <v>25.782997762863523</v>
      </c>
      <c r="J10" s="4"/>
      <c r="L10" s="14" t="s">
        <v>14</v>
      </c>
      <c r="M10" s="40">
        <v>464618</v>
      </c>
      <c r="N10" s="38">
        <v>493366</v>
      </c>
      <c r="O10" s="343">
        <f>+M10+N10</f>
        <v>957984</v>
      </c>
      <c r="P10" s="413">
        <v>2757</v>
      </c>
      <c r="Q10" s="414">
        <f>O10+P10</f>
        <v>960741</v>
      </c>
      <c r="R10" s="40">
        <v>609776</v>
      </c>
      <c r="S10" s="38">
        <v>625797</v>
      </c>
      <c r="T10" s="414">
        <f>+R10+S10</f>
        <v>1235573</v>
      </c>
      <c r="U10" s="413">
        <v>2577</v>
      </c>
      <c r="V10" s="414">
        <f>T10+U10</f>
        <v>1238150</v>
      </c>
      <c r="W10" s="41">
        <f t="shared" si="4"/>
        <v>28.87448334150411</v>
      </c>
    </row>
    <row r="11" spans="1:23" ht="13.5" thickBot="1" x14ac:dyDescent="0.25">
      <c r="A11" s="384" t="str">
        <f t="shared" si="0"/>
        <v xml:space="preserve"> </v>
      </c>
      <c r="B11" s="111" t="s">
        <v>15</v>
      </c>
      <c r="C11" s="125">
        <v>3048</v>
      </c>
      <c r="D11" s="127">
        <v>3048</v>
      </c>
      <c r="E11" s="175">
        <f>SUM(C11:D11)</f>
        <v>6096</v>
      </c>
      <c r="F11" s="125">
        <v>3678</v>
      </c>
      <c r="G11" s="127">
        <v>3669</v>
      </c>
      <c r="H11" s="175">
        <f>SUM(F11:G11)</f>
        <v>7347</v>
      </c>
      <c r="I11" s="128">
        <f t="shared" si="1"/>
        <v>20.521653543307082</v>
      </c>
      <c r="J11" s="8"/>
      <c r="L11" s="14" t="s">
        <v>15</v>
      </c>
      <c r="M11" s="40">
        <v>530429</v>
      </c>
      <c r="N11" s="38">
        <v>542638</v>
      </c>
      <c r="O11" s="414">
        <f>+M11+N11</f>
        <v>1073067</v>
      </c>
      <c r="P11" s="413">
        <v>3019</v>
      </c>
      <c r="Q11" s="414">
        <f>O11+P11</f>
        <v>1076086</v>
      </c>
      <c r="R11" s="40">
        <v>654618</v>
      </c>
      <c r="S11" s="38">
        <v>669337</v>
      </c>
      <c r="T11" s="414">
        <f>+R11+S11</f>
        <v>1323955</v>
      </c>
      <c r="U11" s="413">
        <v>3195</v>
      </c>
      <c r="V11" s="414">
        <f>T11+U11</f>
        <v>1327150</v>
      </c>
      <c r="W11" s="41">
        <f t="shared" si="4"/>
        <v>23.331220738862889</v>
      </c>
    </row>
    <row r="12" spans="1:23" ht="14.25" thickTop="1" thickBot="1" x14ac:dyDescent="0.25">
      <c r="A12" s="382" t="str">
        <f t="shared" si="0"/>
        <v xml:space="preserve"> </v>
      </c>
      <c r="B12" s="132" t="s">
        <v>61</v>
      </c>
      <c r="C12" s="133">
        <f>+C9+C10+C11</f>
        <v>8673</v>
      </c>
      <c r="D12" s="135">
        <f t="shared" ref="D12:H12" si="5">+D9+D10+D11</f>
        <v>8666</v>
      </c>
      <c r="E12" s="179">
        <f t="shared" si="5"/>
        <v>17339</v>
      </c>
      <c r="F12" s="133">
        <f t="shared" si="5"/>
        <v>10710</v>
      </c>
      <c r="G12" s="135">
        <f t="shared" si="5"/>
        <v>10691</v>
      </c>
      <c r="H12" s="179">
        <f t="shared" si="5"/>
        <v>21401</v>
      </c>
      <c r="I12" s="136">
        <f t="shared" si="1"/>
        <v>23.426956571889956</v>
      </c>
      <c r="J12" s="4"/>
      <c r="L12" s="42" t="s">
        <v>61</v>
      </c>
      <c r="M12" s="46">
        <f>+M9+M10+M11</f>
        <v>1504533</v>
      </c>
      <c r="N12" s="44">
        <f t="shared" ref="N12:V12" si="6">+N9+N10+N11</f>
        <v>1523878</v>
      </c>
      <c r="O12" s="188">
        <f t="shared" si="6"/>
        <v>3028411</v>
      </c>
      <c r="P12" s="44">
        <f t="shared" si="6"/>
        <v>7611</v>
      </c>
      <c r="Q12" s="188">
        <f t="shared" si="6"/>
        <v>3036022</v>
      </c>
      <c r="R12" s="46">
        <f t="shared" si="6"/>
        <v>1901198</v>
      </c>
      <c r="S12" s="44">
        <f t="shared" si="6"/>
        <v>1928403</v>
      </c>
      <c r="T12" s="188">
        <f t="shared" si="6"/>
        <v>3829601</v>
      </c>
      <c r="U12" s="44">
        <f t="shared" si="6"/>
        <v>7481</v>
      </c>
      <c r="V12" s="188">
        <f t="shared" si="6"/>
        <v>3837082</v>
      </c>
      <c r="W12" s="47">
        <f t="shared" si="4"/>
        <v>26.385184297083498</v>
      </c>
    </row>
    <row r="13" spans="1:23" ht="13.5" thickTop="1" x14ac:dyDescent="0.2">
      <c r="A13" s="382" t="str">
        <f t="shared" si="0"/>
        <v xml:space="preserve"> </v>
      </c>
      <c r="B13" s="111" t="s">
        <v>16</v>
      </c>
      <c r="C13" s="138">
        <v>3101</v>
      </c>
      <c r="D13" s="140">
        <v>3067</v>
      </c>
      <c r="E13" s="175">
        <f t="shared" ref="E13" si="7">SUM(C13:D13)</f>
        <v>6168</v>
      </c>
      <c r="F13" s="138">
        <v>3518</v>
      </c>
      <c r="G13" s="140">
        <v>3522</v>
      </c>
      <c r="H13" s="175">
        <f t="shared" ref="H13" si="8">SUM(F13:G13)</f>
        <v>7040</v>
      </c>
      <c r="I13" s="128">
        <f t="shared" si="1"/>
        <v>14.137483787289229</v>
      </c>
      <c r="J13" s="8"/>
      <c r="L13" s="14" t="s">
        <v>16</v>
      </c>
      <c r="M13" s="40">
        <v>548507</v>
      </c>
      <c r="N13" s="38">
        <v>541855</v>
      </c>
      <c r="O13" s="414">
        <f>+M13+N13</f>
        <v>1090362</v>
      </c>
      <c r="P13" s="413">
        <v>1056</v>
      </c>
      <c r="Q13" s="414">
        <f>O13+P13</f>
        <v>1091418</v>
      </c>
      <c r="R13" s="40">
        <v>628369</v>
      </c>
      <c r="S13" s="38">
        <v>636842</v>
      </c>
      <c r="T13" s="414">
        <f>+R13+S13</f>
        <v>1265211</v>
      </c>
      <c r="U13" s="413">
        <v>1898</v>
      </c>
      <c r="V13" s="414">
        <f>T13+U13</f>
        <v>1267109</v>
      </c>
      <c r="W13" s="41">
        <f t="shared" si="4"/>
        <v>16.097498850119752</v>
      </c>
    </row>
    <row r="14" spans="1:23" x14ac:dyDescent="0.2">
      <c r="A14" s="382" t="str">
        <f>IF(ISERROR(F14/G14)," ",IF(F14/G14&gt;0.5,IF(F14/G14&lt;1.5," ","NOT OK"),"NOT OK"))</f>
        <v xml:space="preserve"> </v>
      </c>
      <c r="B14" s="111" t="s">
        <v>17</v>
      </c>
      <c r="C14" s="138">
        <v>3125</v>
      </c>
      <c r="D14" s="140">
        <v>3086</v>
      </c>
      <c r="E14" s="175">
        <f>SUM(C14:D14)</f>
        <v>6211</v>
      </c>
      <c r="F14" s="138">
        <v>3666</v>
      </c>
      <c r="G14" s="140">
        <v>3656</v>
      </c>
      <c r="H14" s="175">
        <f>SUM(F14:G14)</f>
        <v>7322</v>
      </c>
      <c r="I14" s="128">
        <f>IF(E14=0,0,((H14/E14)-1)*100)</f>
        <v>17.887618740943488</v>
      </c>
      <c r="L14" s="14" t="s">
        <v>17</v>
      </c>
      <c r="M14" s="40">
        <v>522972</v>
      </c>
      <c r="N14" s="38">
        <v>521379</v>
      </c>
      <c r="O14" s="414">
        <f t="shared" ref="O14" si="9">+M14+N14</f>
        <v>1044351</v>
      </c>
      <c r="P14" s="413">
        <v>1959</v>
      </c>
      <c r="Q14" s="414">
        <f>O14+P14</f>
        <v>1046310</v>
      </c>
      <c r="R14" s="40">
        <v>620812</v>
      </c>
      <c r="S14" s="38">
        <v>635513</v>
      </c>
      <c r="T14" s="414">
        <f>+R14+S14</f>
        <v>1256325</v>
      </c>
      <c r="U14" s="413">
        <v>1987</v>
      </c>
      <c r="V14" s="414">
        <f>T14+U14</f>
        <v>1258312</v>
      </c>
      <c r="W14" s="41">
        <f>IF(Q14=0,0,((V14/Q14)-1)*100)</f>
        <v>20.261872676357861</v>
      </c>
    </row>
    <row r="15" spans="1:23" ht="13.5" thickBot="1" x14ac:dyDescent="0.25">
      <c r="A15" s="385" t="str">
        <f>IF(ISERROR(F15/G15)," ",IF(F15/G15&gt;0.5,IF(F15/G15&lt;1.5," ","NOT OK"),"NOT OK"))</f>
        <v xml:space="preserve"> </v>
      </c>
      <c r="B15" s="111" t="s">
        <v>18</v>
      </c>
      <c r="C15" s="138">
        <v>3107</v>
      </c>
      <c r="D15" s="140">
        <v>3089</v>
      </c>
      <c r="E15" s="175">
        <f>SUM(C15:D15)</f>
        <v>6196</v>
      </c>
      <c r="F15" s="138">
        <v>3617</v>
      </c>
      <c r="G15" s="140">
        <v>3615</v>
      </c>
      <c r="H15" s="175">
        <f>SUM(F15:G15)</f>
        <v>7232</v>
      </c>
      <c r="I15" s="128">
        <f>IF(E15=0,0,((H15/E15)-1)*100)</f>
        <v>16.720464816010328</v>
      </c>
      <c r="J15" s="9"/>
      <c r="L15" s="14" t="s">
        <v>18</v>
      </c>
      <c r="M15" s="40">
        <v>522992</v>
      </c>
      <c r="N15" s="38">
        <v>511264</v>
      </c>
      <c r="O15" s="414">
        <f>+M15+N15</f>
        <v>1034256</v>
      </c>
      <c r="P15" s="413">
        <v>1886</v>
      </c>
      <c r="Q15" s="414">
        <f>O15+P15</f>
        <v>1036142</v>
      </c>
      <c r="R15" s="40">
        <v>621724</v>
      </c>
      <c r="S15" s="38">
        <v>619780</v>
      </c>
      <c r="T15" s="414">
        <f>+R15+S15</f>
        <v>1241504</v>
      </c>
      <c r="U15" s="413">
        <v>2545</v>
      </c>
      <c r="V15" s="414">
        <f>T15+U15</f>
        <v>1244049</v>
      </c>
      <c r="W15" s="41">
        <f>IF(Q15=0,0,((V15/Q15)-1)*100)</f>
        <v>20.065492953668507</v>
      </c>
    </row>
    <row r="16" spans="1:23" ht="15.75" customHeight="1" thickTop="1" thickBot="1" x14ac:dyDescent="0.25">
      <c r="A16" s="10" t="str">
        <f>IF(ISERROR(F16/G16)," ",IF(F16/G16&gt;0.5,IF(F16/G16&lt;1.5," ","NOT OK"),"NOT OK"))</f>
        <v xml:space="preserve"> </v>
      </c>
      <c r="B16" s="457" t="s">
        <v>19</v>
      </c>
      <c r="C16" s="133">
        <f>+C13+C14+C15</f>
        <v>9333</v>
      </c>
      <c r="D16" s="143">
        <f t="shared" ref="D16:H16" si="10">+D13+D14+D15</f>
        <v>9242</v>
      </c>
      <c r="E16" s="177">
        <f t="shared" si="10"/>
        <v>18575</v>
      </c>
      <c r="F16" s="133">
        <f t="shared" si="10"/>
        <v>10801</v>
      </c>
      <c r="G16" s="143">
        <f t="shared" si="10"/>
        <v>10793</v>
      </c>
      <c r="H16" s="177">
        <f t="shared" si="10"/>
        <v>21594</v>
      </c>
      <c r="I16" s="136">
        <f>IF(E16=0,0,((H16/E16)-1)*100)</f>
        <v>16.253028263795422</v>
      </c>
      <c r="J16" s="10"/>
      <c r="K16" s="11"/>
      <c r="L16" s="458" t="s">
        <v>19</v>
      </c>
      <c r="M16" s="49">
        <f>+M13+M14+M15</f>
        <v>1594471</v>
      </c>
      <c r="N16" s="50">
        <f t="shared" ref="N16:V16" si="11">+N13+N14+N15</f>
        <v>1574498</v>
      </c>
      <c r="O16" s="189">
        <f t="shared" si="11"/>
        <v>3168969</v>
      </c>
      <c r="P16" s="50">
        <f t="shared" si="11"/>
        <v>4901</v>
      </c>
      <c r="Q16" s="189">
        <f t="shared" si="11"/>
        <v>3173870</v>
      </c>
      <c r="R16" s="49">
        <f t="shared" si="11"/>
        <v>1870905</v>
      </c>
      <c r="S16" s="50">
        <f t="shared" si="11"/>
        <v>1892135</v>
      </c>
      <c r="T16" s="189">
        <f t="shared" si="11"/>
        <v>3763040</v>
      </c>
      <c r="U16" s="50">
        <f t="shared" si="11"/>
        <v>6430</v>
      </c>
      <c r="V16" s="189">
        <f t="shared" si="11"/>
        <v>3769470</v>
      </c>
      <c r="W16" s="51">
        <f>IF(Q16=0,0,((V16/Q16)-1)*100)</f>
        <v>18.76573394625489</v>
      </c>
    </row>
    <row r="17" spans="1:23" ht="13.5" thickTop="1" x14ac:dyDescent="0.2">
      <c r="A17" s="382" t="str">
        <f>IF(ISERROR(F17/G17)," ",IF(F17/G17&gt;0.5,IF(F17/G17&lt;1.5," ","NOT OK"),"NOT OK"))</f>
        <v xml:space="preserve"> </v>
      </c>
      <c r="B17" s="111" t="s">
        <v>20</v>
      </c>
      <c r="C17" s="125">
        <v>3377</v>
      </c>
      <c r="D17" s="127">
        <v>3364</v>
      </c>
      <c r="E17" s="178">
        <f>SUM(C17:D17)</f>
        <v>6741</v>
      </c>
      <c r="F17" s="125">
        <v>3813</v>
      </c>
      <c r="G17" s="127">
        <v>3795</v>
      </c>
      <c r="H17" s="178">
        <f>SUM(F17:G17)</f>
        <v>7608</v>
      </c>
      <c r="I17" s="128">
        <f>IF(E17=0,0,((H17/E17)-1)*100)</f>
        <v>12.861593235425017</v>
      </c>
      <c r="J17" s="4"/>
      <c r="L17" s="14" t="s">
        <v>21</v>
      </c>
      <c r="M17" s="40">
        <v>571559</v>
      </c>
      <c r="N17" s="38">
        <v>573238</v>
      </c>
      <c r="O17" s="414">
        <f>+M17+N17</f>
        <v>1144797</v>
      </c>
      <c r="P17" s="413">
        <v>1638</v>
      </c>
      <c r="Q17" s="414">
        <f>O17+P17</f>
        <v>1146435</v>
      </c>
      <c r="R17" s="40">
        <v>638014</v>
      </c>
      <c r="S17" s="38">
        <v>648350</v>
      </c>
      <c r="T17" s="414">
        <f>+R17+S17</f>
        <v>1286364</v>
      </c>
      <c r="U17" s="413">
        <v>2638</v>
      </c>
      <c r="V17" s="414">
        <f>T17+U17</f>
        <v>1289002</v>
      </c>
      <c r="W17" s="41">
        <f>IF(Q17=0,0,((V17/Q17)-1)*100)</f>
        <v>12.435681046025282</v>
      </c>
    </row>
    <row r="18" spans="1:23" x14ac:dyDescent="0.2">
      <c r="A18" s="382" t="str">
        <f t="shared" ref="A18" si="12">IF(ISERROR(F18/G18)," ",IF(F18/G18&gt;0.5,IF(F18/G18&lt;1.5," ","NOT OK"),"NOT OK"))</f>
        <v xml:space="preserve"> </v>
      </c>
      <c r="B18" s="111" t="s">
        <v>22</v>
      </c>
      <c r="C18" s="125">
        <v>3314</v>
      </c>
      <c r="D18" s="127">
        <v>3308</v>
      </c>
      <c r="E18" s="169">
        <f t="shared" ref="E18" si="13">SUM(C18:D18)</f>
        <v>6622</v>
      </c>
      <c r="F18" s="125">
        <v>3829</v>
      </c>
      <c r="G18" s="127">
        <v>3831</v>
      </c>
      <c r="H18" s="169">
        <f t="shared" ref="H18" si="14">SUM(F18:G18)</f>
        <v>7660</v>
      </c>
      <c r="I18" s="128">
        <f t="shared" ref="I18" si="15">IF(E18=0,0,((H18/E18)-1)*100)</f>
        <v>15.675022651766835</v>
      </c>
      <c r="J18" s="4"/>
      <c r="L18" s="14" t="s">
        <v>22</v>
      </c>
      <c r="M18" s="40">
        <v>561457</v>
      </c>
      <c r="N18" s="38">
        <v>559215</v>
      </c>
      <c r="O18" s="414">
        <f t="shared" ref="O18" si="16">+M18+N18</f>
        <v>1120672</v>
      </c>
      <c r="P18" s="413">
        <v>566</v>
      </c>
      <c r="Q18" s="414">
        <f>O18+P18</f>
        <v>1121238</v>
      </c>
      <c r="R18" s="40">
        <v>645053</v>
      </c>
      <c r="S18" s="38">
        <v>647972</v>
      </c>
      <c r="T18" s="414">
        <f t="shared" ref="T18" si="17">+R18+S18</f>
        <v>1293025</v>
      </c>
      <c r="U18" s="413">
        <v>4434</v>
      </c>
      <c r="V18" s="414">
        <f>T18+U18</f>
        <v>1297459</v>
      </c>
      <c r="W18" s="41">
        <f t="shared" ref="W18" si="18">IF(Q18=0,0,((V18/Q18)-1)*100)</f>
        <v>15.716645350942438</v>
      </c>
    </row>
    <row r="19" spans="1:23" ht="13.5" thickBot="1" x14ac:dyDescent="0.25">
      <c r="A19" s="382" t="str">
        <f>IF(ISERROR(F19/G19)," ",IF(F19/G19&gt;0.5,IF(F19/G19&lt;1.5," ","NOT OK"),"NOT OK"))</f>
        <v xml:space="preserve"> </v>
      </c>
      <c r="B19" s="111" t="s">
        <v>23</v>
      </c>
      <c r="C19" s="125">
        <v>3090</v>
      </c>
      <c r="D19" s="144">
        <v>3092</v>
      </c>
      <c r="E19" s="173">
        <f>SUM(C19:D19)</f>
        <v>6182</v>
      </c>
      <c r="F19" s="125">
        <v>3639</v>
      </c>
      <c r="G19" s="144">
        <v>3641</v>
      </c>
      <c r="H19" s="173">
        <f>SUM(F19:G19)</f>
        <v>7280</v>
      </c>
      <c r="I19" s="145">
        <f>IF(E19=0,0,((H19/E19)-1)*100)</f>
        <v>17.761242316402459</v>
      </c>
      <c r="J19" s="4"/>
      <c r="L19" s="14" t="s">
        <v>23</v>
      </c>
      <c r="M19" s="40">
        <v>493570</v>
      </c>
      <c r="N19" s="38">
        <v>503062</v>
      </c>
      <c r="O19" s="414">
        <f>+M19+N19</f>
        <v>996632</v>
      </c>
      <c r="P19" s="413">
        <v>333</v>
      </c>
      <c r="Q19" s="414">
        <f>O19+P19</f>
        <v>996965</v>
      </c>
      <c r="R19" s="40">
        <v>559163</v>
      </c>
      <c r="S19" s="38">
        <v>579342</v>
      </c>
      <c r="T19" s="414">
        <f>+R19+S19</f>
        <v>1138505</v>
      </c>
      <c r="U19" s="413">
        <v>4549</v>
      </c>
      <c r="V19" s="414">
        <f>T19+U19</f>
        <v>1143054</v>
      </c>
      <c r="W19" s="41">
        <f>IF(Q19=0,0,((V19/Q19)-1)*100)</f>
        <v>14.65337298701559</v>
      </c>
    </row>
    <row r="20" spans="1:23" ht="14.25" customHeight="1" thickTop="1" thickBot="1" x14ac:dyDescent="0.25">
      <c r="A20" s="382" t="str">
        <f t="shared" ref="A20:A63" si="19">IF(ISERROR(F20/G20)," ",IF(F20/G20&gt;0.5,IF(F20/G20&lt;1.5," ","NOT OK"),"NOT OK"))</f>
        <v xml:space="preserve"> </v>
      </c>
      <c r="B20" s="132" t="s">
        <v>24</v>
      </c>
      <c r="C20" s="133">
        <f t="shared" ref="C20:H20" si="20">+C17+C18+C19</f>
        <v>9781</v>
      </c>
      <c r="D20" s="135">
        <f t="shared" si="20"/>
        <v>9764</v>
      </c>
      <c r="E20" s="179">
        <f t="shared" si="20"/>
        <v>19545</v>
      </c>
      <c r="F20" s="133">
        <f t="shared" si="20"/>
        <v>11281</v>
      </c>
      <c r="G20" s="135">
        <f t="shared" si="20"/>
        <v>11267</v>
      </c>
      <c r="H20" s="179">
        <f t="shared" si="20"/>
        <v>22548</v>
      </c>
      <c r="I20" s="136">
        <f t="shared" ref="I20:I25" si="21">IF(E20=0,0,((H20/E20)-1)*100)</f>
        <v>15.364543361473526</v>
      </c>
      <c r="J20" s="4"/>
      <c r="L20" s="42" t="s">
        <v>24</v>
      </c>
      <c r="M20" s="46">
        <f t="shared" ref="M20:V20" si="22">+M17+M18+M19</f>
        <v>1626586</v>
      </c>
      <c r="N20" s="44">
        <f t="shared" si="22"/>
        <v>1635515</v>
      </c>
      <c r="O20" s="188">
        <f t="shared" si="22"/>
        <v>3262101</v>
      </c>
      <c r="P20" s="44">
        <f t="shared" si="22"/>
        <v>2537</v>
      </c>
      <c r="Q20" s="188">
        <f t="shared" si="22"/>
        <v>3264638</v>
      </c>
      <c r="R20" s="46">
        <f t="shared" si="22"/>
        <v>1842230</v>
      </c>
      <c r="S20" s="44">
        <f t="shared" si="22"/>
        <v>1875664</v>
      </c>
      <c r="T20" s="188">
        <f t="shared" si="22"/>
        <v>3717894</v>
      </c>
      <c r="U20" s="44">
        <f t="shared" si="22"/>
        <v>11621</v>
      </c>
      <c r="V20" s="188">
        <f t="shared" si="22"/>
        <v>3729515</v>
      </c>
      <c r="W20" s="47">
        <f t="shared" ref="W20:W25" si="23">IF(Q20=0,0,((V20/Q20)-1)*100)</f>
        <v>14.239771760299313</v>
      </c>
    </row>
    <row r="21" spans="1:23" ht="14.25" customHeight="1" thickTop="1" x14ac:dyDescent="0.2">
      <c r="A21" s="382" t="str">
        <f t="shared" si="19"/>
        <v xml:space="preserve"> </v>
      </c>
      <c r="B21" s="111" t="s">
        <v>10</v>
      </c>
      <c r="C21" s="125">
        <v>3562</v>
      </c>
      <c r="D21" s="127">
        <v>3552</v>
      </c>
      <c r="E21" s="175">
        <f>SUM(C21:D21)</f>
        <v>7114</v>
      </c>
      <c r="F21" s="125">
        <v>3853</v>
      </c>
      <c r="G21" s="127">
        <v>3835</v>
      </c>
      <c r="H21" s="175">
        <f>SUM(F21:G21)</f>
        <v>7688</v>
      </c>
      <c r="I21" s="128">
        <f t="shared" si="21"/>
        <v>8.0685971324149683</v>
      </c>
      <c r="J21" s="4"/>
      <c r="L21" s="14" t="s">
        <v>10</v>
      </c>
      <c r="M21" s="40">
        <v>570028</v>
      </c>
      <c r="N21" s="38">
        <v>589312</v>
      </c>
      <c r="O21" s="414">
        <f>SUM(M21:N21)</f>
        <v>1159340</v>
      </c>
      <c r="P21" s="413">
        <v>1612</v>
      </c>
      <c r="Q21" s="414">
        <f>O21+P21</f>
        <v>1160952</v>
      </c>
      <c r="R21" s="40">
        <v>600949</v>
      </c>
      <c r="S21" s="38">
        <v>620391</v>
      </c>
      <c r="T21" s="414">
        <f>SUM(R21:S21)</f>
        <v>1221340</v>
      </c>
      <c r="U21" s="413">
        <v>2379</v>
      </c>
      <c r="V21" s="414">
        <f>T21+U21</f>
        <v>1223719</v>
      </c>
      <c r="W21" s="41">
        <f t="shared" si="23"/>
        <v>5.4065112080430522</v>
      </c>
    </row>
    <row r="22" spans="1:23" ht="14.25" customHeight="1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125">
        <v>3420</v>
      </c>
      <c r="D22" s="127">
        <v>3415</v>
      </c>
      <c r="E22" s="175">
        <f>SUM(C22:D22)</f>
        <v>6835</v>
      </c>
      <c r="F22" s="125">
        <v>3746</v>
      </c>
      <c r="G22" s="127">
        <v>3746</v>
      </c>
      <c r="H22" s="175">
        <f>SUM(F22:G22)</f>
        <v>7492</v>
      </c>
      <c r="I22" s="128">
        <f>IF(E22=0,0,((H22/E22)-1)*100)</f>
        <v>9.6122896854425655</v>
      </c>
      <c r="J22" s="4"/>
      <c r="K22" s="7"/>
      <c r="L22" s="14" t="s">
        <v>11</v>
      </c>
      <c r="M22" s="40">
        <v>591022</v>
      </c>
      <c r="N22" s="38">
        <v>590860</v>
      </c>
      <c r="O22" s="414">
        <f>SUM(M22:N22)</f>
        <v>1181882</v>
      </c>
      <c r="P22" s="413">
        <v>2096</v>
      </c>
      <c r="Q22" s="414">
        <f>O22+P22</f>
        <v>1183978</v>
      </c>
      <c r="R22" s="40">
        <v>612559</v>
      </c>
      <c r="S22" s="38">
        <v>609111</v>
      </c>
      <c r="T22" s="414">
        <f>SUM(R22:S22)</f>
        <v>1221670</v>
      </c>
      <c r="U22" s="413">
        <v>3026</v>
      </c>
      <c r="V22" s="414">
        <f>T22+U22</f>
        <v>1224696</v>
      </c>
      <c r="W22" s="41">
        <f>IF(Q22=0,0,((V22/Q22)-1)*100)</f>
        <v>3.4390841721721133</v>
      </c>
    </row>
    <row r="23" spans="1:23" ht="14.25" customHeight="1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129">
        <v>3626</v>
      </c>
      <c r="D23" s="131">
        <v>3628</v>
      </c>
      <c r="E23" s="175">
        <f>SUM(C23:D23)</f>
        <v>7254</v>
      </c>
      <c r="F23" s="129">
        <v>4066</v>
      </c>
      <c r="G23" s="131">
        <v>4050</v>
      </c>
      <c r="H23" s="175">
        <f>SUM(F23:G23)</f>
        <v>8116</v>
      </c>
      <c r="I23" s="128">
        <f>IF(E23=0,0,((H23/E23)-1)*100)</f>
        <v>11.883098979873164</v>
      </c>
      <c r="J23" s="4"/>
      <c r="K23" s="7"/>
      <c r="L23" s="23" t="s">
        <v>12</v>
      </c>
      <c r="M23" s="40">
        <v>631695</v>
      </c>
      <c r="N23" s="38">
        <v>637981</v>
      </c>
      <c r="O23" s="414">
        <f t="shared" ref="O23" si="24">SUM(M23:N23)</f>
        <v>1269676</v>
      </c>
      <c r="P23" s="39">
        <v>5044</v>
      </c>
      <c r="Q23" s="305">
        <f t="shared" ref="Q23" si="25">O23+P23</f>
        <v>1274720</v>
      </c>
      <c r="R23" s="40">
        <v>710337</v>
      </c>
      <c r="S23" s="38">
        <v>706253</v>
      </c>
      <c r="T23" s="414">
        <f t="shared" ref="T23" si="26">SUM(R23:S23)</f>
        <v>1416590</v>
      </c>
      <c r="U23" s="39">
        <v>7542</v>
      </c>
      <c r="V23" s="305">
        <f t="shared" ref="V23" si="27">T23+U23</f>
        <v>1424132</v>
      </c>
      <c r="W23" s="41">
        <f>IF(Q23=0,0,((V23/Q23)-1)*100)</f>
        <v>11.721162294464671</v>
      </c>
    </row>
    <row r="24" spans="1:23" ht="14.25" customHeight="1" thickTop="1" thickBot="1" x14ac:dyDescent="0.25">
      <c r="A24" s="382" t="str">
        <f t="shared" ref="A24" si="28">IF(ISERROR(F24/G24)," ",IF(F24/G24&gt;0.5,IF(F24/G24&lt;1.5," ","NOT OK"),"NOT OK"))</f>
        <v xml:space="preserve"> </v>
      </c>
      <c r="B24" s="132" t="s">
        <v>38</v>
      </c>
      <c r="C24" s="133">
        <f t="shared" ref="C24:H24" si="29">+C21+C22+C23</f>
        <v>10608</v>
      </c>
      <c r="D24" s="135">
        <f t="shared" si="29"/>
        <v>10595</v>
      </c>
      <c r="E24" s="179">
        <f t="shared" si="29"/>
        <v>21203</v>
      </c>
      <c r="F24" s="133">
        <f t="shared" si="29"/>
        <v>11665</v>
      </c>
      <c r="G24" s="135">
        <f t="shared" si="29"/>
        <v>11631</v>
      </c>
      <c r="H24" s="179">
        <f t="shared" si="29"/>
        <v>23296</v>
      </c>
      <c r="I24" s="136">
        <f t="shared" ref="I24" si="30">IF(E24=0,0,((H24/E24)-1)*100)</f>
        <v>9.8712446351931327</v>
      </c>
      <c r="J24" s="4"/>
      <c r="L24" s="42" t="s">
        <v>38</v>
      </c>
      <c r="M24" s="46">
        <f t="shared" ref="M24:V24" si="31">+M21+M22+M23</f>
        <v>1792745</v>
      </c>
      <c r="N24" s="44">
        <f t="shared" si="31"/>
        <v>1818153</v>
      </c>
      <c r="O24" s="188">
        <f t="shared" si="31"/>
        <v>3610898</v>
      </c>
      <c r="P24" s="44">
        <f t="shared" si="31"/>
        <v>8752</v>
      </c>
      <c r="Q24" s="188">
        <f t="shared" si="31"/>
        <v>3619650</v>
      </c>
      <c r="R24" s="46">
        <f t="shared" si="31"/>
        <v>1923845</v>
      </c>
      <c r="S24" s="44">
        <f t="shared" si="31"/>
        <v>1935755</v>
      </c>
      <c r="T24" s="188">
        <f t="shared" si="31"/>
        <v>3859600</v>
      </c>
      <c r="U24" s="44">
        <f t="shared" si="31"/>
        <v>12947</v>
      </c>
      <c r="V24" s="188">
        <f t="shared" si="31"/>
        <v>3872547</v>
      </c>
      <c r="W24" s="47">
        <f t="shared" ref="W24" si="32">IF(Q24=0,0,((V24/Q24)-1)*100)</f>
        <v>6.9867804898263719</v>
      </c>
    </row>
    <row r="25" spans="1:23" ht="14.25" customHeight="1" thickTop="1" thickBot="1" x14ac:dyDescent="0.25">
      <c r="A25" s="383" t="str">
        <f t="shared" si="19"/>
        <v xml:space="preserve"> </v>
      </c>
      <c r="B25" s="132" t="s">
        <v>63</v>
      </c>
      <c r="C25" s="133">
        <f t="shared" ref="C25:H25" si="33">+C12+C16+C20+C24</f>
        <v>38395</v>
      </c>
      <c r="D25" s="135">
        <f t="shared" si="33"/>
        <v>38267</v>
      </c>
      <c r="E25" s="176">
        <f t="shared" si="33"/>
        <v>76662</v>
      </c>
      <c r="F25" s="133">
        <f t="shared" si="33"/>
        <v>44457</v>
      </c>
      <c r="G25" s="135">
        <f t="shared" si="33"/>
        <v>44382</v>
      </c>
      <c r="H25" s="176">
        <f t="shared" si="33"/>
        <v>88839</v>
      </c>
      <c r="I25" s="137">
        <f t="shared" si="21"/>
        <v>15.884010331063635</v>
      </c>
      <c r="J25" s="8"/>
      <c r="L25" s="42" t="s">
        <v>63</v>
      </c>
      <c r="M25" s="46">
        <f t="shared" ref="M25:V25" si="34">+M12+M16+M20+M24</f>
        <v>6518335</v>
      </c>
      <c r="N25" s="44">
        <f t="shared" si="34"/>
        <v>6552044</v>
      </c>
      <c r="O25" s="188">
        <f t="shared" si="34"/>
        <v>13070379</v>
      </c>
      <c r="P25" s="45">
        <f t="shared" si="34"/>
        <v>23801</v>
      </c>
      <c r="Q25" s="191">
        <f t="shared" si="34"/>
        <v>13094180</v>
      </c>
      <c r="R25" s="46">
        <f t="shared" si="34"/>
        <v>7538178</v>
      </c>
      <c r="S25" s="44">
        <f t="shared" si="34"/>
        <v>7631957</v>
      </c>
      <c r="T25" s="188">
        <f t="shared" si="34"/>
        <v>15170135</v>
      </c>
      <c r="U25" s="45">
        <f t="shared" si="34"/>
        <v>38479</v>
      </c>
      <c r="V25" s="191">
        <f t="shared" si="34"/>
        <v>15208614</v>
      </c>
      <c r="W25" s="47">
        <f t="shared" si="23"/>
        <v>16.147891658736935</v>
      </c>
    </row>
    <row r="26" spans="1:23" ht="14.25" thickTop="1" thickBot="1" x14ac:dyDescent="0.25">
      <c r="B26" s="146" t="s">
        <v>60</v>
      </c>
      <c r="C26" s="107"/>
      <c r="D26" s="107"/>
      <c r="E26" s="107"/>
      <c r="F26" s="107"/>
      <c r="G26" s="107"/>
      <c r="H26" s="107"/>
      <c r="I26" s="108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3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3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3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3" ht="13.5" thickBot="1" x14ac:dyDescent="0.25">
      <c r="B32" s="116"/>
      <c r="C32" s="117" t="s">
        <v>5</v>
      </c>
      <c r="D32" s="118" t="s">
        <v>6</v>
      </c>
      <c r="E32" s="454" t="s">
        <v>7</v>
      </c>
      <c r="F32" s="117" t="s">
        <v>5</v>
      </c>
      <c r="G32" s="118" t="s">
        <v>6</v>
      </c>
      <c r="H32" s="454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 x14ac:dyDescent="0.2">
      <c r="A34" s="4" t="str">
        <f t="shared" ref="A34:A38" si="35">IF(ISERROR(F34/G34)," ",IF(F34/G34&gt;0.5,IF(F34/G34&lt;1.5," ","NOT OK"),"NOT OK"))</f>
        <v xml:space="preserve"> </v>
      </c>
      <c r="B34" s="111" t="s">
        <v>13</v>
      </c>
      <c r="C34" s="125">
        <v>7183</v>
      </c>
      <c r="D34" s="127">
        <v>7200</v>
      </c>
      <c r="E34" s="175">
        <f t="shared" ref="E34" si="36">SUM(C34:D34)</f>
        <v>14383</v>
      </c>
      <c r="F34" s="125">
        <v>7151</v>
      </c>
      <c r="G34" s="127">
        <v>7164</v>
      </c>
      <c r="H34" s="175">
        <f t="shared" ref="H34" si="37">SUM(F34:G34)</f>
        <v>14315</v>
      </c>
      <c r="I34" s="128">
        <f t="shared" ref="I34:I38" si="38">IF(E34=0,0,((H34/E34)-1)*100)</f>
        <v>-0.4727803657095131</v>
      </c>
      <c r="L34" s="14" t="s">
        <v>13</v>
      </c>
      <c r="M34" s="40">
        <v>1101538</v>
      </c>
      <c r="N34" s="38">
        <v>1061471</v>
      </c>
      <c r="O34" s="414">
        <f t="shared" ref="O34" si="39">+M34+N34</f>
        <v>2163009</v>
      </c>
      <c r="P34" s="39">
        <v>590</v>
      </c>
      <c r="Q34" s="190">
        <f>O34+P34</f>
        <v>2163599</v>
      </c>
      <c r="R34" s="40">
        <v>1117433</v>
      </c>
      <c r="S34" s="38">
        <v>1068804</v>
      </c>
      <c r="T34" s="414">
        <f t="shared" ref="T34" si="40">+R34+S34</f>
        <v>2186237</v>
      </c>
      <c r="U34" s="39">
        <v>168</v>
      </c>
      <c r="V34" s="190">
        <f>T34+U34</f>
        <v>2186405</v>
      </c>
      <c r="W34" s="41">
        <f t="shared" ref="W34:W38" si="41">IF(Q34=0,0,((V34/Q34)-1)*100)</f>
        <v>1.0540770262881471</v>
      </c>
    </row>
    <row r="35" spans="1:23" x14ac:dyDescent="0.2">
      <c r="A35" s="4" t="str">
        <f t="shared" si="35"/>
        <v xml:space="preserve"> </v>
      </c>
      <c r="B35" s="111" t="s">
        <v>14</v>
      </c>
      <c r="C35" s="125">
        <v>6467</v>
      </c>
      <c r="D35" s="127">
        <v>6467</v>
      </c>
      <c r="E35" s="175">
        <f>SUM(C35:D35)</f>
        <v>12934</v>
      </c>
      <c r="F35" s="125">
        <v>6341</v>
      </c>
      <c r="G35" s="127">
        <v>6348</v>
      </c>
      <c r="H35" s="175">
        <f>SUM(F35:G35)</f>
        <v>12689</v>
      </c>
      <c r="I35" s="128">
        <f t="shared" si="38"/>
        <v>-1.8942322560692726</v>
      </c>
      <c r="J35" s="4"/>
      <c r="L35" s="14" t="s">
        <v>14</v>
      </c>
      <c r="M35" s="40">
        <v>980299</v>
      </c>
      <c r="N35" s="38">
        <v>965775</v>
      </c>
      <c r="O35" s="414">
        <f>+M35+N35</f>
        <v>1946074</v>
      </c>
      <c r="P35" s="39">
        <v>202</v>
      </c>
      <c r="Q35" s="190">
        <f>O35+P35</f>
        <v>1946276</v>
      </c>
      <c r="R35" s="40">
        <v>984583</v>
      </c>
      <c r="S35" s="38">
        <v>979888</v>
      </c>
      <c r="T35" s="414">
        <f>+R35+S35</f>
        <v>1964471</v>
      </c>
      <c r="U35" s="39">
        <v>487</v>
      </c>
      <c r="V35" s="190">
        <f>T35+U35</f>
        <v>1964958</v>
      </c>
      <c r="W35" s="41">
        <f t="shared" si="41"/>
        <v>0.95988441516003942</v>
      </c>
    </row>
    <row r="36" spans="1:23" ht="13.5" thickBot="1" x14ac:dyDescent="0.25">
      <c r="A36" s="4" t="str">
        <f t="shared" si="35"/>
        <v xml:space="preserve"> </v>
      </c>
      <c r="B36" s="111" t="s">
        <v>15</v>
      </c>
      <c r="C36" s="125">
        <v>7077</v>
      </c>
      <c r="D36" s="127">
        <v>7083</v>
      </c>
      <c r="E36" s="175">
        <f>SUM(C36:D36)</f>
        <v>14160</v>
      </c>
      <c r="F36" s="125">
        <v>7278</v>
      </c>
      <c r="G36" s="127">
        <v>7275</v>
      </c>
      <c r="H36" s="175">
        <f>SUM(F36:G36)</f>
        <v>14553</v>
      </c>
      <c r="I36" s="128">
        <f t="shared" si="38"/>
        <v>2.7754237288135641</v>
      </c>
      <c r="J36" s="4"/>
      <c r="L36" s="14" t="s">
        <v>15</v>
      </c>
      <c r="M36" s="40">
        <v>1075642</v>
      </c>
      <c r="N36" s="38">
        <v>1061830</v>
      </c>
      <c r="O36" s="414">
        <f>+M36+N36</f>
        <v>2137472</v>
      </c>
      <c r="P36" s="39">
        <v>509</v>
      </c>
      <c r="Q36" s="190">
        <f>O36+P36</f>
        <v>2137981</v>
      </c>
      <c r="R36" s="40">
        <v>1117269</v>
      </c>
      <c r="S36" s="38">
        <v>1091078</v>
      </c>
      <c r="T36" s="414">
        <f>+R36+S36</f>
        <v>2208347</v>
      </c>
      <c r="U36" s="39">
        <v>0</v>
      </c>
      <c r="V36" s="190">
        <f>T36+U36</f>
        <v>2208347</v>
      </c>
      <c r="W36" s="41">
        <f t="shared" si="41"/>
        <v>3.2912359838557892</v>
      </c>
    </row>
    <row r="37" spans="1:23" ht="14.25" thickTop="1" thickBot="1" x14ac:dyDescent="0.25">
      <c r="A37" s="382" t="str">
        <f t="shared" si="35"/>
        <v xml:space="preserve"> </v>
      </c>
      <c r="B37" s="132" t="s">
        <v>61</v>
      </c>
      <c r="C37" s="133">
        <f>+C34+C35+C36</f>
        <v>20727</v>
      </c>
      <c r="D37" s="135">
        <f t="shared" ref="D37:H37" si="42">+D34+D35+D36</f>
        <v>20750</v>
      </c>
      <c r="E37" s="179">
        <f t="shared" si="42"/>
        <v>41477</v>
      </c>
      <c r="F37" s="133">
        <f t="shared" si="42"/>
        <v>20770</v>
      </c>
      <c r="G37" s="135">
        <f t="shared" si="42"/>
        <v>20787</v>
      </c>
      <c r="H37" s="179">
        <f t="shared" si="42"/>
        <v>41557</v>
      </c>
      <c r="I37" s="136">
        <f t="shared" si="38"/>
        <v>0.19287798056755179</v>
      </c>
      <c r="J37" s="4"/>
      <c r="L37" s="42" t="s">
        <v>61</v>
      </c>
      <c r="M37" s="46">
        <f>+M34+M35+M36</f>
        <v>3157479</v>
      </c>
      <c r="N37" s="44">
        <f t="shared" ref="N37:V37" si="43">+N34+N35+N36</f>
        <v>3089076</v>
      </c>
      <c r="O37" s="188">
        <f t="shared" si="43"/>
        <v>6246555</v>
      </c>
      <c r="P37" s="44">
        <f t="shared" si="43"/>
        <v>1301</v>
      </c>
      <c r="Q37" s="188">
        <f t="shared" si="43"/>
        <v>6247856</v>
      </c>
      <c r="R37" s="46">
        <f t="shared" si="43"/>
        <v>3219285</v>
      </c>
      <c r="S37" s="44">
        <f t="shared" si="43"/>
        <v>3139770</v>
      </c>
      <c r="T37" s="188">
        <f t="shared" si="43"/>
        <v>6359055</v>
      </c>
      <c r="U37" s="44">
        <f t="shared" si="43"/>
        <v>655</v>
      </c>
      <c r="V37" s="188">
        <f t="shared" si="43"/>
        <v>6359710</v>
      </c>
      <c r="W37" s="47">
        <f t="shared" si="41"/>
        <v>1.7902781370121135</v>
      </c>
    </row>
    <row r="38" spans="1:23" ht="13.5" thickTop="1" x14ac:dyDescent="0.2">
      <c r="A38" s="4" t="str">
        <f t="shared" si="35"/>
        <v xml:space="preserve"> </v>
      </c>
      <c r="B38" s="111" t="s">
        <v>16</v>
      </c>
      <c r="C38" s="138">
        <v>6704</v>
      </c>
      <c r="D38" s="140">
        <v>6738</v>
      </c>
      <c r="E38" s="175">
        <f t="shared" ref="E38" si="44">SUM(C38:D38)</f>
        <v>13442</v>
      </c>
      <c r="F38" s="138">
        <v>7221</v>
      </c>
      <c r="G38" s="140">
        <v>7224</v>
      </c>
      <c r="H38" s="175">
        <f t="shared" ref="H38" si="45">SUM(F38:G38)</f>
        <v>14445</v>
      </c>
      <c r="I38" s="128">
        <f t="shared" si="38"/>
        <v>7.4616872489212893</v>
      </c>
      <c r="J38" s="8"/>
      <c r="L38" s="14" t="s">
        <v>16</v>
      </c>
      <c r="M38" s="40">
        <v>1005695</v>
      </c>
      <c r="N38" s="38">
        <v>1005803</v>
      </c>
      <c r="O38" s="414">
        <f>+M38+N38</f>
        <v>2011498</v>
      </c>
      <c r="P38" s="413">
        <v>727</v>
      </c>
      <c r="Q38" s="307">
        <f>O38+P38</f>
        <v>2012225</v>
      </c>
      <c r="R38" s="40">
        <v>1095315</v>
      </c>
      <c r="S38" s="38">
        <v>1082242</v>
      </c>
      <c r="T38" s="414">
        <f>+R38+S38</f>
        <v>2177557</v>
      </c>
      <c r="U38" s="413">
        <v>477</v>
      </c>
      <c r="V38" s="307">
        <f>T38+U38</f>
        <v>2178034</v>
      </c>
      <c r="W38" s="41">
        <f t="shared" si="41"/>
        <v>8.2400824957447494</v>
      </c>
    </row>
    <row r="39" spans="1:23" x14ac:dyDescent="0.2">
      <c r="A39" s="4" t="str">
        <f>IF(ISERROR(F39/G39)," ",IF(F39/G39&gt;0.5,IF(F39/G39&lt;1.5," ","NOT OK"),"NOT OK"))</f>
        <v xml:space="preserve"> </v>
      </c>
      <c r="B39" s="111" t="s">
        <v>17</v>
      </c>
      <c r="C39" s="138">
        <v>6733</v>
      </c>
      <c r="D39" s="140">
        <v>6772</v>
      </c>
      <c r="E39" s="175">
        <f>SUM(C39:D39)</f>
        <v>13505</v>
      </c>
      <c r="F39" s="138">
        <v>7304</v>
      </c>
      <c r="G39" s="140">
        <v>7313</v>
      </c>
      <c r="H39" s="175">
        <f>SUM(F39:G39)</f>
        <v>14617</v>
      </c>
      <c r="I39" s="128">
        <f>IF(E39=0,0,((H39/E39)-1)*100)</f>
        <v>8.2339874120695988</v>
      </c>
      <c r="J39" s="4"/>
      <c r="L39" s="14" t="s">
        <v>17</v>
      </c>
      <c r="M39" s="40">
        <v>955273</v>
      </c>
      <c r="N39" s="38">
        <v>956053</v>
      </c>
      <c r="O39" s="414">
        <f t="shared" ref="O39" si="46">+M39+N39</f>
        <v>1911326</v>
      </c>
      <c r="P39" s="413">
        <v>640</v>
      </c>
      <c r="Q39" s="414">
        <f>O39+P39</f>
        <v>1911966</v>
      </c>
      <c r="R39" s="40">
        <v>1055939</v>
      </c>
      <c r="S39" s="38">
        <v>1046286</v>
      </c>
      <c r="T39" s="414">
        <f>+R39+S39</f>
        <v>2102225</v>
      </c>
      <c r="U39" s="413">
        <v>506</v>
      </c>
      <c r="V39" s="414">
        <f>T39+U39</f>
        <v>2102731</v>
      </c>
      <c r="W39" s="41">
        <f>IF(Q39=0,0,((V39/Q39)-1)*100)</f>
        <v>9.9774263768288804</v>
      </c>
    </row>
    <row r="40" spans="1:23" ht="13.5" thickBot="1" x14ac:dyDescent="0.25">
      <c r="A40" s="4" t="str">
        <f>IF(ISERROR(F40/G40)," ",IF(F40/G40&gt;0.5,IF(F40/G40&lt;1.5," ","NOT OK"),"NOT OK"))</f>
        <v xml:space="preserve"> </v>
      </c>
      <c r="B40" s="111" t="s">
        <v>18</v>
      </c>
      <c r="C40" s="138">
        <v>6339</v>
      </c>
      <c r="D40" s="140">
        <v>6361</v>
      </c>
      <c r="E40" s="175">
        <f>SUM(C40:D40)</f>
        <v>12700</v>
      </c>
      <c r="F40" s="138">
        <v>7083</v>
      </c>
      <c r="G40" s="140">
        <v>7082</v>
      </c>
      <c r="H40" s="175">
        <f>SUM(F40:G40)</f>
        <v>14165</v>
      </c>
      <c r="I40" s="128">
        <f>IF(E40=0,0,((H40/E40)-1)*100)</f>
        <v>11.535433070866151</v>
      </c>
      <c r="J40" s="4"/>
      <c r="L40" s="14" t="s">
        <v>18</v>
      </c>
      <c r="M40" s="40">
        <v>897069</v>
      </c>
      <c r="N40" s="38">
        <v>903393</v>
      </c>
      <c r="O40" s="414">
        <f>+M40+N40</f>
        <v>1800462</v>
      </c>
      <c r="P40" s="413">
        <v>474</v>
      </c>
      <c r="Q40" s="414">
        <f>O40+P40</f>
        <v>1800936</v>
      </c>
      <c r="R40" s="40">
        <v>980677</v>
      </c>
      <c r="S40" s="38">
        <v>978753</v>
      </c>
      <c r="T40" s="414">
        <f>+R40+S40</f>
        <v>1959430</v>
      </c>
      <c r="U40" s="413">
        <v>384</v>
      </c>
      <c r="V40" s="414">
        <f>T40+U40</f>
        <v>1959814</v>
      </c>
      <c r="W40" s="41">
        <f>IF(Q40=0,0,((V40/Q40)-1)*100)</f>
        <v>8.8219681321268553</v>
      </c>
    </row>
    <row r="41" spans="1:23" ht="15.75" customHeight="1" thickTop="1" thickBot="1" x14ac:dyDescent="0.25">
      <c r="A41" s="10" t="str">
        <f>IF(ISERROR(F41/G41)," ",IF(F41/G41&gt;0.5,IF(F41/G41&lt;1.5," ","NOT OK"),"NOT OK"))</f>
        <v xml:space="preserve"> </v>
      </c>
      <c r="B41" s="457" t="s">
        <v>19</v>
      </c>
      <c r="C41" s="133">
        <f>+C38+C39+C40</f>
        <v>19776</v>
      </c>
      <c r="D41" s="143">
        <f t="shared" ref="D41:H41" si="47">+D38+D39+D40</f>
        <v>19871</v>
      </c>
      <c r="E41" s="177">
        <f t="shared" si="47"/>
        <v>39647</v>
      </c>
      <c r="F41" s="133">
        <f t="shared" si="47"/>
        <v>21608</v>
      </c>
      <c r="G41" s="143">
        <f t="shared" si="47"/>
        <v>21619</v>
      </c>
      <c r="H41" s="177">
        <f t="shared" si="47"/>
        <v>43227</v>
      </c>
      <c r="I41" s="136">
        <f>IF(E41=0,0,((H41/E41)-1)*100)</f>
        <v>9.0296869876661532</v>
      </c>
      <c r="J41" s="10"/>
      <c r="K41" s="11"/>
      <c r="L41" s="458" t="s">
        <v>19</v>
      </c>
      <c r="M41" s="49">
        <f>+M38+M39+M40</f>
        <v>2858037</v>
      </c>
      <c r="N41" s="50">
        <f t="shared" ref="N41:V41" si="48">+N38+N39+N40</f>
        <v>2865249</v>
      </c>
      <c r="O41" s="189">
        <f t="shared" si="48"/>
        <v>5723286</v>
      </c>
      <c r="P41" s="50">
        <f t="shared" si="48"/>
        <v>1841</v>
      </c>
      <c r="Q41" s="189">
        <f t="shared" si="48"/>
        <v>5725127</v>
      </c>
      <c r="R41" s="49">
        <f t="shared" si="48"/>
        <v>3131931</v>
      </c>
      <c r="S41" s="50">
        <f t="shared" si="48"/>
        <v>3107281</v>
      </c>
      <c r="T41" s="189">
        <f t="shared" si="48"/>
        <v>6239212</v>
      </c>
      <c r="U41" s="50">
        <f t="shared" si="48"/>
        <v>1367</v>
      </c>
      <c r="V41" s="189">
        <f t="shared" si="48"/>
        <v>6240579</v>
      </c>
      <c r="W41" s="51">
        <f>IF(Q41=0,0,((V41/Q41)-1)*100)</f>
        <v>9.0033286597834383</v>
      </c>
    </row>
    <row r="42" spans="1:23" ht="13.5" thickTop="1" x14ac:dyDescent="0.2">
      <c r="A42" s="4" t="str">
        <f>IF(ISERROR(F42/G42)," ",IF(F42/G42&gt;0.5,IF(F42/G42&lt;1.5," ","NOT OK"),"NOT OK"))</f>
        <v xml:space="preserve"> </v>
      </c>
      <c r="B42" s="111" t="s">
        <v>20</v>
      </c>
      <c r="C42" s="125">
        <v>6579</v>
      </c>
      <c r="D42" s="127">
        <v>6599</v>
      </c>
      <c r="E42" s="178">
        <f>SUM(C42:D42)</f>
        <v>13178</v>
      </c>
      <c r="F42" s="125">
        <v>7229</v>
      </c>
      <c r="G42" s="127">
        <v>7252</v>
      </c>
      <c r="H42" s="178">
        <f>SUM(F42:G42)</f>
        <v>14481</v>
      </c>
      <c r="I42" s="128">
        <f>IF(E42=0,0,((H42/E42)-1)*100)</f>
        <v>9.8876916072241592</v>
      </c>
      <c r="J42" s="4"/>
      <c r="L42" s="14" t="s">
        <v>21</v>
      </c>
      <c r="M42" s="40">
        <v>958625</v>
      </c>
      <c r="N42" s="38">
        <v>968580</v>
      </c>
      <c r="O42" s="414">
        <f>+M42+N42</f>
        <v>1927205</v>
      </c>
      <c r="P42" s="413">
        <v>181</v>
      </c>
      <c r="Q42" s="414">
        <f>O42+P42</f>
        <v>1927386</v>
      </c>
      <c r="R42" s="40">
        <v>1020213</v>
      </c>
      <c r="S42" s="38">
        <v>1028250</v>
      </c>
      <c r="T42" s="414">
        <f>+R42+S42</f>
        <v>2048463</v>
      </c>
      <c r="U42" s="413">
        <v>225</v>
      </c>
      <c r="V42" s="414">
        <f>T42+U42</f>
        <v>2048688</v>
      </c>
      <c r="W42" s="41">
        <f>IF(Q42=0,0,((V42/Q42)-1)*100)</f>
        <v>6.2936018005734118</v>
      </c>
    </row>
    <row r="43" spans="1:23" x14ac:dyDescent="0.2">
      <c r="A43" s="4" t="str">
        <f t="shared" ref="A43" si="49">IF(ISERROR(F43/G43)," ",IF(F43/G43&gt;0.5,IF(F43/G43&lt;1.5," ","NOT OK"),"NOT OK"))</f>
        <v xml:space="preserve"> </v>
      </c>
      <c r="B43" s="111" t="s">
        <v>22</v>
      </c>
      <c r="C43" s="125">
        <v>6720</v>
      </c>
      <c r="D43" s="127">
        <v>6719</v>
      </c>
      <c r="E43" s="169">
        <f>SUM(C43:D43)</f>
        <v>13439</v>
      </c>
      <c r="F43" s="125">
        <v>7072</v>
      </c>
      <c r="G43" s="127">
        <v>7071</v>
      </c>
      <c r="H43" s="169">
        <f>SUM(F43:G43)</f>
        <v>14143</v>
      </c>
      <c r="I43" s="128">
        <f t="shared" ref="I43" si="50">IF(E43=0,0,((H43/E43)-1)*100)</f>
        <v>5.2384850063248667</v>
      </c>
      <c r="J43" s="4"/>
      <c r="L43" s="14" t="s">
        <v>22</v>
      </c>
      <c r="M43" s="40">
        <v>999583</v>
      </c>
      <c r="N43" s="38">
        <v>979702</v>
      </c>
      <c r="O43" s="414">
        <f t="shared" ref="O43" si="51">+M43+N43</f>
        <v>1979285</v>
      </c>
      <c r="P43" s="413">
        <v>219</v>
      </c>
      <c r="Q43" s="414">
        <f>O43+P43</f>
        <v>1979504</v>
      </c>
      <c r="R43" s="40">
        <v>1042515</v>
      </c>
      <c r="S43" s="38">
        <v>1009098</v>
      </c>
      <c r="T43" s="414">
        <f t="shared" ref="T43" si="52">+R43+S43</f>
        <v>2051613</v>
      </c>
      <c r="U43" s="413">
        <v>268</v>
      </c>
      <c r="V43" s="414">
        <f>T43+U43</f>
        <v>2051881</v>
      </c>
      <c r="W43" s="41">
        <f t="shared" ref="W43" si="53">IF(Q43=0,0,((V43/Q43)-1)*100)</f>
        <v>3.6563199670220481</v>
      </c>
    </row>
    <row r="44" spans="1:23" ht="13.5" thickBot="1" x14ac:dyDescent="0.25">
      <c r="A44" s="4" t="str">
        <f>IF(ISERROR(F44/G44)," ",IF(F44/G44&gt;0.5,IF(F44/G44&lt;1.5," ","NOT OK"),"NOT OK"))</f>
        <v xml:space="preserve"> </v>
      </c>
      <c r="B44" s="111" t="s">
        <v>23</v>
      </c>
      <c r="C44" s="125">
        <v>6283</v>
      </c>
      <c r="D44" s="144">
        <v>6283</v>
      </c>
      <c r="E44" s="173">
        <f t="shared" ref="E44" si="54">SUM(C44:D44)</f>
        <v>12566</v>
      </c>
      <c r="F44" s="125">
        <v>6475</v>
      </c>
      <c r="G44" s="144">
        <v>6474</v>
      </c>
      <c r="H44" s="173">
        <f t="shared" ref="H44" si="55">SUM(F44:G44)</f>
        <v>12949</v>
      </c>
      <c r="I44" s="145">
        <f>IF(E44=0,0,((H44/E44)-1)*100)</f>
        <v>3.0479070507719142</v>
      </c>
      <c r="J44" s="4"/>
      <c r="L44" s="14" t="s">
        <v>23</v>
      </c>
      <c r="M44" s="40">
        <v>906925</v>
      </c>
      <c r="N44" s="38">
        <v>902272</v>
      </c>
      <c r="O44" s="414">
        <f>+M44+N44</f>
        <v>1809197</v>
      </c>
      <c r="P44" s="413">
        <v>511</v>
      </c>
      <c r="Q44" s="414">
        <f>O44+P44</f>
        <v>1809708</v>
      </c>
      <c r="R44" s="40">
        <v>911223</v>
      </c>
      <c r="S44" s="38">
        <v>907155</v>
      </c>
      <c r="T44" s="414">
        <f>+R44+S44</f>
        <v>1818378</v>
      </c>
      <c r="U44" s="413">
        <v>0</v>
      </c>
      <c r="V44" s="414">
        <f>T44+U44</f>
        <v>1818378</v>
      </c>
      <c r="W44" s="41">
        <f>IF(Q44=0,0,((V44/Q44)-1)*100)</f>
        <v>0.47908281335995451</v>
      </c>
    </row>
    <row r="45" spans="1:23" ht="14.25" customHeight="1" thickTop="1" thickBot="1" x14ac:dyDescent="0.25">
      <c r="A45" s="4" t="str">
        <f t="shared" si="19"/>
        <v xml:space="preserve"> </v>
      </c>
      <c r="B45" s="132" t="s">
        <v>24</v>
      </c>
      <c r="C45" s="133">
        <f t="shared" ref="C45:H45" si="56">+C42+C43+C44</f>
        <v>19582</v>
      </c>
      <c r="D45" s="135">
        <f t="shared" si="56"/>
        <v>19601</v>
      </c>
      <c r="E45" s="179">
        <f t="shared" si="56"/>
        <v>39183</v>
      </c>
      <c r="F45" s="133">
        <f t="shared" si="56"/>
        <v>20776</v>
      </c>
      <c r="G45" s="135">
        <f t="shared" si="56"/>
        <v>20797</v>
      </c>
      <c r="H45" s="179">
        <f t="shared" si="56"/>
        <v>41573</v>
      </c>
      <c r="I45" s="136">
        <f t="shared" ref="I45:I46" si="57">IF(E45=0,0,((H45/E45)-1)*100)</f>
        <v>6.0995840032667337</v>
      </c>
      <c r="J45" s="4"/>
      <c r="L45" s="42" t="s">
        <v>24</v>
      </c>
      <c r="M45" s="46">
        <f t="shared" ref="M45:V45" si="58">+M42+M43+M44</f>
        <v>2865133</v>
      </c>
      <c r="N45" s="44">
        <f t="shared" si="58"/>
        <v>2850554</v>
      </c>
      <c r="O45" s="188">
        <f t="shared" si="58"/>
        <v>5715687</v>
      </c>
      <c r="P45" s="44">
        <f t="shared" si="58"/>
        <v>911</v>
      </c>
      <c r="Q45" s="188">
        <f t="shared" si="58"/>
        <v>5716598</v>
      </c>
      <c r="R45" s="46">
        <f t="shared" si="58"/>
        <v>2973951</v>
      </c>
      <c r="S45" s="44">
        <f t="shared" si="58"/>
        <v>2944503</v>
      </c>
      <c r="T45" s="188">
        <f t="shared" si="58"/>
        <v>5918454</v>
      </c>
      <c r="U45" s="44">
        <f t="shared" si="58"/>
        <v>493</v>
      </c>
      <c r="V45" s="188">
        <f t="shared" si="58"/>
        <v>5918947</v>
      </c>
      <c r="W45" s="47">
        <f t="shared" ref="W45:W46" si="59">IF(Q45=0,0,((V45/Q45)-1)*100)</f>
        <v>3.5396751704422913</v>
      </c>
    </row>
    <row r="46" spans="1:23" ht="14.25" customHeight="1" thickTop="1" x14ac:dyDescent="0.2">
      <c r="A46" s="4" t="str">
        <f t="shared" si="19"/>
        <v xml:space="preserve"> </v>
      </c>
      <c r="B46" s="111" t="s">
        <v>10</v>
      </c>
      <c r="C46" s="125">
        <v>6749</v>
      </c>
      <c r="D46" s="127">
        <v>6767</v>
      </c>
      <c r="E46" s="175">
        <f t="shared" ref="E46" si="60">SUM(C46:D46)</f>
        <v>13516</v>
      </c>
      <c r="F46" s="125">
        <v>7163</v>
      </c>
      <c r="G46" s="127">
        <v>7178</v>
      </c>
      <c r="H46" s="175">
        <f t="shared" ref="H46" si="61">SUM(F46:G46)</f>
        <v>14341</v>
      </c>
      <c r="I46" s="128">
        <f t="shared" si="57"/>
        <v>6.1038768866528592</v>
      </c>
      <c r="J46" s="4"/>
      <c r="K46" s="7"/>
      <c r="L46" s="14" t="s">
        <v>10</v>
      </c>
      <c r="M46" s="40">
        <v>976551</v>
      </c>
      <c r="N46" s="38">
        <v>985796</v>
      </c>
      <c r="O46" s="414">
        <f>SUM(M46:N46)</f>
        <v>1962347</v>
      </c>
      <c r="P46" s="413">
        <v>969</v>
      </c>
      <c r="Q46" s="414">
        <f>O46+P46</f>
        <v>1963316</v>
      </c>
      <c r="R46" s="40">
        <v>1046908</v>
      </c>
      <c r="S46" s="38">
        <v>1051633</v>
      </c>
      <c r="T46" s="414">
        <f>SUM(R46:S46)</f>
        <v>2098541</v>
      </c>
      <c r="U46" s="413">
        <v>820</v>
      </c>
      <c r="V46" s="414">
        <f>T46+U46</f>
        <v>2099361</v>
      </c>
      <c r="W46" s="41">
        <f t="shared" si="59"/>
        <v>6.9293481029034654</v>
      </c>
    </row>
    <row r="47" spans="1:23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v>6897</v>
      </c>
      <c r="D47" s="127">
        <v>6896</v>
      </c>
      <c r="E47" s="175">
        <f>SUM(C47:D47)</f>
        <v>13793</v>
      </c>
      <c r="F47" s="125">
        <v>6957</v>
      </c>
      <c r="G47" s="127">
        <v>6956</v>
      </c>
      <c r="H47" s="175">
        <f>SUM(F47:G47)</f>
        <v>13913</v>
      </c>
      <c r="I47" s="128">
        <f>IF(E47=0,0,((H47/E47)-1)*100)</f>
        <v>0.87000652504893861</v>
      </c>
      <c r="J47" s="4"/>
      <c r="K47" s="7"/>
      <c r="L47" s="14" t="s">
        <v>11</v>
      </c>
      <c r="M47" s="40">
        <v>1014663</v>
      </c>
      <c r="N47" s="38">
        <v>1009590</v>
      </c>
      <c r="O47" s="414">
        <f>SUM(M47:N47)</f>
        <v>2024253</v>
      </c>
      <c r="P47" s="413">
        <v>361</v>
      </c>
      <c r="Q47" s="414">
        <f>O47+P47</f>
        <v>2024614</v>
      </c>
      <c r="R47" s="40">
        <v>996191</v>
      </c>
      <c r="S47" s="38">
        <v>1002046</v>
      </c>
      <c r="T47" s="414">
        <f>SUM(R47:S47)</f>
        <v>1998237</v>
      </c>
      <c r="U47" s="413">
        <v>659</v>
      </c>
      <c r="V47" s="414">
        <f>T47+U47</f>
        <v>1998896</v>
      </c>
      <c r="W47" s="41">
        <f>IF(Q47=0,0,((V47/Q47)-1)*100)</f>
        <v>-1.2702668261703187</v>
      </c>
    </row>
    <row r="48" spans="1:23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9">
        <v>7220</v>
      </c>
      <c r="D48" s="131">
        <v>7222</v>
      </c>
      <c r="E48" s="175">
        <f>SUM(C48:D48)</f>
        <v>14442</v>
      </c>
      <c r="F48" s="129">
        <v>7340</v>
      </c>
      <c r="G48" s="131">
        <v>7360</v>
      </c>
      <c r="H48" s="175">
        <f>SUM(F48:G48)</f>
        <v>14700</v>
      </c>
      <c r="I48" s="128">
        <f>IF(E48=0,0,((H48/E48)-1)*100)</f>
        <v>1.7864561695056125</v>
      </c>
      <c r="J48" s="4"/>
      <c r="K48" s="7"/>
      <c r="L48" s="23" t="s">
        <v>12</v>
      </c>
      <c r="M48" s="40">
        <v>1047716</v>
      </c>
      <c r="N48" s="38">
        <v>1120367</v>
      </c>
      <c r="O48" s="414">
        <f t="shared" ref="O48" si="62">SUM(M48:N48)</f>
        <v>2168083</v>
      </c>
      <c r="P48" s="39">
        <v>176</v>
      </c>
      <c r="Q48" s="190">
        <f t="shared" ref="Q48" si="63">O48+P48</f>
        <v>2168259</v>
      </c>
      <c r="R48" s="40">
        <v>1019421</v>
      </c>
      <c r="S48" s="38">
        <v>1090494</v>
      </c>
      <c r="T48" s="414">
        <f t="shared" ref="T48" si="64">SUM(R48:S48)</f>
        <v>2109915</v>
      </c>
      <c r="U48" s="39">
        <v>165</v>
      </c>
      <c r="V48" s="190">
        <f t="shared" ref="V48" si="65">T48+U48</f>
        <v>2110080</v>
      </c>
      <c r="W48" s="41">
        <f>IF(Q48=0,0,((V48/Q48)-1)*100)</f>
        <v>-2.6832126604801387</v>
      </c>
    </row>
    <row r="49" spans="1:23" ht="14.25" customHeight="1" thickTop="1" thickBot="1" x14ac:dyDescent="0.25">
      <c r="A49" s="382" t="str">
        <f t="shared" ref="A49:A50" si="66">IF(ISERROR(F49/G49)," ",IF(F49/G49&gt;0.5,IF(F49/G49&lt;1.5," ","NOT OK"),"NOT OK"))</f>
        <v xml:space="preserve"> </v>
      </c>
      <c r="B49" s="132" t="s">
        <v>38</v>
      </c>
      <c r="C49" s="133">
        <f t="shared" ref="C49:H49" si="67">+C46+C47+C48</f>
        <v>20866</v>
      </c>
      <c r="D49" s="135">
        <f t="shared" si="67"/>
        <v>20885</v>
      </c>
      <c r="E49" s="179">
        <f t="shared" si="67"/>
        <v>41751</v>
      </c>
      <c r="F49" s="133">
        <f t="shared" si="67"/>
        <v>21460</v>
      </c>
      <c r="G49" s="135">
        <f t="shared" si="67"/>
        <v>21494</v>
      </c>
      <c r="H49" s="179">
        <f t="shared" si="67"/>
        <v>42954</v>
      </c>
      <c r="I49" s="136">
        <f>IF(E49=0,0,((H49/E49)-1)*100)</f>
        <v>2.8813681109434608</v>
      </c>
      <c r="J49" s="4"/>
      <c r="L49" s="42" t="s">
        <v>38</v>
      </c>
      <c r="M49" s="46">
        <f t="shared" ref="M49:V49" si="68">+M46+M47+M48</f>
        <v>3038930</v>
      </c>
      <c r="N49" s="44">
        <f t="shared" si="68"/>
        <v>3115753</v>
      </c>
      <c r="O49" s="188">
        <f t="shared" si="68"/>
        <v>6154683</v>
      </c>
      <c r="P49" s="44">
        <f t="shared" si="68"/>
        <v>1506</v>
      </c>
      <c r="Q49" s="188">
        <f t="shared" si="68"/>
        <v>6156189</v>
      </c>
      <c r="R49" s="46">
        <f t="shared" si="68"/>
        <v>3062520</v>
      </c>
      <c r="S49" s="44">
        <f t="shared" si="68"/>
        <v>3144173</v>
      </c>
      <c r="T49" s="188">
        <f t="shared" si="68"/>
        <v>6206693</v>
      </c>
      <c r="U49" s="44">
        <f t="shared" si="68"/>
        <v>1644</v>
      </c>
      <c r="V49" s="188">
        <f t="shared" si="68"/>
        <v>6208337</v>
      </c>
      <c r="W49" s="47">
        <f t="shared" ref="W49:W50" si="69">IF(Q49=0,0,((V49/Q49)-1)*100)</f>
        <v>0.84708250510177052</v>
      </c>
    </row>
    <row r="50" spans="1:23" ht="14.25" customHeight="1" thickTop="1" thickBot="1" x14ac:dyDescent="0.25">
      <c r="A50" s="383" t="str">
        <f t="shared" si="66"/>
        <v xml:space="preserve"> </v>
      </c>
      <c r="B50" s="132" t="s">
        <v>63</v>
      </c>
      <c r="C50" s="133">
        <f t="shared" ref="C50:H50" si="70">+C37+C41+C45+C49</f>
        <v>80951</v>
      </c>
      <c r="D50" s="135">
        <f t="shared" si="70"/>
        <v>81107</v>
      </c>
      <c r="E50" s="176">
        <f t="shared" si="70"/>
        <v>162058</v>
      </c>
      <c r="F50" s="133">
        <f t="shared" si="70"/>
        <v>84614</v>
      </c>
      <c r="G50" s="135">
        <f t="shared" si="70"/>
        <v>84697</v>
      </c>
      <c r="H50" s="176">
        <f t="shared" si="70"/>
        <v>169311</v>
      </c>
      <c r="I50" s="137">
        <f t="shared" ref="I50" si="71">IF(E50=0,0,((H50/E50)-1)*100)</f>
        <v>4.475558133507751</v>
      </c>
      <c r="J50" s="8"/>
      <c r="L50" s="42" t="s">
        <v>63</v>
      </c>
      <c r="M50" s="46">
        <f t="shared" ref="M50:V50" si="72">+M37+M41+M45+M49</f>
        <v>11919579</v>
      </c>
      <c r="N50" s="44">
        <f t="shared" si="72"/>
        <v>11920632</v>
      </c>
      <c r="O50" s="188">
        <f t="shared" si="72"/>
        <v>23840211</v>
      </c>
      <c r="P50" s="45">
        <f t="shared" si="72"/>
        <v>5559</v>
      </c>
      <c r="Q50" s="191">
        <f t="shared" si="72"/>
        <v>23845770</v>
      </c>
      <c r="R50" s="46">
        <f t="shared" si="72"/>
        <v>12387687</v>
      </c>
      <c r="S50" s="44">
        <f t="shared" si="72"/>
        <v>12335727</v>
      </c>
      <c r="T50" s="188">
        <f t="shared" si="72"/>
        <v>24723414</v>
      </c>
      <c r="U50" s="45">
        <f t="shared" si="72"/>
        <v>4159</v>
      </c>
      <c r="V50" s="191">
        <f t="shared" si="72"/>
        <v>24727573</v>
      </c>
      <c r="W50" s="47">
        <f t="shared" si="69"/>
        <v>3.6979430733417251</v>
      </c>
    </row>
    <row r="51" spans="1:23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3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3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3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3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3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3" ht="13.5" thickBot="1" x14ac:dyDescent="0.25">
      <c r="B57" s="116" t="s">
        <v>29</v>
      </c>
      <c r="C57" s="117" t="s">
        <v>5</v>
      </c>
      <c r="D57" s="118" t="s">
        <v>6</v>
      </c>
      <c r="E57" s="454" t="s">
        <v>7</v>
      </c>
      <c r="F57" s="117" t="s">
        <v>5</v>
      </c>
      <c r="G57" s="118" t="s">
        <v>6</v>
      </c>
      <c r="H57" s="454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3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33"/>
      <c r="Q58" s="35"/>
      <c r="R58" s="34"/>
      <c r="S58" s="31"/>
      <c r="T58" s="32"/>
      <c r="U58" s="33"/>
      <c r="V58" s="35"/>
      <c r="W58" s="36"/>
    </row>
    <row r="59" spans="1:23" ht="14.25" customHeight="1" x14ac:dyDescent="0.2">
      <c r="A59" s="4" t="str">
        <f t="shared" si="19"/>
        <v xml:space="preserve"> </v>
      </c>
      <c r="B59" s="111" t="s">
        <v>13</v>
      </c>
      <c r="C59" s="125">
        <f t="shared" ref="C59:H61" si="73">+C9+C34</f>
        <v>10126</v>
      </c>
      <c r="D59" s="127">
        <f t="shared" si="73"/>
        <v>10136</v>
      </c>
      <c r="E59" s="175">
        <f t="shared" si="73"/>
        <v>20262</v>
      </c>
      <c r="F59" s="125">
        <f t="shared" si="73"/>
        <v>10809</v>
      </c>
      <c r="G59" s="127">
        <f t="shared" si="73"/>
        <v>10813</v>
      </c>
      <c r="H59" s="175">
        <f t="shared" si="73"/>
        <v>21622</v>
      </c>
      <c r="I59" s="128">
        <f t="shared" ref="I59:I71" si="74">IF(E59=0,0,((H59/E59)-1)*100)</f>
        <v>6.7120718586516581</v>
      </c>
      <c r="J59" s="4"/>
      <c r="L59" s="14" t="s">
        <v>13</v>
      </c>
      <c r="M59" s="40">
        <f t="shared" ref="M59:N61" si="75">+M9+M34</f>
        <v>1611024</v>
      </c>
      <c r="N59" s="38">
        <f t="shared" si="75"/>
        <v>1549345</v>
      </c>
      <c r="O59" s="414">
        <f t="shared" ref="O59:O60" si="76">SUM(M59:N59)</f>
        <v>3160369</v>
      </c>
      <c r="P59" s="39">
        <f>P9+P34</f>
        <v>2425</v>
      </c>
      <c r="Q59" s="190">
        <f>+O59+P59</f>
        <v>3162794</v>
      </c>
      <c r="R59" s="40">
        <f t="shared" ref="R59:S61" si="77">+R9+R34</f>
        <v>1754237</v>
      </c>
      <c r="S59" s="38">
        <f t="shared" si="77"/>
        <v>1702073</v>
      </c>
      <c r="T59" s="414">
        <f t="shared" ref="T59:T60" si="78">SUM(R59:S59)</f>
        <v>3456310</v>
      </c>
      <c r="U59" s="39">
        <f>U9+U34</f>
        <v>1877</v>
      </c>
      <c r="V59" s="190">
        <f>+T59+U59</f>
        <v>3458187</v>
      </c>
      <c r="W59" s="41">
        <f t="shared" ref="W59:W71" si="79">IF(Q59=0,0,((V59/Q59)-1)*100)</f>
        <v>9.3396218659830499</v>
      </c>
    </row>
    <row r="60" spans="1:23" ht="14.25" customHeight="1" x14ac:dyDescent="0.2">
      <c r="A60" s="4" t="str">
        <f t="shared" si="19"/>
        <v xml:space="preserve"> </v>
      </c>
      <c r="B60" s="111" t="s">
        <v>14</v>
      </c>
      <c r="C60" s="125">
        <f t="shared" si="73"/>
        <v>9149</v>
      </c>
      <c r="D60" s="127">
        <f t="shared" si="73"/>
        <v>9149</v>
      </c>
      <c r="E60" s="175">
        <f t="shared" si="73"/>
        <v>18298</v>
      </c>
      <c r="F60" s="125">
        <f t="shared" si="73"/>
        <v>9715</v>
      </c>
      <c r="G60" s="127">
        <f t="shared" si="73"/>
        <v>9721</v>
      </c>
      <c r="H60" s="175">
        <f t="shared" si="73"/>
        <v>19436</v>
      </c>
      <c r="I60" s="128">
        <f t="shared" si="74"/>
        <v>6.2192589354027827</v>
      </c>
      <c r="J60" s="4"/>
      <c r="L60" s="14" t="s">
        <v>14</v>
      </c>
      <c r="M60" s="40">
        <f t="shared" si="75"/>
        <v>1444917</v>
      </c>
      <c r="N60" s="38">
        <f t="shared" si="75"/>
        <v>1459141</v>
      </c>
      <c r="O60" s="414">
        <f t="shared" si="76"/>
        <v>2904058</v>
      </c>
      <c r="P60" s="39">
        <f>P10+P35</f>
        <v>2959</v>
      </c>
      <c r="Q60" s="190">
        <f>+O60+P60</f>
        <v>2907017</v>
      </c>
      <c r="R60" s="40">
        <f t="shared" si="77"/>
        <v>1594359</v>
      </c>
      <c r="S60" s="38">
        <f t="shared" si="77"/>
        <v>1605685</v>
      </c>
      <c r="T60" s="414">
        <f t="shared" si="78"/>
        <v>3200044</v>
      </c>
      <c r="U60" s="39">
        <f>U10+U35</f>
        <v>3064</v>
      </c>
      <c r="V60" s="190">
        <f>+T60+U60</f>
        <v>3203108</v>
      </c>
      <c r="W60" s="41">
        <f t="shared" si="79"/>
        <v>10.185389352728237</v>
      </c>
    </row>
    <row r="61" spans="1:23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73"/>
        <v>10125</v>
      </c>
      <c r="D61" s="127">
        <f t="shared" si="73"/>
        <v>10131</v>
      </c>
      <c r="E61" s="175">
        <f t="shared" si="73"/>
        <v>20256</v>
      </c>
      <c r="F61" s="125">
        <f t="shared" si="73"/>
        <v>10956</v>
      </c>
      <c r="G61" s="127">
        <f t="shared" si="73"/>
        <v>10944</v>
      </c>
      <c r="H61" s="175">
        <f t="shared" si="73"/>
        <v>21900</v>
      </c>
      <c r="I61" s="128">
        <f>IF(E61=0,0,((H61/E61)-1)*100)</f>
        <v>8.116113744075836</v>
      </c>
      <c r="J61" s="4"/>
      <c r="L61" s="14" t="s">
        <v>15</v>
      </c>
      <c r="M61" s="40">
        <f t="shared" si="75"/>
        <v>1606071</v>
      </c>
      <c r="N61" s="38">
        <f t="shared" si="75"/>
        <v>1604468</v>
      </c>
      <c r="O61" s="414">
        <f>SUM(M61:N61)</f>
        <v>3210539</v>
      </c>
      <c r="P61" s="39">
        <f>P11+P36</f>
        <v>3528</v>
      </c>
      <c r="Q61" s="190">
        <f>+O61+P61</f>
        <v>3214067</v>
      </c>
      <c r="R61" s="40">
        <f t="shared" si="77"/>
        <v>1771887</v>
      </c>
      <c r="S61" s="38">
        <f t="shared" si="77"/>
        <v>1760415</v>
      </c>
      <c r="T61" s="414">
        <f>SUM(R61:S61)</f>
        <v>3532302</v>
      </c>
      <c r="U61" s="39">
        <f>U11+U36</f>
        <v>3195</v>
      </c>
      <c r="V61" s="190">
        <f>+T61+U61</f>
        <v>3535497</v>
      </c>
      <c r="W61" s="41">
        <f>IF(Q61=0,0,((V61/Q61)-1)*100)</f>
        <v>10.000724938216909</v>
      </c>
    </row>
    <row r="62" spans="1:23" ht="14.25" customHeight="1" thickTop="1" thickBot="1" x14ac:dyDescent="0.25">
      <c r="A62" s="4" t="str">
        <f t="shared" si="19"/>
        <v xml:space="preserve"> </v>
      </c>
      <c r="B62" s="132" t="s">
        <v>61</v>
      </c>
      <c r="C62" s="133">
        <f t="shared" ref="C62:H62" si="80">+C59+C60+C61</f>
        <v>29400</v>
      </c>
      <c r="D62" s="135">
        <f t="shared" si="80"/>
        <v>29416</v>
      </c>
      <c r="E62" s="176">
        <f t="shared" si="80"/>
        <v>58816</v>
      </c>
      <c r="F62" s="133">
        <f t="shared" si="80"/>
        <v>31480</v>
      </c>
      <c r="G62" s="135">
        <f t="shared" si="80"/>
        <v>31478</v>
      </c>
      <c r="H62" s="176">
        <f t="shared" si="80"/>
        <v>62958</v>
      </c>
      <c r="I62" s="137">
        <f>IF(E62=0,0,((H62/E62)-1)*100)</f>
        <v>7.0423014145810647</v>
      </c>
      <c r="J62" s="8"/>
      <c r="L62" s="42" t="s">
        <v>61</v>
      </c>
      <c r="M62" s="46">
        <f t="shared" ref="M62:V62" si="81">+M59+M60+M61</f>
        <v>4662012</v>
      </c>
      <c r="N62" s="44">
        <f t="shared" si="81"/>
        <v>4612954</v>
      </c>
      <c r="O62" s="188">
        <f t="shared" si="81"/>
        <v>9274966</v>
      </c>
      <c r="P62" s="45">
        <f t="shared" si="81"/>
        <v>8912</v>
      </c>
      <c r="Q62" s="191">
        <f t="shared" si="81"/>
        <v>9283878</v>
      </c>
      <c r="R62" s="46">
        <f t="shared" si="81"/>
        <v>5120483</v>
      </c>
      <c r="S62" s="44">
        <f t="shared" si="81"/>
        <v>5068173</v>
      </c>
      <c r="T62" s="188">
        <f t="shared" si="81"/>
        <v>10188656</v>
      </c>
      <c r="U62" s="45">
        <f t="shared" si="81"/>
        <v>8136</v>
      </c>
      <c r="V62" s="191">
        <f t="shared" si="81"/>
        <v>10196792</v>
      </c>
      <c r="W62" s="47">
        <f>IF(Q62=0,0,((V62/Q62)-1)*100)</f>
        <v>9.8333261165215688</v>
      </c>
    </row>
    <row r="63" spans="1:23" ht="14.25" customHeight="1" thickTop="1" x14ac:dyDescent="0.2">
      <c r="A63" s="4" t="str">
        <f t="shared" si="19"/>
        <v xml:space="preserve"> </v>
      </c>
      <c r="B63" s="111" t="s">
        <v>16</v>
      </c>
      <c r="C63" s="138">
        <f t="shared" ref="C63:H65" si="82">+C13+C38</f>
        <v>9805</v>
      </c>
      <c r="D63" s="140">
        <f t="shared" si="82"/>
        <v>9805</v>
      </c>
      <c r="E63" s="175">
        <f t="shared" si="82"/>
        <v>19610</v>
      </c>
      <c r="F63" s="138">
        <f t="shared" si="82"/>
        <v>10739</v>
      </c>
      <c r="G63" s="140">
        <f t="shared" si="82"/>
        <v>10746</v>
      </c>
      <c r="H63" s="175">
        <f t="shared" si="82"/>
        <v>21485</v>
      </c>
      <c r="I63" s="128">
        <f t="shared" si="74"/>
        <v>9.5614482406935153</v>
      </c>
      <c r="J63" s="8"/>
      <c r="L63" s="14" t="s">
        <v>16</v>
      </c>
      <c r="M63" s="40">
        <f t="shared" ref="M63:N65" si="83">+M13+M38</f>
        <v>1554202</v>
      </c>
      <c r="N63" s="38">
        <f t="shared" si="83"/>
        <v>1547658</v>
      </c>
      <c r="O63" s="414">
        <f t="shared" ref="O63" si="84">SUM(M63:N63)</f>
        <v>3101860</v>
      </c>
      <c r="P63" s="39">
        <f>P13+P38</f>
        <v>1783</v>
      </c>
      <c r="Q63" s="190">
        <f>+O63+P63</f>
        <v>3103643</v>
      </c>
      <c r="R63" s="40">
        <f t="shared" ref="R63:S65" si="85">+R13+R38</f>
        <v>1723684</v>
      </c>
      <c r="S63" s="38">
        <f t="shared" si="85"/>
        <v>1719084</v>
      </c>
      <c r="T63" s="414">
        <f t="shared" ref="T63:T65" si="86">SUM(R63:S63)</f>
        <v>3442768</v>
      </c>
      <c r="U63" s="39">
        <f>U13+U38</f>
        <v>2375</v>
      </c>
      <c r="V63" s="190">
        <f>+T63+U63</f>
        <v>3445143</v>
      </c>
      <c r="W63" s="41">
        <f t="shared" si="79"/>
        <v>11.003198499311928</v>
      </c>
    </row>
    <row r="64" spans="1:23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82"/>
        <v>9858</v>
      </c>
      <c r="D64" s="140">
        <f t="shared" si="82"/>
        <v>9858</v>
      </c>
      <c r="E64" s="175">
        <f t="shared" si="82"/>
        <v>19716</v>
      </c>
      <c r="F64" s="138">
        <f t="shared" si="82"/>
        <v>10970</v>
      </c>
      <c r="G64" s="140">
        <f t="shared" si="82"/>
        <v>10969</v>
      </c>
      <c r="H64" s="175">
        <f t="shared" si="82"/>
        <v>21939</v>
      </c>
      <c r="I64" s="128">
        <f>IF(E64=0,0,((H64/E64)-1)*100)</f>
        <v>11.275106512477183</v>
      </c>
      <c r="J64" s="4"/>
      <c r="L64" s="14" t="s">
        <v>17</v>
      </c>
      <c r="M64" s="40">
        <f t="shared" si="83"/>
        <v>1478245</v>
      </c>
      <c r="N64" s="38">
        <f t="shared" si="83"/>
        <v>1477432</v>
      </c>
      <c r="O64" s="414">
        <f>SUM(M64:N64)</f>
        <v>2955677</v>
      </c>
      <c r="P64" s="413">
        <f>P14+P39</f>
        <v>2599</v>
      </c>
      <c r="Q64" s="414">
        <f>+O64+P64</f>
        <v>2958276</v>
      </c>
      <c r="R64" s="40">
        <f t="shared" si="85"/>
        <v>1676751</v>
      </c>
      <c r="S64" s="38">
        <f t="shared" si="85"/>
        <v>1681799</v>
      </c>
      <c r="T64" s="414">
        <f>SUM(R64:S64)</f>
        <v>3358550</v>
      </c>
      <c r="U64" s="413">
        <f>U14+U39</f>
        <v>2493</v>
      </c>
      <c r="V64" s="414">
        <f>+T64+U64</f>
        <v>3361043</v>
      </c>
      <c r="W64" s="41">
        <f>IF(Q64=0,0,((V64/Q64)-1)*100)</f>
        <v>13.614923015972824</v>
      </c>
    </row>
    <row r="65" spans="1:25" ht="14.25" customHeight="1" thickBot="1" x14ac:dyDescent="0.25">
      <c r="A65" s="4" t="str">
        <f t="shared" ref="A65:A71" si="87">IF(ISERROR(F65/G65)," ",IF(F65/G65&gt;0.5,IF(F65/G65&lt;1.5," ","NOT OK"),"NOT OK"))</f>
        <v xml:space="preserve"> </v>
      </c>
      <c r="B65" s="111" t="s">
        <v>18</v>
      </c>
      <c r="C65" s="138">
        <f t="shared" si="82"/>
        <v>9446</v>
      </c>
      <c r="D65" s="140">
        <f t="shared" si="82"/>
        <v>9450</v>
      </c>
      <c r="E65" s="175">
        <f t="shared" si="82"/>
        <v>18896</v>
      </c>
      <c r="F65" s="138">
        <f t="shared" si="82"/>
        <v>10700</v>
      </c>
      <c r="G65" s="140">
        <f t="shared" si="82"/>
        <v>10697</v>
      </c>
      <c r="H65" s="175">
        <f t="shared" si="82"/>
        <v>21397</v>
      </c>
      <c r="I65" s="128">
        <f t="shared" si="74"/>
        <v>13.235605419136331</v>
      </c>
      <c r="J65" s="4"/>
      <c r="L65" s="14" t="s">
        <v>18</v>
      </c>
      <c r="M65" s="40">
        <f t="shared" si="83"/>
        <v>1420061</v>
      </c>
      <c r="N65" s="38">
        <f t="shared" si="83"/>
        <v>1414657</v>
      </c>
      <c r="O65" s="414">
        <f t="shared" ref="O65" si="88">SUM(M65:N65)</f>
        <v>2834718</v>
      </c>
      <c r="P65" s="413">
        <f>P15+P40</f>
        <v>2360</v>
      </c>
      <c r="Q65" s="414">
        <f>+O65+P65</f>
        <v>2837078</v>
      </c>
      <c r="R65" s="40">
        <f t="shared" si="85"/>
        <v>1602401</v>
      </c>
      <c r="S65" s="38">
        <f t="shared" si="85"/>
        <v>1598533</v>
      </c>
      <c r="T65" s="414">
        <f t="shared" si="86"/>
        <v>3200934</v>
      </c>
      <c r="U65" s="413">
        <f>U15+U40</f>
        <v>2929</v>
      </c>
      <c r="V65" s="414">
        <f>+T65+U65</f>
        <v>3203863</v>
      </c>
      <c r="W65" s="41">
        <f t="shared" si="79"/>
        <v>12.928266335997819</v>
      </c>
    </row>
    <row r="66" spans="1:25" ht="14.25" customHeight="1" thickTop="1" thickBot="1" x14ac:dyDescent="0.25">
      <c r="A66" s="10" t="str">
        <f t="shared" si="87"/>
        <v xml:space="preserve"> </v>
      </c>
      <c r="B66" s="457" t="s">
        <v>19</v>
      </c>
      <c r="C66" s="133">
        <f t="shared" ref="C66:H66" si="89">+C63+C64+C65</f>
        <v>29109</v>
      </c>
      <c r="D66" s="143">
        <f t="shared" si="89"/>
        <v>29113</v>
      </c>
      <c r="E66" s="177">
        <f t="shared" si="89"/>
        <v>58222</v>
      </c>
      <c r="F66" s="133">
        <f t="shared" si="89"/>
        <v>32409</v>
      </c>
      <c r="G66" s="143">
        <f t="shared" si="89"/>
        <v>32412</v>
      </c>
      <c r="H66" s="177">
        <f t="shared" si="89"/>
        <v>64821</v>
      </c>
      <c r="I66" s="136">
        <f t="shared" si="74"/>
        <v>11.33420356566246</v>
      </c>
      <c r="J66" s="10"/>
      <c r="K66" s="11"/>
      <c r="L66" s="458" t="s">
        <v>19</v>
      </c>
      <c r="M66" s="49">
        <f t="shared" ref="M66:V66" si="90">+M63+M64+M65</f>
        <v>4452508</v>
      </c>
      <c r="N66" s="50">
        <f t="shared" si="90"/>
        <v>4439747</v>
      </c>
      <c r="O66" s="189">
        <f t="shared" si="90"/>
        <v>8892255</v>
      </c>
      <c r="P66" s="417">
        <f t="shared" si="90"/>
        <v>6742</v>
      </c>
      <c r="Q66" s="189">
        <f t="shared" si="90"/>
        <v>8898997</v>
      </c>
      <c r="R66" s="49">
        <f t="shared" si="90"/>
        <v>5002836</v>
      </c>
      <c r="S66" s="50">
        <f t="shared" si="90"/>
        <v>4999416</v>
      </c>
      <c r="T66" s="189">
        <f t="shared" si="90"/>
        <v>10002252</v>
      </c>
      <c r="U66" s="417">
        <f t="shared" si="90"/>
        <v>7797</v>
      </c>
      <c r="V66" s="189">
        <f t="shared" si="90"/>
        <v>10010049</v>
      </c>
      <c r="W66" s="51">
        <f t="shared" si="79"/>
        <v>12.485137369975519</v>
      </c>
    </row>
    <row r="67" spans="1:25" ht="14.25" customHeight="1" thickTop="1" x14ac:dyDescent="0.2">
      <c r="A67" s="4" t="str">
        <f t="shared" si="87"/>
        <v xml:space="preserve"> </v>
      </c>
      <c r="B67" s="111" t="s">
        <v>21</v>
      </c>
      <c r="C67" s="125">
        <f t="shared" ref="C67:H69" si="91">+C17+C42</f>
        <v>9956</v>
      </c>
      <c r="D67" s="127">
        <f t="shared" si="91"/>
        <v>9963</v>
      </c>
      <c r="E67" s="178">
        <f t="shared" si="91"/>
        <v>19919</v>
      </c>
      <c r="F67" s="125">
        <f t="shared" si="91"/>
        <v>11042</v>
      </c>
      <c r="G67" s="127">
        <f t="shared" si="91"/>
        <v>11047</v>
      </c>
      <c r="H67" s="178">
        <f t="shared" si="91"/>
        <v>22089</v>
      </c>
      <c r="I67" s="128">
        <f t="shared" si="74"/>
        <v>10.894121190822826</v>
      </c>
      <c r="J67" s="4"/>
      <c r="L67" s="14" t="s">
        <v>21</v>
      </c>
      <c r="M67" s="40">
        <f t="shared" ref="M67:N69" si="92">+M17+M42</f>
        <v>1530184</v>
      </c>
      <c r="N67" s="38">
        <f t="shared" si="92"/>
        <v>1541818</v>
      </c>
      <c r="O67" s="414">
        <f t="shared" ref="O67:O69" si="93">SUM(M67:N67)</f>
        <v>3072002</v>
      </c>
      <c r="P67" s="413">
        <f>P17+P42</f>
        <v>1819</v>
      </c>
      <c r="Q67" s="414">
        <f>+O67+P67</f>
        <v>3073821</v>
      </c>
      <c r="R67" s="40">
        <f t="shared" ref="R67:S69" si="94">+R17+R42</f>
        <v>1658227</v>
      </c>
      <c r="S67" s="38">
        <f t="shared" si="94"/>
        <v>1676600</v>
      </c>
      <c r="T67" s="414">
        <f t="shared" ref="T67:T69" si="95">SUM(R67:S67)</f>
        <v>3334827</v>
      </c>
      <c r="U67" s="413">
        <f>U17+U42</f>
        <v>2863</v>
      </c>
      <c r="V67" s="414">
        <f>+T67+U67</f>
        <v>3337690</v>
      </c>
      <c r="W67" s="41">
        <f t="shared" si="79"/>
        <v>8.5843970745206111</v>
      </c>
    </row>
    <row r="68" spans="1:25" ht="14.25" customHeight="1" x14ac:dyDescent="0.2">
      <c r="A68" s="4" t="str">
        <f t="shared" si="87"/>
        <v xml:space="preserve"> </v>
      </c>
      <c r="B68" s="111" t="s">
        <v>22</v>
      </c>
      <c r="C68" s="125">
        <f t="shared" si="91"/>
        <v>10034</v>
      </c>
      <c r="D68" s="127">
        <f t="shared" si="91"/>
        <v>10027</v>
      </c>
      <c r="E68" s="169">
        <f t="shared" si="91"/>
        <v>20061</v>
      </c>
      <c r="F68" s="125">
        <f t="shared" si="91"/>
        <v>10901</v>
      </c>
      <c r="G68" s="127">
        <f t="shared" si="91"/>
        <v>10902</v>
      </c>
      <c r="H68" s="169">
        <f t="shared" si="91"/>
        <v>21803</v>
      </c>
      <c r="I68" s="128">
        <f t="shared" si="74"/>
        <v>8.6835152784008773</v>
      </c>
      <c r="J68" s="4"/>
      <c r="L68" s="14" t="s">
        <v>22</v>
      </c>
      <c r="M68" s="40">
        <f t="shared" si="92"/>
        <v>1561040</v>
      </c>
      <c r="N68" s="38">
        <f t="shared" si="92"/>
        <v>1538917</v>
      </c>
      <c r="O68" s="414">
        <f t="shared" si="93"/>
        <v>3099957</v>
      </c>
      <c r="P68" s="413">
        <f>P18+P43</f>
        <v>785</v>
      </c>
      <c r="Q68" s="414">
        <f>+O68+P68</f>
        <v>3100742</v>
      </c>
      <c r="R68" s="40">
        <f t="shared" si="94"/>
        <v>1687568</v>
      </c>
      <c r="S68" s="38">
        <f t="shared" si="94"/>
        <v>1657070</v>
      </c>
      <c r="T68" s="414">
        <f t="shared" si="95"/>
        <v>3344638</v>
      </c>
      <c r="U68" s="413">
        <f>U18+U43</f>
        <v>4702</v>
      </c>
      <c r="V68" s="414">
        <f>+T68+U68</f>
        <v>3349340</v>
      </c>
      <c r="W68" s="41">
        <f t="shared" si="79"/>
        <v>8.0173713259600543</v>
      </c>
    </row>
    <row r="69" spans="1:25" ht="14.25" customHeight="1" thickBot="1" x14ac:dyDescent="0.25">
      <c r="A69" s="4" t="str">
        <f t="shared" si="87"/>
        <v xml:space="preserve"> </v>
      </c>
      <c r="B69" s="111" t="s">
        <v>23</v>
      </c>
      <c r="C69" s="125">
        <f t="shared" si="91"/>
        <v>9373</v>
      </c>
      <c r="D69" s="144">
        <f t="shared" si="91"/>
        <v>9375</v>
      </c>
      <c r="E69" s="173">
        <f t="shared" si="91"/>
        <v>18748</v>
      </c>
      <c r="F69" s="125">
        <f t="shared" si="91"/>
        <v>10114</v>
      </c>
      <c r="G69" s="144">
        <f t="shared" si="91"/>
        <v>10115</v>
      </c>
      <c r="H69" s="173">
        <f t="shared" si="91"/>
        <v>20229</v>
      </c>
      <c r="I69" s="145">
        <f t="shared" si="74"/>
        <v>7.8995092809899692</v>
      </c>
      <c r="J69" s="4"/>
      <c r="L69" s="14" t="s">
        <v>23</v>
      </c>
      <c r="M69" s="40">
        <f t="shared" si="92"/>
        <v>1400495</v>
      </c>
      <c r="N69" s="38">
        <f t="shared" si="92"/>
        <v>1405334</v>
      </c>
      <c r="O69" s="414">
        <f t="shared" si="93"/>
        <v>2805829</v>
      </c>
      <c r="P69" s="39">
        <f>P19+P44</f>
        <v>844</v>
      </c>
      <c r="Q69" s="190">
        <f>+O69+P69</f>
        <v>2806673</v>
      </c>
      <c r="R69" s="40">
        <f t="shared" si="94"/>
        <v>1470386</v>
      </c>
      <c r="S69" s="38">
        <f t="shared" si="94"/>
        <v>1486497</v>
      </c>
      <c r="T69" s="414">
        <f t="shared" si="95"/>
        <v>2956883</v>
      </c>
      <c r="U69" s="39">
        <f>U19+U44</f>
        <v>4549</v>
      </c>
      <c r="V69" s="190">
        <f>+T69+U69</f>
        <v>2961432</v>
      </c>
      <c r="W69" s="41">
        <f t="shared" si="79"/>
        <v>5.5139661798862871</v>
      </c>
    </row>
    <row r="70" spans="1:25" ht="14.25" customHeight="1" thickTop="1" thickBot="1" x14ac:dyDescent="0.25">
      <c r="A70" s="4" t="str">
        <f t="shared" si="87"/>
        <v xml:space="preserve"> </v>
      </c>
      <c r="B70" s="132" t="s">
        <v>24</v>
      </c>
      <c r="C70" s="133">
        <f t="shared" ref="C70:H70" si="96">+C67+C68+C69</f>
        <v>29363</v>
      </c>
      <c r="D70" s="135">
        <f t="shared" si="96"/>
        <v>29365</v>
      </c>
      <c r="E70" s="179">
        <f t="shared" si="96"/>
        <v>58728</v>
      </c>
      <c r="F70" s="133">
        <f t="shared" si="96"/>
        <v>32057</v>
      </c>
      <c r="G70" s="135">
        <f t="shared" si="96"/>
        <v>32064</v>
      </c>
      <c r="H70" s="179">
        <f t="shared" si="96"/>
        <v>64121</v>
      </c>
      <c r="I70" s="136">
        <f t="shared" si="74"/>
        <v>9.1830132134586471</v>
      </c>
      <c r="J70" s="4"/>
      <c r="L70" s="42" t="s">
        <v>24</v>
      </c>
      <c r="M70" s="46">
        <f t="shared" ref="M70:V70" si="97">+M67+M68+M69</f>
        <v>4491719</v>
      </c>
      <c r="N70" s="44">
        <f t="shared" si="97"/>
        <v>4486069</v>
      </c>
      <c r="O70" s="188">
        <f t="shared" si="97"/>
        <v>8977788</v>
      </c>
      <c r="P70" s="45">
        <f t="shared" si="97"/>
        <v>3448</v>
      </c>
      <c r="Q70" s="191">
        <f t="shared" si="97"/>
        <v>8981236</v>
      </c>
      <c r="R70" s="46">
        <f t="shared" si="97"/>
        <v>4816181</v>
      </c>
      <c r="S70" s="44">
        <f t="shared" si="97"/>
        <v>4820167</v>
      </c>
      <c r="T70" s="188">
        <f t="shared" si="97"/>
        <v>9636348</v>
      </c>
      <c r="U70" s="45">
        <f t="shared" si="97"/>
        <v>12114</v>
      </c>
      <c r="V70" s="191">
        <f t="shared" si="97"/>
        <v>9648462</v>
      </c>
      <c r="W70" s="47">
        <f t="shared" si="79"/>
        <v>7.4291110933951687</v>
      </c>
    </row>
    <row r="71" spans="1:25" ht="14.25" customHeight="1" thickTop="1" x14ac:dyDescent="0.2">
      <c r="A71" s="4" t="str">
        <f t="shared" si="87"/>
        <v xml:space="preserve"> </v>
      </c>
      <c r="B71" s="111" t="s">
        <v>10</v>
      </c>
      <c r="C71" s="125">
        <f t="shared" ref="C71:H73" si="98">+C21+C46</f>
        <v>10311</v>
      </c>
      <c r="D71" s="127">
        <f t="shared" si="98"/>
        <v>10319</v>
      </c>
      <c r="E71" s="175">
        <f t="shared" si="98"/>
        <v>20630</v>
      </c>
      <c r="F71" s="125">
        <f t="shared" si="98"/>
        <v>11016</v>
      </c>
      <c r="G71" s="127">
        <f t="shared" si="98"/>
        <v>11013</v>
      </c>
      <c r="H71" s="175">
        <f t="shared" si="98"/>
        <v>22029</v>
      </c>
      <c r="I71" s="128">
        <f t="shared" si="74"/>
        <v>6.7813863305865141</v>
      </c>
      <c r="J71" s="4"/>
      <c r="K71" s="7"/>
      <c r="L71" s="14" t="s">
        <v>10</v>
      </c>
      <c r="M71" s="40">
        <f t="shared" ref="M71:N73" si="99">+M21+M46</f>
        <v>1546579</v>
      </c>
      <c r="N71" s="38">
        <f t="shared" si="99"/>
        <v>1575108</v>
      </c>
      <c r="O71" s="414">
        <f>SUM(M71:N71)</f>
        <v>3121687</v>
      </c>
      <c r="P71" s="39">
        <f>P21+P46</f>
        <v>2581</v>
      </c>
      <c r="Q71" s="190">
        <f>+O71+P71</f>
        <v>3124268</v>
      </c>
      <c r="R71" s="40">
        <f t="shared" ref="R71:S73" si="100">+R21+R46</f>
        <v>1647857</v>
      </c>
      <c r="S71" s="38">
        <f t="shared" si="100"/>
        <v>1672024</v>
      </c>
      <c r="T71" s="414">
        <f>SUM(R71:S71)</f>
        <v>3319881</v>
      </c>
      <c r="U71" s="39">
        <f>U21+U46</f>
        <v>3199</v>
      </c>
      <c r="V71" s="190">
        <f>+T71+U71</f>
        <v>3323080</v>
      </c>
      <c r="W71" s="41">
        <f t="shared" si="79"/>
        <v>6.3634745802856774</v>
      </c>
    </row>
    <row r="72" spans="1:25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98"/>
        <v>10317</v>
      </c>
      <c r="D72" s="127">
        <f t="shared" si="98"/>
        <v>10311</v>
      </c>
      <c r="E72" s="175">
        <f t="shared" si="98"/>
        <v>20628</v>
      </c>
      <c r="F72" s="125">
        <f t="shared" si="98"/>
        <v>10703</v>
      </c>
      <c r="G72" s="127">
        <f t="shared" si="98"/>
        <v>10702</v>
      </c>
      <c r="H72" s="175">
        <f t="shared" si="98"/>
        <v>21405</v>
      </c>
      <c r="I72" s="128">
        <f>IF(E72=0,0,((H72/E72)-1)*100)</f>
        <v>3.7667248400232722</v>
      </c>
      <c r="J72" s="4"/>
      <c r="K72" s="7"/>
      <c r="L72" s="14" t="s">
        <v>11</v>
      </c>
      <c r="M72" s="40">
        <f t="shared" si="99"/>
        <v>1605685</v>
      </c>
      <c r="N72" s="38">
        <f t="shared" si="99"/>
        <v>1600450</v>
      </c>
      <c r="O72" s="414">
        <f>SUM(M72:N72)</f>
        <v>3206135</v>
      </c>
      <c r="P72" s="39">
        <f>P22+P47</f>
        <v>2457</v>
      </c>
      <c r="Q72" s="190">
        <f>+O72+P72</f>
        <v>3208592</v>
      </c>
      <c r="R72" s="40">
        <f t="shared" si="100"/>
        <v>1608750</v>
      </c>
      <c r="S72" s="38">
        <f t="shared" si="100"/>
        <v>1611157</v>
      </c>
      <c r="T72" s="414">
        <f>SUM(R72:S72)</f>
        <v>3219907</v>
      </c>
      <c r="U72" s="39">
        <f>U22+U47</f>
        <v>3685</v>
      </c>
      <c r="V72" s="190">
        <f>+T72+U72</f>
        <v>3223592</v>
      </c>
      <c r="W72" s="41">
        <f>IF(Q72=0,0,((V72/Q72)-1)*100)</f>
        <v>0.46749477652503479</v>
      </c>
    </row>
    <row r="73" spans="1:25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98"/>
        <v>10846</v>
      </c>
      <c r="D73" s="131">
        <f t="shared" si="98"/>
        <v>10850</v>
      </c>
      <c r="E73" s="175">
        <f t="shared" si="98"/>
        <v>21696</v>
      </c>
      <c r="F73" s="129">
        <f t="shared" si="98"/>
        <v>11406</v>
      </c>
      <c r="G73" s="131">
        <f t="shared" si="98"/>
        <v>11410</v>
      </c>
      <c r="H73" s="175">
        <f t="shared" si="98"/>
        <v>22816</v>
      </c>
      <c r="I73" s="128">
        <f>IF(E73=0,0,((H73/E73)-1)*100)</f>
        <v>5.1622418879055942</v>
      </c>
      <c r="J73" s="4"/>
      <c r="K73" s="7"/>
      <c r="L73" s="23" t="s">
        <v>12</v>
      </c>
      <c r="M73" s="40">
        <f t="shared" si="99"/>
        <v>1679411</v>
      </c>
      <c r="N73" s="38">
        <f t="shared" si="99"/>
        <v>1758348</v>
      </c>
      <c r="O73" s="414">
        <f t="shared" ref="O73" si="101">SUM(M73:N73)</f>
        <v>3437759</v>
      </c>
      <c r="P73" s="39">
        <f>P23+P48</f>
        <v>5220</v>
      </c>
      <c r="Q73" s="190">
        <f>+O73+P73</f>
        <v>3442979</v>
      </c>
      <c r="R73" s="40">
        <f t="shared" si="100"/>
        <v>1729758</v>
      </c>
      <c r="S73" s="38">
        <f t="shared" si="100"/>
        <v>1796747</v>
      </c>
      <c r="T73" s="414">
        <f t="shared" ref="T73" si="102">SUM(R73:S73)</f>
        <v>3526505</v>
      </c>
      <c r="U73" s="39">
        <f>U23+U48</f>
        <v>7707</v>
      </c>
      <c r="V73" s="190">
        <f>+T73+U73</f>
        <v>3534212</v>
      </c>
      <c r="W73" s="41">
        <f>IF(Q73=0,0,((V73/Q73)-1)*100)</f>
        <v>2.6498273733299049</v>
      </c>
    </row>
    <row r="74" spans="1:25" ht="14.25" customHeight="1" thickTop="1" thickBot="1" x14ac:dyDescent="0.25">
      <c r="A74" s="382" t="str">
        <f t="shared" ref="A74:A75" si="103">IF(ISERROR(F74/G74)," ",IF(F74/G74&gt;0.5,IF(F74/G74&lt;1.5," ","NOT OK"),"NOT OK"))</f>
        <v xml:space="preserve"> </v>
      </c>
      <c r="B74" s="132" t="s">
        <v>38</v>
      </c>
      <c r="C74" s="133">
        <f t="shared" ref="C74:H74" si="104">+C71+C72+C73</f>
        <v>31474</v>
      </c>
      <c r="D74" s="135">
        <f t="shared" si="104"/>
        <v>31480</v>
      </c>
      <c r="E74" s="179">
        <f t="shared" si="104"/>
        <v>62954</v>
      </c>
      <c r="F74" s="133">
        <f t="shared" si="104"/>
        <v>33125</v>
      </c>
      <c r="G74" s="135">
        <f t="shared" si="104"/>
        <v>33125</v>
      </c>
      <c r="H74" s="179">
        <f t="shared" si="104"/>
        <v>66250</v>
      </c>
      <c r="I74" s="136">
        <f t="shared" ref="I74:I75" si="105">IF(E74=0,0,((H74/E74)-1)*100)</f>
        <v>5.2355688280331769</v>
      </c>
      <c r="J74" s="4"/>
      <c r="L74" s="42" t="s">
        <v>38</v>
      </c>
      <c r="M74" s="46">
        <f t="shared" ref="M74:V74" si="106">+M71+M72+M73</f>
        <v>4831675</v>
      </c>
      <c r="N74" s="44">
        <f t="shared" si="106"/>
        <v>4933906</v>
      </c>
      <c r="O74" s="188">
        <f t="shared" si="106"/>
        <v>9765581</v>
      </c>
      <c r="P74" s="44">
        <f t="shared" si="106"/>
        <v>10258</v>
      </c>
      <c r="Q74" s="188">
        <f t="shared" si="106"/>
        <v>9775839</v>
      </c>
      <c r="R74" s="46">
        <f t="shared" si="106"/>
        <v>4986365</v>
      </c>
      <c r="S74" s="44">
        <f t="shared" si="106"/>
        <v>5079928</v>
      </c>
      <c r="T74" s="188">
        <f t="shared" si="106"/>
        <v>10066293</v>
      </c>
      <c r="U74" s="44">
        <f t="shared" si="106"/>
        <v>14591</v>
      </c>
      <c r="V74" s="188">
        <f t="shared" si="106"/>
        <v>10080884</v>
      </c>
      <c r="W74" s="47">
        <f t="shared" ref="W74:W75" si="107">IF(Q74=0,0,((V74/Q74)-1)*100)</f>
        <v>3.120397134199937</v>
      </c>
      <c r="Y74" s="320"/>
    </row>
    <row r="75" spans="1:25" ht="14.25" customHeight="1" thickTop="1" thickBot="1" x14ac:dyDescent="0.25">
      <c r="A75" s="383" t="str">
        <f t="shared" si="103"/>
        <v xml:space="preserve"> </v>
      </c>
      <c r="B75" s="132" t="s">
        <v>63</v>
      </c>
      <c r="C75" s="133">
        <f t="shared" ref="C75:H75" si="108">+C62+C66+C70+C74</f>
        <v>119346</v>
      </c>
      <c r="D75" s="135">
        <f t="shared" si="108"/>
        <v>119374</v>
      </c>
      <c r="E75" s="176">
        <f t="shared" si="108"/>
        <v>238720</v>
      </c>
      <c r="F75" s="133">
        <f t="shared" si="108"/>
        <v>129071</v>
      </c>
      <c r="G75" s="135">
        <f t="shared" si="108"/>
        <v>129079</v>
      </c>
      <c r="H75" s="176">
        <f t="shared" si="108"/>
        <v>258150</v>
      </c>
      <c r="I75" s="137">
        <f t="shared" si="105"/>
        <v>8.139242627345844</v>
      </c>
      <c r="J75" s="8"/>
      <c r="L75" s="42" t="s">
        <v>63</v>
      </c>
      <c r="M75" s="46">
        <f t="shared" ref="M75:V75" si="109">+M62+M66+M70+M74</f>
        <v>18437914</v>
      </c>
      <c r="N75" s="44">
        <f t="shared" si="109"/>
        <v>18472676</v>
      </c>
      <c r="O75" s="188">
        <f t="shared" si="109"/>
        <v>36910590</v>
      </c>
      <c r="P75" s="45">
        <f t="shared" si="109"/>
        <v>29360</v>
      </c>
      <c r="Q75" s="191">
        <f t="shared" si="109"/>
        <v>36939950</v>
      </c>
      <c r="R75" s="46">
        <f t="shared" si="109"/>
        <v>19925865</v>
      </c>
      <c r="S75" s="44">
        <f t="shared" si="109"/>
        <v>19967684</v>
      </c>
      <c r="T75" s="188">
        <f t="shared" si="109"/>
        <v>39893549</v>
      </c>
      <c r="U75" s="45">
        <f t="shared" si="109"/>
        <v>42638</v>
      </c>
      <c r="V75" s="191">
        <f t="shared" si="109"/>
        <v>39936187</v>
      </c>
      <c r="W75" s="47">
        <f t="shared" si="107"/>
        <v>8.1111019370627258</v>
      </c>
    </row>
    <row r="76" spans="1:25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5" ht="13.5" thickTop="1" x14ac:dyDescent="0.2"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5" ht="13.5" thickBot="1" x14ac:dyDescent="0.25"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5" ht="14.25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5" ht="24.7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355" t="s">
        <v>2</v>
      </c>
    </row>
    <row r="81" spans="1:27" ht="13.5" thickTop="1" x14ac:dyDescent="0.2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56" t="s">
        <v>4</v>
      </c>
    </row>
    <row r="82" spans="1:27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54"/>
    </row>
    <row r="83" spans="1:27" ht="5.25" customHeight="1" thickTop="1" x14ac:dyDescent="0.2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7" x14ac:dyDescent="0.2">
      <c r="A84" s="386"/>
      <c r="L84" s="61" t="s">
        <v>13</v>
      </c>
      <c r="M84" s="78">
        <v>512</v>
      </c>
      <c r="N84" s="79">
        <v>2651</v>
      </c>
      <c r="O84" s="201">
        <f t="shared" ref="O84" si="110">+M84+N84</f>
        <v>3163</v>
      </c>
      <c r="P84" s="80">
        <v>0</v>
      </c>
      <c r="Q84" s="201">
        <f>O84+P84</f>
        <v>3163</v>
      </c>
      <c r="R84" s="78">
        <v>561</v>
      </c>
      <c r="S84" s="79">
        <v>2847</v>
      </c>
      <c r="T84" s="201">
        <f t="shared" ref="T84" si="111">+R84+S84</f>
        <v>3408</v>
      </c>
      <c r="U84" s="80">
        <v>0</v>
      </c>
      <c r="V84" s="201">
        <f>T84+U84</f>
        <v>3408</v>
      </c>
      <c r="W84" s="81">
        <f t="shared" ref="W84" si="112">IF(Q84=0,0,((V84/Q84)-1)*100)</f>
        <v>7.7458109389819896</v>
      </c>
      <c r="X84" s="424"/>
      <c r="Y84" s="409"/>
      <c r="Z84" s="409"/>
      <c r="AA84" s="408"/>
    </row>
    <row r="85" spans="1:27" x14ac:dyDescent="0.2">
      <c r="A85" s="386"/>
      <c r="L85" s="61" t="s">
        <v>14</v>
      </c>
      <c r="M85" s="78">
        <v>453</v>
      </c>
      <c r="N85" s="79">
        <v>2553</v>
      </c>
      <c r="O85" s="201">
        <f>+M85+N85</f>
        <v>3006</v>
      </c>
      <c r="P85" s="80">
        <v>13</v>
      </c>
      <c r="Q85" s="201">
        <f>O85+P85</f>
        <v>3019</v>
      </c>
      <c r="R85" s="78">
        <v>602</v>
      </c>
      <c r="S85" s="79">
        <v>2824</v>
      </c>
      <c r="T85" s="201">
        <f>+R85+S85</f>
        <v>3426</v>
      </c>
      <c r="U85" s="80">
        <v>0</v>
      </c>
      <c r="V85" s="201">
        <f>T85+U85</f>
        <v>3426</v>
      </c>
      <c r="W85" s="81">
        <f>IF(Q85=0,0,((V85/Q85)-1)*100)</f>
        <v>13.481285193772763</v>
      </c>
      <c r="Y85" s="320"/>
      <c r="Z85" s="320"/>
    </row>
    <row r="86" spans="1:27" ht="13.5" thickBot="1" x14ac:dyDescent="0.25">
      <c r="A86" s="386"/>
      <c r="L86" s="61" t="s">
        <v>15</v>
      </c>
      <c r="M86" s="78">
        <v>755</v>
      </c>
      <c r="N86" s="79">
        <v>3316</v>
      </c>
      <c r="O86" s="201">
        <f>+M86+N86</f>
        <v>4071</v>
      </c>
      <c r="P86" s="80">
        <v>21</v>
      </c>
      <c r="Q86" s="201">
        <f>O86+P86</f>
        <v>4092</v>
      </c>
      <c r="R86" s="78">
        <v>601</v>
      </c>
      <c r="S86" s="79">
        <v>4021</v>
      </c>
      <c r="T86" s="201">
        <f>+R86+S86</f>
        <v>4622</v>
      </c>
      <c r="U86" s="80">
        <v>0</v>
      </c>
      <c r="V86" s="201">
        <f>T86+U86</f>
        <v>4622</v>
      </c>
      <c r="W86" s="81">
        <f>IF(Q86=0,0,((V86/Q86)-1)*100)</f>
        <v>12.952101661779093</v>
      </c>
      <c r="Y86" s="320"/>
      <c r="Z86" s="320"/>
    </row>
    <row r="87" spans="1:27" ht="14.25" thickTop="1" thickBot="1" x14ac:dyDescent="0.25">
      <c r="A87" s="386"/>
      <c r="L87" s="82" t="s">
        <v>61</v>
      </c>
      <c r="M87" s="83">
        <f>+M84+M85+M86</f>
        <v>1720</v>
      </c>
      <c r="N87" s="84">
        <f t="shared" ref="N87:V87" si="113">+N84+N85+N86</f>
        <v>8520</v>
      </c>
      <c r="O87" s="202">
        <f t="shared" si="113"/>
        <v>10240</v>
      </c>
      <c r="P87" s="83">
        <f t="shared" si="113"/>
        <v>34</v>
      </c>
      <c r="Q87" s="202">
        <f t="shared" si="113"/>
        <v>10274</v>
      </c>
      <c r="R87" s="83">
        <f t="shared" si="113"/>
        <v>1764</v>
      </c>
      <c r="S87" s="84">
        <f t="shared" si="113"/>
        <v>9692</v>
      </c>
      <c r="T87" s="202">
        <f t="shared" si="113"/>
        <v>11456</v>
      </c>
      <c r="U87" s="83">
        <f t="shared" si="113"/>
        <v>0</v>
      </c>
      <c r="V87" s="202">
        <f t="shared" si="113"/>
        <v>11456</v>
      </c>
      <c r="W87" s="85">
        <f t="shared" ref="W87" si="114">IF(Q87=0,0,((V87/Q87)-1)*100)</f>
        <v>11.50476932061515</v>
      </c>
      <c r="Y87" s="320"/>
      <c r="Z87" s="320"/>
    </row>
    <row r="88" spans="1:27" ht="13.5" thickTop="1" x14ac:dyDescent="0.2">
      <c r="A88" s="386"/>
      <c r="L88" s="61" t="s">
        <v>16</v>
      </c>
      <c r="M88" s="78">
        <v>916</v>
      </c>
      <c r="N88" s="79">
        <v>3258</v>
      </c>
      <c r="O88" s="201">
        <f>+M88+N88</f>
        <v>4174</v>
      </c>
      <c r="P88" s="80">
        <v>0</v>
      </c>
      <c r="Q88" s="201">
        <f>O88+P88</f>
        <v>4174</v>
      </c>
      <c r="R88" s="78">
        <v>712</v>
      </c>
      <c r="S88" s="79">
        <v>4170</v>
      </c>
      <c r="T88" s="201">
        <f>+R88+S88</f>
        <v>4882</v>
      </c>
      <c r="U88" s="80">
        <v>0</v>
      </c>
      <c r="V88" s="201">
        <f>T88+U88</f>
        <v>4882</v>
      </c>
      <c r="W88" s="81">
        <f>IF(Q88=0,0,((V88/Q88)-1)*100)</f>
        <v>16.962146621945372</v>
      </c>
      <c r="Y88" s="320"/>
      <c r="Z88" s="320"/>
    </row>
    <row r="89" spans="1:27" x14ac:dyDescent="0.2">
      <c r="A89" s="386"/>
      <c r="L89" s="61" t="s">
        <v>17</v>
      </c>
      <c r="M89" s="78">
        <v>878</v>
      </c>
      <c r="N89" s="79">
        <v>3564</v>
      </c>
      <c r="O89" s="201">
        <f t="shared" ref="O89" si="115">+M89+N89</f>
        <v>4442</v>
      </c>
      <c r="P89" s="80">
        <v>1</v>
      </c>
      <c r="Q89" s="201">
        <f>O89+P89</f>
        <v>4443</v>
      </c>
      <c r="R89" s="78">
        <v>516</v>
      </c>
      <c r="S89" s="79">
        <v>4036</v>
      </c>
      <c r="T89" s="201">
        <f>+R89+S89</f>
        <v>4552</v>
      </c>
      <c r="U89" s="80">
        <v>2</v>
      </c>
      <c r="V89" s="201">
        <f>T89+U89</f>
        <v>4554</v>
      </c>
      <c r="W89" s="81">
        <f>IF(Q89=0,0,((V89/Q89)-1)*100)</f>
        <v>2.4983119513841912</v>
      </c>
      <c r="Y89" s="320"/>
      <c r="Z89" s="320"/>
    </row>
    <row r="90" spans="1:27" ht="13.5" thickBot="1" x14ac:dyDescent="0.25">
      <c r="A90" s="386"/>
      <c r="L90" s="61" t="s">
        <v>18</v>
      </c>
      <c r="M90" s="78">
        <v>753</v>
      </c>
      <c r="N90" s="79">
        <v>3243</v>
      </c>
      <c r="O90" s="203">
        <f>+M90+N90</f>
        <v>3996</v>
      </c>
      <c r="P90" s="86">
        <v>0</v>
      </c>
      <c r="Q90" s="203">
        <f>O90+P90</f>
        <v>3996</v>
      </c>
      <c r="R90" s="78">
        <v>528</v>
      </c>
      <c r="S90" s="79">
        <v>3787</v>
      </c>
      <c r="T90" s="203">
        <f>+R90+S90</f>
        <v>4315</v>
      </c>
      <c r="U90" s="86">
        <v>0</v>
      </c>
      <c r="V90" s="203">
        <f>T90+U90</f>
        <v>4315</v>
      </c>
      <c r="W90" s="81">
        <f>IF(Q90=0,0,((V90/Q90)-1)*100)</f>
        <v>7.982982982982989</v>
      </c>
      <c r="Y90" s="320"/>
      <c r="Z90" s="320"/>
    </row>
    <row r="91" spans="1:27" ht="14.25" thickTop="1" thickBot="1" x14ac:dyDescent="0.25">
      <c r="A91" s="386" t="str">
        <f>IF(ISERROR(F91/G91)," ",IF(F91/G91&gt;0.5,IF(F91/G91&lt;1.5," ","NOT OK"),"NOT OK"))</f>
        <v xml:space="preserve"> </v>
      </c>
      <c r="L91" s="459" t="s">
        <v>19</v>
      </c>
      <c r="M91" s="88">
        <f>+M88+M89+M90</f>
        <v>2547</v>
      </c>
      <c r="N91" s="88">
        <f t="shared" ref="N91:V91" si="116">+N88+N89+N90</f>
        <v>10065</v>
      </c>
      <c r="O91" s="460">
        <f t="shared" si="116"/>
        <v>12612</v>
      </c>
      <c r="P91" s="461">
        <f t="shared" si="116"/>
        <v>1</v>
      </c>
      <c r="Q91" s="460">
        <f t="shared" si="116"/>
        <v>12613</v>
      </c>
      <c r="R91" s="88">
        <f t="shared" si="116"/>
        <v>1756</v>
      </c>
      <c r="S91" s="88">
        <f t="shared" si="116"/>
        <v>11993</v>
      </c>
      <c r="T91" s="460">
        <f t="shared" si="116"/>
        <v>13749</v>
      </c>
      <c r="U91" s="461">
        <f t="shared" si="116"/>
        <v>2</v>
      </c>
      <c r="V91" s="460">
        <f t="shared" si="116"/>
        <v>13751</v>
      </c>
      <c r="W91" s="90">
        <f>IF(Q91=0,0,((V91/Q91)-1)*100)</f>
        <v>9.0224371680012627</v>
      </c>
      <c r="Y91" s="320"/>
      <c r="Z91" s="320"/>
    </row>
    <row r="92" spans="1:27" ht="13.5" thickTop="1" x14ac:dyDescent="0.2">
      <c r="A92" s="386"/>
      <c r="L92" s="61" t="s">
        <v>21</v>
      </c>
      <c r="M92" s="78">
        <v>917</v>
      </c>
      <c r="N92" s="79">
        <v>2990</v>
      </c>
      <c r="O92" s="203">
        <f>+M92+N92</f>
        <v>3907</v>
      </c>
      <c r="P92" s="91">
        <v>0</v>
      </c>
      <c r="Q92" s="203">
        <f>O92+P92</f>
        <v>3907</v>
      </c>
      <c r="R92" s="78">
        <v>535</v>
      </c>
      <c r="S92" s="79">
        <v>3447</v>
      </c>
      <c r="T92" s="203">
        <f>+R92+S92</f>
        <v>3982</v>
      </c>
      <c r="U92" s="91">
        <v>3</v>
      </c>
      <c r="V92" s="203">
        <f>T92+U92</f>
        <v>3985</v>
      </c>
      <c r="W92" s="81">
        <f>IF(Q92=0,0,((V92/Q92)-1)*100)</f>
        <v>1.9964166879959055</v>
      </c>
    </row>
    <row r="93" spans="1:27" x14ac:dyDescent="0.2">
      <c r="A93" s="386"/>
      <c r="L93" s="61" t="s">
        <v>22</v>
      </c>
      <c r="M93" s="78">
        <v>784</v>
      </c>
      <c r="N93" s="79">
        <v>2542</v>
      </c>
      <c r="O93" s="203">
        <f t="shared" ref="O93" si="117">+M93+N93</f>
        <v>3326</v>
      </c>
      <c r="P93" s="80">
        <v>6</v>
      </c>
      <c r="Q93" s="203">
        <f>O93+P93</f>
        <v>3332</v>
      </c>
      <c r="R93" s="78">
        <v>600</v>
      </c>
      <c r="S93" s="79">
        <v>3159</v>
      </c>
      <c r="T93" s="203">
        <f t="shared" ref="T93" si="118">+R93+S93</f>
        <v>3759</v>
      </c>
      <c r="U93" s="80">
        <v>0</v>
      </c>
      <c r="V93" s="203">
        <f>T93+U93</f>
        <v>3759</v>
      </c>
      <c r="W93" s="81">
        <f t="shared" ref="W93" si="119">IF(Q93=0,0,((V93/Q93)-1)*100)</f>
        <v>12.815126050420167</v>
      </c>
    </row>
    <row r="94" spans="1:27" ht="13.5" thickBot="1" x14ac:dyDescent="0.25">
      <c r="A94" s="387"/>
      <c r="L94" s="61" t="s">
        <v>23</v>
      </c>
      <c r="M94" s="78">
        <v>844</v>
      </c>
      <c r="N94" s="79">
        <v>2641</v>
      </c>
      <c r="O94" s="203">
        <f>+M94+N94</f>
        <v>3485</v>
      </c>
      <c r="P94" s="80">
        <v>0</v>
      </c>
      <c r="Q94" s="203">
        <f>O94+P94</f>
        <v>3485</v>
      </c>
      <c r="R94" s="78">
        <v>676</v>
      </c>
      <c r="S94" s="79">
        <v>3131</v>
      </c>
      <c r="T94" s="203">
        <f>+R94+S94</f>
        <v>3807</v>
      </c>
      <c r="U94" s="80">
        <v>0</v>
      </c>
      <c r="V94" s="203">
        <f>T94+U94</f>
        <v>3807</v>
      </c>
      <c r="W94" s="81">
        <f>IF(Q94=0,0,((V94/Q94)-1)*100)</f>
        <v>9.2395982783357145</v>
      </c>
    </row>
    <row r="95" spans="1:27" ht="14.25" customHeight="1" thickTop="1" thickBot="1" x14ac:dyDescent="0.25">
      <c r="A95" s="386"/>
      <c r="L95" s="82" t="s">
        <v>40</v>
      </c>
      <c r="M95" s="83">
        <f t="shared" ref="M95:V95" si="120">+M92+M93+M94</f>
        <v>2545</v>
      </c>
      <c r="N95" s="84">
        <f t="shared" si="120"/>
        <v>8173</v>
      </c>
      <c r="O95" s="202">
        <f t="shared" si="120"/>
        <v>10718</v>
      </c>
      <c r="P95" s="83">
        <f t="shared" si="120"/>
        <v>6</v>
      </c>
      <c r="Q95" s="202">
        <f t="shared" si="120"/>
        <v>10724</v>
      </c>
      <c r="R95" s="83">
        <f t="shared" si="120"/>
        <v>1811</v>
      </c>
      <c r="S95" s="84">
        <f t="shared" si="120"/>
        <v>9737</v>
      </c>
      <c r="T95" s="202">
        <f t="shared" si="120"/>
        <v>11548</v>
      </c>
      <c r="U95" s="83">
        <f t="shared" si="120"/>
        <v>3</v>
      </c>
      <c r="V95" s="202">
        <f t="shared" si="120"/>
        <v>11551</v>
      </c>
      <c r="W95" s="85">
        <f t="shared" ref="W95" si="121">IF(Q95=0,0,((V95/Q95)-1)*100)</f>
        <v>7.7116747482282699</v>
      </c>
    </row>
    <row r="96" spans="1:27" ht="14.25" customHeight="1" thickTop="1" x14ac:dyDescent="0.2">
      <c r="A96" s="386"/>
      <c r="L96" s="61" t="s">
        <v>10</v>
      </c>
      <c r="M96" s="78">
        <v>797</v>
      </c>
      <c r="N96" s="79">
        <v>3172</v>
      </c>
      <c r="O96" s="201">
        <f>M96+N96</f>
        <v>3969</v>
      </c>
      <c r="P96" s="80">
        <v>0</v>
      </c>
      <c r="Q96" s="201">
        <f>O96+P96</f>
        <v>3969</v>
      </c>
      <c r="R96" s="78">
        <v>602</v>
      </c>
      <c r="S96" s="79">
        <v>3194</v>
      </c>
      <c r="T96" s="201">
        <f>R96+S96</f>
        <v>3796</v>
      </c>
      <c r="U96" s="80">
        <v>0</v>
      </c>
      <c r="V96" s="201">
        <f>T96+U96</f>
        <v>3796</v>
      </c>
      <c r="W96" s="81">
        <f>IF(Q96=0,0,((V96/Q96)-1)*100)</f>
        <v>-4.3587805492567355</v>
      </c>
      <c r="Y96" s="320"/>
      <c r="Z96" s="320"/>
    </row>
    <row r="97" spans="1:28" ht="14.25" customHeight="1" x14ac:dyDescent="0.2">
      <c r="A97" s="386"/>
      <c r="L97" s="61" t="s">
        <v>11</v>
      </c>
      <c r="M97" s="78">
        <v>913</v>
      </c>
      <c r="N97" s="79">
        <v>3431</v>
      </c>
      <c r="O97" s="201">
        <f>M97+N97</f>
        <v>4344</v>
      </c>
      <c r="P97" s="80">
        <v>0</v>
      </c>
      <c r="Q97" s="201">
        <f>O97+P97</f>
        <v>4344</v>
      </c>
      <c r="R97" s="78">
        <v>577</v>
      </c>
      <c r="S97" s="79">
        <v>2840</v>
      </c>
      <c r="T97" s="201">
        <f>R97+S97</f>
        <v>3417</v>
      </c>
      <c r="U97" s="80">
        <v>0</v>
      </c>
      <c r="V97" s="201">
        <f>T97+U97</f>
        <v>3417</v>
      </c>
      <c r="W97" s="81">
        <f>IF(Q97=0,0,((V97/Q97)-1)*100)</f>
        <v>-21.339779005524861</v>
      </c>
      <c r="Y97" s="318"/>
    </row>
    <row r="98" spans="1:28" ht="14.25" customHeight="1" thickBot="1" x14ac:dyDescent="0.25">
      <c r="A98" s="386"/>
      <c r="L98" s="67" t="s">
        <v>12</v>
      </c>
      <c r="M98" s="78">
        <v>676</v>
      </c>
      <c r="N98" s="79">
        <v>3120</v>
      </c>
      <c r="O98" s="201">
        <f>M98+N98</f>
        <v>3796</v>
      </c>
      <c r="P98" s="80">
        <v>0</v>
      </c>
      <c r="Q98" s="201">
        <f t="shared" ref="Q98" si="122">O98+P98</f>
        <v>3796</v>
      </c>
      <c r="R98" s="78">
        <v>480</v>
      </c>
      <c r="S98" s="79">
        <v>2564</v>
      </c>
      <c r="T98" s="201">
        <f>R98+S98</f>
        <v>3044</v>
      </c>
      <c r="U98" s="80">
        <v>6</v>
      </c>
      <c r="V98" s="201">
        <f t="shared" ref="V98" si="123">T98+U98</f>
        <v>3050</v>
      </c>
      <c r="W98" s="81">
        <f>IF(Q98=0,0,((V98/Q98)-1)*100)</f>
        <v>-19.652265542676506</v>
      </c>
      <c r="Y98" s="318"/>
    </row>
    <row r="99" spans="1:28" ht="14.25" customHeight="1" thickTop="1" thickBot="1" x14ac:dyDescent="0.25">
      <c r="A99" s="386"/>
      <c r="L99" s="82" t="s">
        <v>38</v>
      </c>
      <c r="M99" s="83">
        <f t="shared" ref="M99:V99" si="124">+M96+M97+M98</f>
        <v>2386</v>
      </c>
      <c r="N99" s="84">
        <f t="shared" si="124"/>
        <v>9723</v>
      </c>
      <c r="O99" s="202">
        <f t="shared" si="124"/>
        <v>12109</v>
      </c>
      <c r="P99" s="83">
        <f t="shared" si="124"/>
        <v>0</v>
      </c>
      <c r="Q99" s="202">
        <f t="shared" si="124"/>
        <v>12109</v>
      </c>
      <c r="R99" s="83">
        <f t="shared" si="124"/>
        <v>1659</v>
      </c>
      <c r="S99" s="84">
        <f t="shared" si="124"/>
        <v>8598</v>
      </c>
      <c r="T99" s="202">
        <f t="shared" si="124"/>
        <v>10257</v>
      </c>
      <c r="U99" s="83">
        <f t="shared" si="124"/>
        <v>6</v>
      </c>
      <c r="V99" s="202">
        <f t="shared" si="124"/>
        <v>10263</v>
      </c>
      <c r="W99" s="85">
        <f t="shared" ref="W99" si="125">IF(Q99=0,0,((V99/Q99)-1)*100)</f>
        <v>-15.244859195639604</v>
      </c>
      <c r="Y99" s="409"/>
      <c r="Z99" s="409"/>
      <c r="AA99" s="408"/>
    </row>
    <row r="100" spans="1:28" ht="14.25" customHeight="1" thickTop="1" thickBot="1" x14ac:dyDescent="0.25">
      <c r="A100" s="386"/>
      <c r="L100" s="82" t="s">
        <v>63</v>
      </c>
      <c r="M100" s="83">
        <f t="shared" ref="M100:V100" si="126">+M87+M91+M95+M99</f>
        <v>9198</v>
      </c>
      <c r="N100" s="84">
        <f t="shared" si="126"/>
        <v>36481</v>
      </c>
      <c r="O100" s="202">
        <f t="shared" si="126"/>
        <v>45679</v>
      </c>
      <c r="P100" s="83">
        <f t="shared" si="126"/>
        <v>41</v>
      </c>
      <c r="Q100" s="202">
        <f t="shared" si="126"/>
        <v>45720</v>
      </c>
      <c r="R100" s="83">
        <f t="shared" si="126"/>
        <v>6990</v>
      </c>
      <c r="S100" s="84">
        <f t="shared" si="126"/>
        <v>40020</v>
      </c>
      <c r="T100" s="202">
        <f t="shared" si="126"/>
        <v>47010</v>
      </c>
      <c r="U100" s="83">
        <f t="shared" si="126"/>
        <v>11</v>
      </c>
      <c r="V100" s="202">
        <f t="shared" si="126"/>
        <v>47021</v>
      </c>
      <c r="W100" s="85">
        <f>IF(Q100=0,0,((V100/Q100)-1)*100)</f>
        <v>2.8455818022747215</v>
      </c>
      <c r="Y100" s="409"/>
      <c r="Z100" s="409"/>
      <c r="AA100" s="408"/>
      <c r="AB100" s="320"/>
    </row>
    <row r="101" spans="1:28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8" ht="13.5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8" ht="14.25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 x14ac:dyDescent="0.25">
      <c r="L105" s="59"/>
      <c r="M105" s="214" t="s">
        <v>64</v>
      </c>
      <c r="N105" s="213"/>
      <c r="O105" s="214"/>
      <c r="P105" s="212"/>
      <c r="Q105" s="213"/>
      <c r="R105" s="481" t="s">
        <v>65</v>
      </c>
      <c r="S105" s="481"/>
      <c r="T105" s="481"/>
      <c r="U105" s="481"/>
      <c r="V105" s="482"/>
      <c r="W105" s="355" t="s">
        <v>2</v>
      </c>
    </row>
    <row r="106" spans="1:28" ht="13.5" thickTop="1" x14ac:dyDescent="0.2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56" t="s">
        <v>4</v>
      </c>
    </row>
    <row r="107" spans="1:28" ht="13.5" thickBot="1" x14ac:dyDescent="0.25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57"/>
    </row>
    <row r="108" spans="1:28" ht="6" customHeight="1" thickTop="1" x14ac:dyDescent="0.2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 x14ac:dyDescent="0.2">
      <c r="L109" s="61" t="s">
        <v>13</v>
      </c>
      <c r="M109" s="78">
        <v>381</v>
      </c>
      <c r="N109" s="79">
        <v>731</v>
      </c>
      <c r="O109" s="201">
        <f>M109+N109</f>
        <v>1112</v>
      </c>
      <c r="P109" s="80">
        <v>0</v>
      </c>
      <c r="Q109" s="201">
        <f>O109+P109</f>
        <v>1112</v>
      </c>
      <c r="R109" s="78">
        <v>247</v>
      </c>
      <c r="S109" s="79">
        <v>500</v>
      </c>
      <c r="T109" s="201">
        <f>R109+S109</f>
        <v>747</v>
      </c>
      <c r="U109" s="80">
        <v>0</v>
      </c>
      <c r="V109" s="201">
        <f>T109+U109</f>
        <v>747</v>
      </c>
      <c r="W109" s="81">
        <f t="shared" ref="W109" si="127">IF(Q109=0,0,((V109/Q109)-1)*100)</f>
        <v>-32.823741007194243</v>
      </c>
      <c r="X109" s="424"/>
      <c r="Y109" s="409"/>
      <c r="Z109" s="409"/>
      <c r="AA109" s="408"/>
    </row>
    <row r="110" spans="1:28" x14ac:dyDescent="0.2">
      <c r="L110" s="61" t="s">
        <v>14</v>
      </c>
      <c r="M110" s="78">
        <v>370</v>
      </c>
      <c r="N110" s="79">
        <v>627</v>
      </c>
      <c r="O110" s="201">
        <f>M110+N110</f>
        <v>997</v>
      </c>
      <c r="P110" s="80">
        <v>0</v>
      </c>
      <c r="Q110" s="201">
        <f>O110+P110</f>
        <v>997</v>
      </c>
      <c r="R110" s="78">
        <v>268</v>
      </c>
      <c r="S110" s="79">
        <v>562</v>
      </c>
      <c r="T110" s="201">
        <f>R110+S110</f>
        <v>830</v>
      </c>
      <c r="U110" s="80">
        <v>1</v>
      </c>
      <c r="V110" s="201">
        <f>T110+U110</f>
        <v>831</v>
      </c>
      <c r="W110" s="81">
        <f>IF(Q110=0,0,((V110/Q110)-1)*100)</f>
        <v>-16.649949849548651</v>
      </c>
      <c r="Y110" s="320"/>
      <c r="Z110" s="320"/>
    </row>
    <row r="111" spans="1:28" ht="13.5" thickBot="1" x14ac:dyDescent="0.25">
      <c r="L111" s="61" t="s">
        <v>15</v>
      </c>
      <c r="M111" s="78">
        <v>366</v>
      </c>
      <c r="N111" s="79">
        <v>641</v>
      </c>
      <c r="O111" s="201">
        <f>M111+N111</f>
        <v>1007</v>
      </c>
      <c r="P111" s="80">
        <v>0</v>
      </c>
      <c r="Q111" s="201">
        <f>O111+P111</f>
        <v>1007</v>
      </c>
      <c r="R111" s="78">
        <v>246</v>
      </c>
      <c r="S111" s="79">
        <v>482</v>
      </c>
      <c r="T111" s="201">
        <f>R111+S111</f>
        <v>728</v>
      </c>
      <c r="U111" s="80">
        <v>0</v>
      </c>
      <c r="V111" s="201">
        <f>T111+U111</f>
        <v>728</v>
      </c>
      <c r="W111" s="81">
        <f>IF(Q111=0,0,((V111/Q111)-1)*100)</f>
        <v>-27.706057596822241</v>
      </c>
      <c r="Y111" s="320"/>
      <c r="Z111" s="320"/>
    </row>
    <row r="112" spans="1:28" ht="14.25" thickTop="1" thickBot="1" x14ac:dyDescent="0.25">
      <c r="A112" s="386"/>
      <c r="L112" s="82" t="s">
        <v>61</v>
      </c>
      <c r="M112" s="83">
        <f>+M109+M110+M111</f>
        <v>1117</v>
      </c>
      <c r="N112" s="84">
        <f t="shared" ref="N112:V112" si="128">+N109+N110+N111</f>
        <v>1999</v>
      </c>
      <c r="O112" s="202">
        <f t="shared" si="128"/>
        <v>3116</v>
      </c>
      <c r="P112" s="83">
        <f t="shared" si="128"/>
        <v>0</v>
      </c>
      <c r="Q112" s="202">
        <f t="shared" si="128"/>
        <v>3116</v>
      </c>
      <c r="R112" s="83">
        <f t="shared" si="128"/>
        <v>761</v>
      </c>
      <c r="S112" s="84">
        <f t="shared" si="128"/>
        <v>1544</v>
      </c>
      <c r="T112" s="202">
        <f t="shared" si="128"/>
        <v>2305</v>
      </c>
      <c r="U112" s="83">
        <f t="shared" si="128"/>
        <v>1</v>
      </c>
      <c r="V112" s="202">
        <f t="shared" si="128"/>
        <v>2306</v>
      </c>
      <c r="W112" s="85">
        <f t="shared" ref="W112" si="129">IF(Q112=0,0,((V112/Q112)-1)*100)</f>
        <v>-25.994865211810016</v>
      </c>
      <c r="Y112" s="320"/>
      <c r="Z112" s="320"/>
    </row>
    <row r="113" spans="1:28" ht="13.5" thickTop="1" x14ac:dyDescent="0.2">
      <c r="L113" s="61" t="s">
        <v>16</v>
      </c>
      <c r="M113" s="78">
        <v>293</v>
      </c>
      <c r="N113" s="79">
        <v>546</v>
      </c>
      <c r="O113" s="201">
        <f>SUM(M113:N113)</f>
        <v>839</v>
      </c>
      <c r="P113" s="80">
        <v>0</v>
      </c>
      <c r="Q113" s="201">
        <f>O113+P113</f>
        <v>839</v>
      </c>
      <c r="R113" s="78">
        <v>231</v>
      </c>
      <c r="S113" s="79">
        <v>390</v>
      </c>
      <c r="T113" s="201">
        <f>SUM(R113:S113)</f>
        <v>621</v>
      </c>
      <c r="U113" s="80">
        <v>0</v>
      </c>
      <c r="V113" s="201">
        <f>T113+U113</f>
        <v>621</v>
      </c>
      <c r="W113" s="81">
        <f>IF(Q113=0,0,((V113/Q113)-1)*100)</f>
        <v>-25.983313468414782</v>
      </c>
      <c r="Y113" s="320"/>
      <c r="Z113" s="320"/>
    </row>
    <row r="114" spans="1:28" x14ac:dyDescent="0.2">
      <c r="L114" s="61" t="s">
        <v>17</v>
      </c>
      <c r="M114" s="78">
        <v>294</v>
      </c>
      <c r="N114" s="79">
        <v>558</v>
      </c>
      <c r="O114" s="201">
        <f>SUM(M114:N114)</f>
        <v>852</v>
      </c>
      <c r="P114" s="80">
        <v>1</v>
      </c>
      <c r="Q114" s="201">
        <f>O114+P114</f>
        <v>853</v>
      </c>
      <c r="R114" s="78">
        <v>235</v>
      </c>
      <c r="S114" s="79">
        <v>387</v>
      </c>
      <c r="T114" s="201">
        <f>SUM(R114:S114)</f>
        <v>622</v>
      </c>
      <c r="U114" s="80">
        <v>0</v>
      </c>
      <c r="V114" s="201">
        <f>T114+U114</f>
        <v>622</v>
      </c>
      <c r="W114" s="81">
        <f>IF(Q114=0,0,((V114/Q114)-1)*100)</f>
        <v>-27.080890973036343</v>
      </c>
      <c r="Y114" s="320"/>
      <c r="Z114" s="320"/>
    </row>
    <row r="115" spans="1:28" ht="13.5" thickBot="1" x14ac:dyDescent="0.25">
      <c r="L115" s="61" t="s">
        <v>18</v>
      </c>
      <c r="M115" s="78">
        <v>260</v>
      </c>
      <c r="N115" s="79">
        <v>523</v>
      </c>
      <c r="O115" s="203">
        <f>SUM(M115:N115)</f>
        <v>783</v>
      </c>
      <c r="P115" s="86">
        <v>0</v>
      </c>
      <c r="Q115" s="203">
        <f>O115+P115</f>
        <v>783</v>
      </c>
      <c r="R115" s="78">
        <v>206</v>
      </c>
      <c r="S115" s="79">
        <v>434</v>
      </c>
      <c r="T115" s="203">
        <f>SUM(R115:S115)</f>
        <v>640</v>
      </c>
      <c r="U115" s="86">
        <v>0</v>
      </c>
      <c r="V115" s="203">
        <f>T115+U115</f>
        <v>640</v>
      </c>
      <c r="W115" s="81">
        <f>IF(Q115=0,0,((V115/Q115)-1)*100)</f>
        <v>-18.263090676883774</v>
      </c>
      <c r="Y115" s="320"/>
      <c r="Z115" s="320"/>
    </row>
    <row r="116" spans="1:28" ht="14.25" thickTop="1" thickBot="1" x14ac:dyDescent="0.25">
      <c r="A116" s="386" t="str">
        <f>IF(ISERROR(F116/G116)," ",IF(F116/G116&gt;0.5,IF(F116/G116&lt;1.5," ","NOT OK"),"NOT OK"))</f>
        <v xml:space="preserve"> </v>
      </c>
      <c r="L116" s="459" t="s">
        <v>19</v>
      </c>
      <c r="M116" s="88">
        <f>+M113+M114+M115</f>
        <v>847</v>
      </c>
      <c r="N116" s="88">
        <f t="shared" ref="N116:V116" si="130">+N113+N114+N115</f>
        <v>1627</v>
      </c>
      <c r="O116" s="460">
        <f t="shared" si="130"/>
        <v>2474</v>
      </c>
      <c r="P116" s="461">
        <f t="shared" si="130"/>
        <v>1</v>
      </c>
      <c r="Q116" s="460">
        <f t="shared" si="130"/>
        <v>2475</v>
      </c>
      <c r="R116" s="88">
        <f t="shared" si="130"/>
        <v>672</v>
      </c>
      <c r="S116" s="88">
        <f t="shared" si="130"/>
        <v>1211</v>
      </c>
      <c r="T116" s="460">
        <f t="shared" si="130"/>
        <v>1883</v>
      </c>
      <c r="U116" s="461">
        <f t="shared" si="130"/>
        <v>0</v>
      </c>
      <c r="V116" s="460">
        <f t="shared" si="130"/>
        <v>1883</v>
      </c>
      <c r="W116" s="90">
        <f>IF(Q116=0,0,((V116/Q116)-1)*100)</f>
        <v>-23.919191919191917</v>
      </c>
      <c r="Y116" s="320"/>
      <c r="Z116" s="320"/>
    </row>
    <row r="117" spans="1:28" ht="13.5" thickTop="1" x14ac:dyDescent="0.2">
      <c r="A117" s="388"/>
      <c r="K117" s="388"/>
      <c r="L117" s="61" t="s">
        <v>21</v>
      </c>
      <c r="M117" s="78">
        <v>272</v>
      </c>
      <c r="N117" s="79">
        <v>510</v>
      </c>
      <c r="O117" s="203">
        <f>SUM(M117:N117)</f>
        <v>782</v>
      </c>
      <c r="P117" s="91">
        <v>0</v>
      </c>
      <c r="Q117" s="203">
        <f>O117+P117</f>
        <v>782</v>
      </c>
      <c r="R117" s="78">
        <v>230</v>
      </c>
      <c r="S117" s="79">
        <v>498</v>
      </c>
      <c r="T117" s="203">
        <f>SUM(R117:S117)</f>
        <v>728</v>
      </c>
      <c r="U117" s="91">
        <v>0</v>
      </c>
      <c r="V117" s="203">
        <f>T117+U117</f>
        <v>728</v>
      </c>
      <c r="W117" s="81">
        <f>IF(Q117=0,0,((V117/Q117)-1)*100)</f>
        <v>-6.9053708439897665</v>
      </c>
      <c r="X117" s="323"/>
      <c r="Y117" s="320"/>
      <c r="Z117" s="324"/>
      <c r="AA117" s="393"/>
    </row>
    <row r="118" spans="1:28" x14ac:dyDescent="0.2">
      <c r="A118" s="388"/>
      <c r="K118" s="388"/>
      <c r="L118" s="61" t="s">
        <v>22</v>
      </c>
      <c r="M118" s="78">
        <v>256</v>
      </c>
      <c r="N118" s="79">
        <v>614</v>
      </c>
      <c r="O118" s="203">
        <f>SUM(M118:N118)</f>
        <v>870</v>
      </c>
      <c r="P118" s="80">
        <v>0</v>
      </c>
      <c r="Q118" s="203">
        <f>O118+P118</f>
        <v>870</v>
      </c>
      <c r="R118" s="78">
        <v>269</v>
      </c>
      <c r="S118" s="79">
        <v>461</v>
      </c>
      <c r="T118" s="203">
        <f>SUM(R118:S118)</f>
        <v>730</v>
      </c>
      <c r="U118" s="80">
        <v>2</v>
      </c>
      <c r="V118" s="203">
        <f>T118+U118</f>
        <v>732</v>
      </c>
      <c r="W118" s="81">
        <f t="shared" ref="W118" si="131">IF(Q118=0,0,((V118/Q118)-1)*100)</f>
        <v>-15.86206896551724</v>
      </c>
      <c r="X118" s="323"/>
      <c r="Y118" s="320"/>
      <c r="Z118" s="324"/>
      <c r="AA118" s="393"/>
    </row>
    <row r="119" spans="1:28" ht="13.5" thickBot="1" x14ac:dyDescent="0.25">
      <c r="A119" s="388"/>
      <c r="K119" s="388"/>
      <c r="L119" s="61" t="s">
        <v>23</v>
      </c>
      <c r="M119" s="78">
        <v>265</v>
      </c>
      <c r="N119" s="79">
        <v>631</v>
      </c>
      <c r="O119" s="203">
        <f>SUM(M119:N119)</f>
        <v>896</v>
      </c>
      <c r="P119" s="80">
        <v>0</v>
      </c>
      <c r="Q119" s="203">
        <f>O119+P119</f>
        <v>896</v>
      </c>
      <c r="R119" s="78">
        <v>73</v>
      </c>
      <c r="S119" s="79">
        <v>403</v>
      </c>
      <c r="T119" s="203">
        <f>SUM(R119:S119)</f>
        <v>476</v>
      </c>
      <c r="U119" s="80">
        <v>0</v>
      </c>
      <c r="V119" s="203">
        <f>T119+U119</f>
        <v>476</v>
      </c>
      <c r="W119" s="81">
        <f>IF(Q119=0,0,((V119/Q119)-1)*100)</f>
        <v>-46.875</v>
      </c>
      <c r="X119" s="323"/>
      <c r="Y119" s="320"/>
      <c r="Z119" s="324"/>
      <c r="AA119" s="393"/>
    </row>
    <row r="120" spans="1:28" ht="14.25" customHeight="1" thickTop="1" thickBot="1" x14ac:dyDescent="0.25">
      <c r="L120" s="82" t="s">
        <v>40</v>
      </c>
      <c r="M120" s="83">
        <f t="shared" ref="M120:V120" si="132">+M117+M118+M119</f>
        <v>793</v>
      </c>
      <c r="N120" s="84">
        <f t="shared" si="132"/>
        <v>1755</v>
      </c>
      <c r="O120" s="202">
        <f t="shared" si="132"/>
        <v>2548</v>
      </c>
      <c r="P120" s="83">
        <f t="shared" si="132"/>
        <v>0</v>
      </c>
      <c r="Q120" s="202">
        <f t="shared" si="132"/>
        <v>2548</v>
      </c>
      <c r="R120" s="83">
        <f t="shared" si="132"/>
        <v>572</v>
      </c>
      <c r="S120" s="84">
        <f t="shared" si="132"/>
        <v>1362</v>
      </c>
      <c r="T120" s="202">
        <f t="shared" si="132"/>
        <v>1934</v>
      </c>
      <c r="U120" s="83">
        <f t="shared" si="132"/>
        <v>2</v>
      </c>
      <c r="V120" s="202">
        <f t="shared" si="132"/>
        <v>1936</v>
      </c>
      <c r="W120" s="85">
        <f t="shared" ref="W120" si="133">IF(Q120=0,0,((V120/Q120)-1)*100)</f>
        <v>-24.018838304552592</v>
      </c>
    </row>
    <row r="121" spans="1:28" ht="14.25" customHeight="1" thickTop="1" x14ac:dyDescent="0.2">
      <c r="L121" s="61" t="s">
        <v>10</v>
      </c>
      <c r="M121" s="78">
        <v>237</v>
      </c>
      <c r="N121" s="79">
        <v>697</v>
      </c>
      <c r="O121" s="201">
        <f>M121+N121</f>
        <v>934</v>
      </c>
      <c r="P121" s="80">
        <v>0</v>
      </c>
      <c r="Q121" s="201">
        <f>O121+P121</f>
        <v>934</v>
      </c>
      <c r="R121" s="78">
        <v>456</v>
      </c>
      <c r="S121" s="79">
        <v>430</v>
      </c>
      <c r="T121" s="201">
        <f>R121+S121</f>
        <v>886</v>
      </c>
      <c r="U121" s="80">
        <v>0</v>
      </c>
      <c r="V121" s="201">
        <f>T121+U121</f>
        <v>886</v>
      </c>
      <c r="W121" s="81">
        <f>IF(Q121=0,0,((V121/Q121)-1)*100)</f>
        <v>-5.139186295503217</v>
      </c>
      <c r="Y121" s="318"/>
      <c r="Z121" s="320"/>
    </row>
    <row r="122" spans="1:28" ht="14.25" customHeight="1" x14ac:dyDescent="0.2">
      <c r="L122" s="61" t="s">
        <v>11</v>
      </c>
      <c r="M122" s="78">
        <v>201</v>
      </c>
      <c r="N122" s="79">
        <v>565</v>
      </c>
      <c r="O122" s="201">
        <f>M122+N122</f>
        <v>766</v>
      </c>
      <c r="P122" s="80">
        <v>0</v>
      </c>
      <c r="Q122" s="201">
        <f>O122+P122</f>
        <v>766</v>
      </c>
      <c r="R122" s="78">
        <v>240</v>
      </c>
      <c r="S122" s="79">
        <v>406</v>
      </c>
      <c r="T122" s="201">
        <f>R122+S122</f>
        <v>646</v>
      </c>
      <c r="U122" s="80">
        <v>0</v>
      </c>
      <c r="V122" s="201">
        <f>T122+U122</f>
        <v>646</v>
      </c>
      <c r="W122" s="81">
        <f>IF(Q122=0,0,((V122/Q122)-1)*100)</f>
        <v>-15.66579634464752</v>
      </c>
      <c r="Y122" s="318"/>
    </row>
    <row r="123" spans="1:28" ht="14.25" customHeight="1" thickBot="1" x14ac:dyDescent="0.25">
      <c r="L123" s="67" t="s">
        <v>12</v>
      </c>
      <c r="M123" s="78">
        <v>204</v>
      </c>
      <c r="N123" s="79">
        <v>634</v>
      </c>
      <c r="O123" s="201">
        <f>M123+N123</f>
        <v>838</v>
      </c>
      <c r="P123" s="80">
        <v>0</v>
      </c>
      <c r="Q123" s="201">
        <f t="shared" ref="Q123" si="134">O123+P123</f>
        <v>838</v>
      </c>
      <c r="R123" s="78">
        <v>217</v>
      </c>
      <c r="S123" s="79">
        <v>398</v>
      </c>
      <c r="T123" s="201">
        <f>R123+S123</f>
        <v>615</v>
      </c>
      <c r="U123" s="80">
        <v>0</v>
      </c>
      <c r="V123" s="201">
        <f t="shared" ref="V123" si="135">T123+U123</f>
        <v>615</v>
      </c>
      <c r="W123" s="81">
        <f>IF(Q123=0,0,((V123/Q123)-1)*100)</f>
        <v>-26.610978520286398</v>
      </c>
      <c r="Y123" s="318"/>
    </row>
    <row r="124" spans="1:28" ht="14.25" customHeight="1" thickTop="1" thickBot="1" x14ac:dyDescent="0.25">
      <c r="A124" s="386"/>
      <c r="L124" s="82" t="s">
        <v>38</v>
      </c>
      <c r="M124" s="83">
        <f t="shared" ref="M124:V124" si="136">+M121+M122+M123</f>
        <v>642</v>
      </c>
      <c r="N124" s="84">
        <f t="shared" si="136"/>
        <v>1896</v>
      </c>
      <c r="O124" s="202">
        <f t="shared" si="136"/>
        <v>2538</v>
      </c>
      <c r="P124" s="83">
        <f t="shared" si="136"/>
        <v>0</v>
      </c>
      <c r="Q124" s="202">
        <f t="shared" si="136"/>
        <v>2538</v>
      </c>
      <c r="R124" s="83">
        <f t="shared" si="136"/>
        <v>913</v>
      </c>
      <c r="S124" s="84">
        <f t="shared" si="136"/>
        <v>1234</v>
      </c>
      <c r="T124" s="202">
        <f t="shared" si="136"/>
        <v>2147</v>
      </c>
      <c r="U124" s="83">
        <f t="shared" si="136"/>
        <v>0</v>
      </c>
      <c r="V124" s="202">
        <f t="shared" si="136"/>
        <v>2147</v>
      </c>
      <c r="W124" s="85">
        <f t="shared" ref="W124" si="137">IF(Q124=0,0,((V124/Q124)-1)*100)</f>
        <v>-15.405831363278166</v>
      </c>
      <c r="Y124" s="409"/>
      <c r="Z124" s="409"/>
      <c r="AA124" s="408"/>
    </row>
    <row r="125" spans="1:28" ht="14.25" customHeight="1" thickTop="1" thickBot="1" x14ac:dyDescent="0.25">
      <c r="A125" s="386"/>
      <c r="L125" s="82" t="s">
        <v>63</v>
      </c>
      <c r="M125" s="83">
        <f t="shared" ref="M125:V125" si="138">+M112+M116+M120+M124</f>
        <v>3399</v>
      </c>
      <c r="N125" s="84">
        <f t="shared" si="138"/>
        <v>7277</v>
      </c>
      <c r="O125" s="202">
        <f t="shared" si="138"/>
        <v>10676</v>
      </c>
      <c r="P125" s="83">
        <f t="shared" si="138"/>
        <v>1</v>
      </c>
      <c r="Q125" s="202">
        <f t="shared" si="138"/>
        <v>10677</v>
      </c>
      <c r="R125" s="83">
        <f t="shared" si="138"/>
        <v>2918</v>
      </c>
      <c r="S125" s="84">
        <f t="shared" si="138"/>
        <v>5351</v>
      </c>
      <c r="T125" s="202">
        <f t="shared" si="138"/>
        <v>8269</v>
      </c>
      <c r="U125" s="83">
        <f t="shared" si="138"/>
        <v>3</v>
      </c>
      <c r="V125" s="202">
        <f t="shared" si="138"/>
        <v>8272</v>
      </c>
      <c r="W125" s="85">
        <f>IF(Q125=0,0,((V125/Q125)-1)*100)</f>
        <v>-22.525053854078859</v>
      </c>
      <c r="Y125" s="409"/>
      <c r="Z125" s="409"/>
      <c r="AA125" s="408"/>
      <c r="AB125" s="320"/>
    </row>
    <row r="126" spans="1:28" ht="14.25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8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8" ht="14.25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 x14ac:dyDescent="0.25">
      <c r="L130" s="59"/>
      <c r="M130" s="214" t="s">
        <v>64</v>
      </c>
      <c r="N130" s="213"/>
      <c r="O130" s="214"/>
      <c r="P130" s="212"/>
      <c r="Q130" s="213"/>
      <c r="R130" s="481" t="s">
        <v>65</v>
      </c>
      <c r="S130" s="481"/>
      <c r="T130" s="481"/>
      <c r="U130" s="481"/>
      <c r="V130" s="482"/>
      <c r="W130" s="355" t="s">
        <v>2</v>
      </c>
    </row>
    <row r="131" spans="1:28" ht="13.5" thickTop="1" x14ac:dyDescent="0.2">
      <c r="L131" s="61" t="s">
        <v>3</v>
      </c>
      <c r="M131" s="62"/>
      <c r="N131" s="63"/>
      <c r="O131" s="64"/>
      <c r="P131" s="65"/>
      <c r="Q131" s="103"/>
      <c r="R131" s="62"/>
      <c r="S131" s="63"/>
      <c r="T131" s="64"/>
      <c r="U131" s="65"/>
      <c r="V131" s="103"/>
      <c r="W131" s="356" t="s">
        <v>4</v>
      </c>
    </row>
    <row r="132" spans="1:28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55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455" t="s">
        <v>7</v>
      </c>
      <c r="W132" s="357"/>
    </row>
    <row r="133" spans="1:28" ht="5.25" customHeight="1" thickTop="1" x14ac:dyDescent="0.2">
      <c r="L133" s="61"/>
      <c r="M133" s="73"/>
      <c r="N133" s="74"/>
      <c r="O133" s="75"/>
      <c r="P133" s="76"/>
      <c r="Q133" s="151"/>
      <c r="R133" s="73"/>
      <c r="S133" s="74"/>
      <c r="T133" s="75"/>
      <c r="U133" s="76"/>
      <c r="V133" s="151"/>
      <c r="W133" s="77"/>
    </row>
    <row r="134" spans="1:28" ht="14.25" customHeight="1" x14ac:dyDescent="0.2">
      <c r="L134" s="61" t="s">
        <v>13</v>
      </c>
      <c r="M134" s="78">
        <f t="shared" ref="M134:N136" si="139">+M84+M109</f>
        <v>893</v>
      </c>
      <c r="N134" s="79">
        <f t="shared" si="139"/>
        <v>3382</v>
      </c>
      <c r="O134" s="201">
        <f t="shared" ref="O134:O135" si="140">M134+N134</f>
        <v>4275</v>
      </c>
      <c r="P134" s="80">
        <f>+P84+P109</f>
        <v>0</v>
      </c>
      <c r="Q134" s="208">
        <f>O134+P134</f>
        <v>4275</v>
      </c>
      <c r="R134" s="78">
        <f t="shared" ref="R134:S136" si="141">+R84+R109</f>
        <v>808</v>
      </c>
      <c r="S134" s="79">
        <f t="shared" si="141"/>
        <v>3347</v>
      </c>
      <c r="T134" s="201">
        <f t="shared" ref="T134:T144" si="142">R134+S134</f>
        <v>4155</v>
      </c>
      <c r="U134" s="80">
        <f>+U84+U109</f>
        <v>0</v>
      </c>
      <c r="V134" s="208">
        <f>T134+U134</f>
        <v>4155</v>
      </c>
      <c r="W134" s="81">
        <f>IF(Q134=0,0,((V134/Q134)-1)*100)</f>
        <v>-2.8070175438596467</v>
      </c>
      <c r="Y134" s="320"/>
      <c r="Z134" s="320"/>
    </row>
    <row r="135" spans="1:28" ht="14.25" customHeight="1" x14ac:dyDescent="0.2">
      <c r="L135" s="61" t="s">
        <v>14</v>
      </c>
      <c r="M135" s="78">
        <f t="shared" si="139"/>
        <v>823</v>
      </c>
      <c r="N135" s="79">
        <f t="shared" si="139"/>
        <v>3180</v>
      </c>
      <c r="O135" s="201">
        <f t="shared" si="140"/>
        <v>4003</v>
      </c>
      <c r="P135" s="80">
        <f>+P85+P110</f>
        <v>13</v>
      </c>
      <c r="Q135" s="208">
        <f>O135+P135</f>
        <v>4016</v>
      </c>
      <c r="R135" s="78">
        <f t="shared" si="141"/>
        <v>870</v>
      </c>
      <c r="S135" s="79">
        <f t="shared" si="141"/>
        <v>3386</v>
      </c>
      <c r="T135" s="201">
        <f t="shared" si="142"/>
        <v>4256</v>
      </c>
      <c r="U135" s="80">
        <f>+U85+U110</f>
        <v>1</v>
      </c>
      <c r="V135" s="208">
        <f>T135+U135</f>
        <v>4257</v>
      </c>
      <c r="W135" s="81">
        <f t="shared" ref="W135:W145" si="143">IF(Q135=0,0,((V135/Q135)-1)*100)</f>
        <v>6.0009960159362441</v>
      </c>
      <c r="Y135" s="320"/>
      <c r="Z135" s="320"/>
      <c r="AB135" s="320"/>
    </row>
    <row r="136" spans="1:28" ht="14.25" customHeight="1" thickBot="1" x14ac:dyDescent="0.25">
      <c r="L136" s="61" t="s">
        <v>15</v>
      </c>
      <c r="M136" s="78">
        <f t="shared" si="139"/>
        <v>1121</v>
      </c>
      <c r="N136" s="79">
        <f t="shared" si="139"/>
        <v>3957</v>
      </c>
      <c r="O136" s="201">
        <f>M136+N136</f>
        <v>5078</v>
      </c>
      <c r="P136" s="80">
        <f>+P86+P111</f>
        <v>21</v>
      </c>
      <c r="Q136" s="208">
        <f>O136+P136</f>
        <v>5099</v>
      </c>
      <c r="R136" s="78">
        <f t="shared" si="141"/>
        <v>847</v>
      </c>
      <c r="S136" s="79">
        <f t="shared" si="141"/>
        <v>4503</v>
      </c>
      <c r="T136" s="201">
        <f>R136+S136</f>
        <v>5350</v>
      </c>
      <c r="U136" s="80">
        <f>+U86+U111</f>
        <v>0</v>
      </c>
      <c r="V136" s="208">
        <f>T136+U136</f>
        <v>5350</v>
      </c>
      <c r="W136" s="81">
        <f>IF(Q136=0,0,((V136/Q136)-1)*100)</f>
        <v>4.9225338301627675</v>
      </c>
      <c r="Y136" s="320"/>
      <c r="Z136" s="320"/>
    </row>
    <row r="137" spans="1:28" ht="14.25" customHeight="1" thickTop="1" thickBot="1" x14ac:dyDescent="0.25">
      <c r="L137" s="82" t="s">
        <v>61</v>
      </c>
      <c r="M137" s="83">
        <f t="shared" ref="M137:V137" si="144">+M134+M135+M136</f>
        <v>2837</v>
      </c>
      <c r="N137" s="84">
        <f t="shared" si="144"/>
        <v>10519</v>
      </c>
      <c r="O137" s="202">
        <f t="shared" si="144"/>
        <v>13356</v>
      </c>
      <c r="P137" s="83">
        <f t="shared" si="144"/>
        <v>34</v>
      </c>
      <c r="Q137" s="202">
        <f t="shared" si="144"/>
        <v>13390</v>
      </c>
      <c r="R137" s="83">
        <f t="shared" si="144"/>
        <v>2525</v>
      </c>
      <c r="S137" s="84">
        <f t="shared" si="144"/>
        <v>11236</v>
      </c>
      <c r="T137" s="202">
        <f t="shared" si="144"/>
        <v>13761</v>
      </c>
      <c r="U137" s="83">
        <f t="shared" si="144"/>
        <v>1</v>
      </c>
      <c r="V137" s="202">
        <f t="shared" si="144"/>
        <v>13762</v>
      </c>
      <c r="W137" s="85">
        <f>IF(Q137=0,0,((V137/Q137)-1)*100)</f>
        <v>2.778192681105307</v>
      </c>
      <c r="Y137" s="320"/>
      <c r="Z137" s="320"/>
      <c r="AB137" s="320"/>
    </row>
    <row r="138" spans="1:28" ht="14.25" customHeight="1" thickTop="1" x14ac:dyDescent="0.2">
      <c r="L138" s="61" t="s">
        <v>16</v>
      </c>
      <c r="M138" s="78">
        <f t="shared" ref="M138:N140" si="145">+M88+M113</f>
        <v>1209</v>
      </c>
      <c r="N138" s="79">
        <f t="shared" si="145"/>
        <v>3804</v>
      </c>
      <c r="O138" s="201">
        <f t="shared" ref="O138" si="146">M138+N138</f>
        <v>5013</v>
      </c>
      <c r="P138" s="80">
        <f>+P88+P113</f>
        <v>0</v>
      </c>
      <c r="Q138" s="208">
        <f>O138+P138</f>
        <v>5013</v>
      </c>
      <c r="R138" s="78">
        <f t="shared" ref="R138:S140" si="147">+R88+R113</f>
        <v>943</v>
      </c>
      <c r="S138" s="79">
        <f t="shared" si="147"/>
        <v>4560</v>
      </c>
      <c r="T138" s="201">
        <f t="shared" si="142"/>
        <v>5503</v>
      </c>
      <c r="U138" s="80">
        <f>+U88+U113</f>
        <v>0</v>
      </c>
      <c r="V138" s="208">
        <f>T138+U138</f>
        <v>5503</v>
      </c>
      <c r="W138" s="81">
        <f t="shared" si="143"/>
        <v>9.7745860762018744</v>
      </c>
      <c r="Y138" s="320"/>
      <c r="Z138" s="320"/>
    </row>
    <row r="139" spans="1:28" ht="14.25" customHeight="1" x14ac:dyDescent="0.2">
      <c r="L139" s="61" t="s">
        <v>17</v>
      </c>
      <c r="M139" s="78">
        <f t="shared" si="145"/>
        <v>1172</v>
      </c>
      <c r="N139" s="79">
        <f t="shared" si="145"/>
        <v>4122</v>
      </c>
      <c r="O139" s="201">
        <f>M139+N139</f>
        <v>5294</v>
      </c>
      <c r="P139" s="80">
        <f>+P89+P114</f>
        <v>2</v>
      </c>
      <c r="Q139" s="208">
        <f>O139+P139</f>
        <v>5296</v>
      </c>
      <c r="R139" s="78">
        <f t="shared" si="147"/>
        <v>751</v>
      </c>
      <c r="S139" s="79">
        <f t="shared" si="147"/>
        <v>4423</v>
      </c>
      <c r="T139" s="201">
        <f>R139+S139</f>
        <v>5174</v>
      </c>
      <c r="U139" s="80">
        <f>+U89+U114</f>
        <v>2</v>
      </c>
      <c r="V139" s="208">
        <f>T139+U139</f>
        <v>5176</v>
      </c>
      <c r="W139" s="81">
        <f>IF(Q139=0,0,((V139/Q139)-1)*100)</f>
        <v>-2.2658610271903301</v>
      </c>
      <c r="Y139" s="320"/>
      <c r="Z139" s="320"/>
    </row>
    <row r="140" spans="1:28" ht="14.25" customHeight="1" thickBot="1" x14ac:dyDescent="0.25">
      <c r="L140" s="61" t="s">
        <v>18</v>
      </c>
      <c r="M140" s="78">
        <f t="shared" si="145"/>
        <v>1013</v>
      </c>
      <c r="N140" s="79">
        <f t="shared" si="145"/>
        <v>3766</v>
      </c>
      <c r="O140" s="203">
        <f t="shared" ref="O140" si="148">M140+N140</f>
        <v>4779</v>
      </c>
      <c r="P140" s="86">
        <f>+P90+P115</f>
        <v>0</v>
      </c>
      <c r="Q140" s="208">
        <f>O140+P140</f>
        <v>4779</v>
      </c>
      <c r="R140" s="78">
        <f t="shared" si="147"/>
        <v>734</v>
      </c>
      <c r="S140" s="79">
        <f t="shared" si="147"/>
        <v>4221</v>
      </c>
      <c r="T140" s="203">
        <f t="shared" si="142"/>
        <v>4955</v>
      </c>
      <c r="U140" s="86">
        <f>+U90+U115</f>
        <v>0</v>
      </c>
      <c r="V140" s="208">
        <f>T140+U140</f>
        <v>4955</v>
      </c>
      <c r="W140" s="81">
        <f t="shared" si="143"/>
        <v>3.6827788240217707</v>
      </c>
      <c r="Y140" s="320"/>
      <c r="Z140" s="320"/>
    </row>
    <row r="141" spans="1:28" ht="14.25" customHeight="1" thickTop="1" thickBot="1" x14ac:dyDescent="0.25">
      <c r="A141" s="386"/>
      <c r="L141" s="459" t="s">
        <v>39</v>
      </c>
      <c r="M141" s="83">
        <f t="shared" ref="M141:V141" si="149">+M138+M139+M140</f>
        <v>3394</v>
      </c>
      <c r="N141" s="84">
        <f t="shared" si="149"/>
        <v>11692</v>
      </c>
      <c r="O141" s="202">
        <f t="shared" si="149"/>
        <v>15086</v>
      </c>
      <c r="P141" s="83">
        <f t="shared" si="149"/>
        <v>2</v>
      </c>
      <c r="Q141" s="202">
        <f t="shared" si="149"/>
        <v>15088</v>
      </c>
      <c r="R141" s="83">
        <f t="shared" si="149"/>
        <v>2428</v>
      </c>
      <c r="S141" s="84">
        <f t="shared" si="149"/>
        <v>13204</v>
      </c>
      <c r="T141" s="202">
        <f t="shared" si="149"/>
        <v>15632</v>
      </c>
      <c r="U141" s="83">
        <f t="shared" si="149"/>
        <v>2</v>
      </c>
      <c r="V141" s="202">
        <f t="shared" si="149"/>
        <v>15634</v>
      </c>
      <c r="W141" s="90">
        <f t="shared" si="143"/>
        <v>3.618769883351014</v>
      </c>
      <c r="Y141" s="320"/>
      <c r="Z141" s="320"/>
    </row>
    <row r="142" spans="1:28" ht="14.25" customHeight="1" thickTop="1" x14ac:dyDescent="0.2">
      <c r="A142" s="386"/>
      <c r="L142" s="61" t="s">
        <v>21</v>
      </c>
      <c r="M142" s="78">
        <f t="shared" ref="M142:N144" si="150">+M92+M117</f>
        <v>1189</v>
      </c>
      <c r="N142" s="79">
        <f t="shared" si="150"/>
        <v>3500</v>
      </c>
      <c r="O142" s="203">
        <f t="shared" ref="O142:O144" si="151">M142+N142</f>
        <v>4689</v>
      </c>
      <c r="P142" s="91">
        <f>+P92+P117</f>
        <v>0</v>
      </c>
      <c r="Q142" s="208">
        <f>O142+P142</f>
        <v>4689</v>
      </c>
      <c r="R142" s="78">
        <f t="shared" ref="R142:S144" si="152">+R92+R117</f>
        <v>765</v>
      </c>
      <c r="S142" s="79">
        <f t="shared" si="152"/>
        <v>3945</v>
      </c>
      <c r="T142" s="203">
        <f t="shared" si="142"/>
        <v>4710</v>
      </c>
      <c r="U142" s="91">
        <f>+U92+U117</f>
        <v>3</v>
      </c>
      <c r="V142" s="208">
        <f>T142+U142</f>
        <v>4713</v>
      </c>
      <c r="W142" s="81">
        <f t="shared" si="143"/>
        <v>0.51183621241202015</v>
      </c>
      <c r="Y142" s="320"/>
    </row>
    <row r="143" spans="1:28" ht="14.25" customHeight="1" x14ac:dyDescent="0.2">
      <c r="A143" s="386"/>
      <c r="L143" s="61" t="s">
        <v>22</v>
      </c>
      <c r="M143" s="78">
        <f t="shared" si="150"/>
        <v>1040</v>
      </c>
      <c r="N143" s="79">
        <f t="shared" si="150"/>
        <v>3156</v>
      </c>
      <c r="O143" s="203">
        <f t="shared" si="151"/>
        <v>4196</v>
      </c>
      <c r="P143" s="80">
        <f>+P93+P118</f>
        <v>6</v>
      </c>
      <c r="Q143" s="208">
        <f>O143+P143</f>
        <v>4202</v>
      </c>
      <c r="R143" s="78">
        <f t="shared" si="152"/>
        <v>869</v>
      </c>
      <c r="S143" s="79">
        <f t="shared" si="152"/>
        <v>3620</v>
      </c>
      <c r="T143" s="203">
        <f t="shared" si="142"/>
        <v>4489</v>
      </c>
      <c r="U143" s="80">
        <f>+U93+U118</f>
        <v>2</v>
      </c>
      <c r="V143" s="208">
        <f>T143+U143</f>
        <v>4491</v>
      </c>
      <c r="W143" s="81">
        <f t="shared" si="143"/>
        <v>6.877677296525464</v>
      </c>
      <c r="Y143" s="320"/>
    </row>
    <row r="144" spans="1:28" ht="14.25" customHeight="1" thickBot="1" x14ac:dyDescent="0.25">
      <c r="A144" s="388"/>
      <c r="K144" s="388"/>
      <c r="L144" s="61" t="s">
        <v>23</v>
      </c>
      <c r="M144" s="78">
        <f t="shared" si="150"/>
        <v>1109</v>
      </c>
      <c r="N144" s="79">
        <f t="shared" si="150"/>
        <v>3272</v>
      </c>
      <c r="O144" s="203">
        <f t="shared" si="151"/>
        <v>4381</v>
      </c>
      <c r="P144" s="80">
        <f>+P94+P119</f>
        <v>0</v>
      </c>
      <c r="Q144" s="208">
        <f>O144+P144</f>
        <v>4381</v>
      </c>
      <c r="R144" s="78">
        <f t="shared" si="152"/>
        <v>749</v>
      </c>
      <c r="S144" s="79">
        <f t="shared" si="152"/>
        <v>3534</v>
      </c>
      <c r="T144" s="203">
        <f t="shared" si="142"/>
        <v>4283</v>
      </c>
      <c r="U144" s="80">
        <f>+U94+U119</f>
        <v>0</v>
      </c>
      <c r="V144" s="208">
        <f>T144+U144</f>
        <v>4283</v>
      </c>
      <c r="W144" s="81">
        <f t="shared" si="143"/>
        <v>-2.2369322072586129</v>
      </c>
      <c r="Y144" s="320"/>
    </row>
    <row r="145" spans="1:28" ht="14.25" customHeight="1" thickTop="1" thickBot="1" x14ac:dyDescent="0.25">
      <c r="A145" s="388"/>
      <c r="K145" s="388"/>
      <c r="L145" s="82" t="s">
        <v>40</v>
      </c>
      <c r="M145" s="83">
        <f t="shared" ref="M145:V145" si="153">+M142+M143+M144</f>
        <v>3338</v>
      </c>
      <c r="N145" s="84">
        <f t="shared" si="153"/>
        <v>9928</v>
      </c>
      <c r="O145" s="202">
        <f t="shared" si="153"/>
        <v>13266</v>
      </c>
      <c r="P145" s="83">
        <f t="shared" si="153"/>
        <v>6</v>
      </c>
      <c r="Q145" s="202">
        <f t="shared" si="153"/>
        <v>13272</v>
      </c>
      <c r="R145" s="83">
        <f t="shared" si="153"/>
        <v>2383</v>
      </c>
      <c r="S145" s="84">
        <f t="shared" si="153"/>
        <v>11099</v>
      </c>
      <c r="T145" s="202">
        <f t="shared" si="153"/>
        <v>13482</v>
      </c>
      <c r="U145" s="83">
        <f t="shared" si="153"/>
        <v>5</v>
      </c>
      <c r="V145" s="202">
        <f t="shared" si="153"/>
        <v>13487</v>
      </c>
      <c r="W145" s="85">
        <f t="shared" si="143"/>
        <v>1.619951778179618</v>
      </c>
      <c r="X145" s="323"/>
      <c r="Y145" s="324"/>
      <c r="Z145" s="324"/>
      <c r="AA145" s="393"/>
    </row>
    <row r="146" spans="1:28" ht="14.25" customHeight="1" thickTop="1" x14ac:dyDescent="0.2">
      <c r="L146" s="61" t="s">
        <v>10</v>
      </c>
      <c r="M146" s="78">
        <f t="shared" ref="M146:N148" si="154">+M96+M121</f>
        <v>1034</v>
      </c>
      <c r="N146" s="79">
        <f t="shared" si="154"/>
        <v>3869</v>
      </c>
      <c r="O146" s="201">
        <f>M146+N146</f>
        <v>4903</v>
      </c>
      <c r="P146" s="80">
        <f>+P96+P121</f>
        <v>0</v>
      </c>
      <c r="Q146" s="208">
        <f>O146+P146</f>
        <v>4903</v>
      </c>
      <c r="R146" s="78">
        <f t="shared" ref="R146:S148" si="155">+R96+R121</f>
        <v>1058</v>
      </c>
      <c r="S146" s="79">
        <f t="shared" si="155"/>
        <v>3624</v>
      </c>
      <c r="T146" s="201">
        <f>R146+S146</f>
        <v>4682</v>
      </c>
      <c r="U146" s="80">
        <f>+U96+U121</f>
        <v>0</v>
      </c>
      <c r="V146" s="208">
        <f>T146+U146</f>
        <v>4682</v>
      </c>
      <c r="W146" s="81">
        <f>IF(Q146=0,0,((V146/Q146)-1)*100)</f>
        <v>-4.50744442178258</v>
      </c>
      <c r="Y146" s="320"/>
      <c r="Z146" s="320"/>
    </row>
    <row r="147" spans="1:28" ht="14.25" customHeight="1" x14ac:dyDescent="0.2">
      <c r="L147" s="61" t="s">
        <v>11</v>
      </c>
      <c r="M147" s="78">
        <f t="shared" si="154"/>
        <v>1114</v>
      </c>
      <c r="N147" s="79">
        <f t="shared" si="154"/>
        <v>3996</v>
      </c>
      <c r="O147" s="201">
        <f>M147+N147</f>
        <v>5110</v>
      </c>
      <c r="P147" s="80">
        <f>+P97+P122</f>
        <v>0</v>
      </c>
      <c r="Q147" s="208">
        <f>O147+P147</f>
        <v>5110</v>
      </c>
      <c r="R147" s="78">
        <f t="shared" si="155"/>
        <v>817</v>
      </c>
      <c r="S147" s="79">
        <f t="shared" si="155"/>
        <v>3246</v>
      </c>
      <c r="T147" s="201">
        <f>R147+S147</f>
        <v>4063</v>
      </c>
      <c r="U147" s="80">
        <f>+U97+U122</f>
        <v>0</v>
      </c>
      <c r="V147" s="208">
        <f>T147+U147</f>
        <v>4063</v>
      </c>
      <c r="W147" s="81">
        <f>IF(Q147=0,0,((V147/Q147)-1)*100)</f>
        <v>-20.489236790606657</v>
      </c>
      <c r="Y147" s="320"/>
      <c r="Z147" s="320"/>
    </row>
    <row r="148" spans="1:28" ht="14.25" customHeight="1" thickBot="1" x14ac:dyDescent="0.25">
      <c r="L148" s="67" t="s">
        <v>12</v>
      </c>
      <c r="M148" s="78">
        <f t="shared" si="154"/>
        <v>880</v>
      </c>
      <c r="N148" s="79">
        <f t="shared" si="154"/>
        <v>3754</v>
      </c>
      <c r="O148" s="201">
        <f>M148+N148</f>
        <v>4634</v>
      </c>
      <c r="P148" s="80">
        <f>+P98+P123</f>
        <v>0</v>
      </c>
      <c r="Q148" s="208">
        <f>O148+P148</f>
        <v>4634</v>
      </c>
      <c r="R148" s="78">
        <f t="shared" si="155"/>
        <v>697</v>
      </c>
      <c r="S148" s="79">
        <f t="shared" si="155"/>
        <v>2962</v>
      </c>
      <c r="T148" s="201">
        <f>R148+S148</f>
        <v>3659</v>
      </c>
      <c r="U148" s="80">
        <f>+U98+U123</f>
        <v>6</v>
      </c>
      <c r="V148" s="208">
        <f>T148+U148</f>
        <v>3665</v>
      </c>
      <c r="W148" s="81">
        <f>IF(Q148=0,0,((V148/Q148)-1)*100)</f>
        <v>-20.910660336642206</v>
      </c>
      <c r="Y148" s="320"/>
      <c r="Z148" s="320"/>
    </row>
    <row r="149" spans="1:28" ht="14.25" customHeight="1" thickTop="1" thickBot="1" x14ac:dyDescent="0.25">
      <c r="A149" s="386"/>
      <c r="L149" s="82" t="s">
        <v>38</v>
      </c>
      <c r="M149" s="83">
        <f t="shared" ref="M149:V149" si="156">+M146+M147+M148</f>
        <v>3028</v>
      </c>
      <c r="N149" s="84">
        <f t="shared" si="156"/>
        <v>11619</v>
      </c>
      <c r="O149" s="202">
        <f t="shared" si="156"/>
        <v>14647</v>
      </c>
      <c r="P149" s="83">
        <f t="shared" si="156"/>
        <v>0</v>
      </c>
      <c r="Q149" s="202">
        <f t="shared" si="156"/>
        <v>14647</v>
      </c>
      <c r="R149" s="83">
        <f t="shared" si="156"/>
        <v>2572</v>
      </c>
      <c r="S149" s="84">
        <f t="shared" si="156"/>
        <v>9832</v>
      </c>
      <c r="T149" s="202">
        <f t="shared" si="156"/>
        <v>12404</v>
      </c>
      <c r="U149" s="83">
        <f t="shared" si="156"/>
        <v>6</v>
      </c>
      <c r="V149" s="202">
        <f t="shared" si="156"/>
        <v>12410</v>
      </c>
      <c r="W149" s="85">
        <f t="shared" ref="W149" si="157">IF(Q149=0,0,((V149/Q149)-1)*100)</f>
        <v>-15.272752099406016</v>
      </c>
      <c r="Y149" s="409"/>
      <c r="Z149" s="409"/>
      <c r="AA149" s="408"/>
    </row>
    <row r="150" spans="1:28" ht="14.25" customHeight="1" thickTop="1" thickBot="1" x14ac:dyDescent="0.25">
      <c r="A150" s="386"/>
      <c r="L150" s="82" t="s">
        <v>63</v>
      </c>
      <c r="M150" s="83">
        <f t="shared" ref="M150:V150" si="158">+M137+M141+M145+M149</f>
        <v>12597</v>
      </c>
      <c r="N150" s="84">
        <f t="shared" si="158"/>
        <v>43758</v>
      </c>
      <c r="O150" s="202">
        <f t="shared" si="158"/>
        <v>56355</v>
      </c>
      <c r="P150" s="83">
        <f t="shared" si="158"/>
        <v>42</v>
      </c>
      <c r="Q150" s="202">
        <f t="shared" si="158"/>
        <v>56397</v>
      </c>
      <c r="R150" s="83">
        <f t="shared" si="158"/>
        <v>9908</v>
      </c>
      <c r="S150" s="84">
        <f t="shared" si="158"/>
        <v>45371</v>
      </c>
      <c r="T150" s="202">
        <f t="shared" si="158"/>
        <v>55279</v>
      </c>
      <c r="U150" s="83">
        <f t="shared" si="158"/>
        <v>14</v>
      </c>
      <c r="V150" s="202">
        <f t="shared" si="158"/>
        <v>55293</v>
      </c>
      <c r="W150" s="85">
        <f>IF(Q150=0,0,((V150/Q150)-1)*100)</f>
        <v>-1.9575509335602925</v>
      </c>
      <c r="Y150" s="409"/>
      <c r="Z150" s="409"/>
      <c r="AA150" s="408"/>
      <c r="AB150" s="320"/>
    </row>
    <row r="151" spans="1:28" ht="14.25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 x14ac:dyDescent="0.2">
      <c r="L152" s="505" t="s">
        <v>54</v>
      </c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7"/>
    </row>
    <row r="153" spans="1:28" ht="24.75" customHeight="1" thickBot="1" x14ac:dyDescent="0.25">
      <c r="L153" s="508" t="s">
        <v>51</v>
      </c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10"/>
    </row>
    <row r="154" spans="1:28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8" ht="14.25" thickTop="1" thickBot="1" x14ac:dyDescent="0.25">
      <c r="L155" s="239"/>
      <c r="M155" s="240" t="s">
        <v>64</v>
      </c>
      <c r="N155" s="241"/>
      <c r="O155" s="279"/>
      <c r="P155" s="240"/>
      <c r="Q155" s="240"/>
      <c r="R155" s="240" t="s">
        <v>65</v>
      </c>
      <c r="S155" s="241"/>
      <c r="T155" s="279"/>
      <c r="U155" s="240"/>
      <c r="V155" s="240"/>
      <c r="W155" s="352" t="s">
        <v>2</v>
      </c>
    </row>
    <row r="156" spans="1:28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353" t="s">
        <v>4</v>
      </c>
    </row>
    <row r="157" spans="1:28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354"/>
    </row>
    <row r="158" spans="1:28" ht="5.25" customHeight="1" thickTop="1" x14ac:dyDescent="0.2">
      <c r="L158" s="243"/>
      <c r="M158" s="255"/>
      <c r="N158" s="256"/>
      <c r="O158" s="257"/>
      <c r="P158" s="258"/>
      <c r="Q158" s="257"/>
      <c r="R158" s="255"/>
      <c r="S158" s="256"/>
      <c r="T158" s="257"/>
      <c r="U158" s="258"/>
      <c r="V158" s="257"/>
      <c r="W158" s="259"/>
    </row>
    <row r="159" spans="1:28" x14ac:dyDescent="0.2">
      <c r="L159" s="243" t="s">
        <v>13</v>
      </c>
      <c r="M159" s="260">
        <v>0</v>
      </c>
      <c r="N159" s="261">
        <v>1</v>
      </c>
      <c r="O159" s="262">
        <f>M159+N159</f>
        <v>1</v>
      </c>
      <c r="P159" s="263">
        <v>0</v>
      </c>
      <c r="Q159" s="262">
        <f>O159+P159</f>
        <v>1</v>
      </c>
      <c r="R159" s="260">
        <v>0</v>
      </c>
      <c r="S159" s="261">
        <v>0</v>
      </c>
      <c r="T159" s="262">
        <f>R159+S159</f>
        <v>0</v>
      </c>
      <c r="U159" s="263">
        <v>0</v>
      </c>
      <c r="V159" s="262">
        <f>T159+U159</f>
        <v>0</v>
      </c>
      <c r="W159" s="264">
        <f t="shared" ref="W159" si="159">IF(Q159=0,0,((V159/Q159)-1)*100)</f>
        <v>-100</v>
      </c>
    </row>
    <row r="160" spans="1:28" x14ac:dyDescent="0.2">
      <c r="L160" s="243" t="s">
        <v>14</v>
      </c>
      <c r="M160" s="260">
        <v>0</v>
      </c>
      <c r="N160" s="261">
        <v>1</v>
      </c>
      <c r="O160" s="262">
        <f>M160+N160</f>
        <v>1</v>
      </c>
      <c r="P160" s="263">
        <v>0</v>
      </c>
      <c r="Q160" s="262">
        <f>O160+P160</f>
        <v>1</v>
      </c>
      <c r="R160" s="260">
        <v>0</v>
      </c>
      <c r="S160" s="261">
        <v>0</v>
      </c>
      <c r="T160" s="262">
        <f>R160+S160</f>
        <v>0</v>
      </c>
      <c r="U160" s="263">
        <v>0</v>
      </c>
      <c r="V160" s="262">
        <f>T160+U160</f>
        <v>0</v>
      </c>
      <c r="W160" s="264">
        <f>IF(Q160=0,0,((V160/Q160)-1)*100)</f>
        <v>-100</v>
      </c>
    </row>
    <row r="161" spans="1:27" ht="13.5" thickBot="1" x14ac:dyDescent="0.25">
      <c r="L161" s="243" t="s">
        <v>15</v>
      </c>
      <c r="M161" s="260">
        <v>0</v>
      </c>
      <c r="N161" s="261">
        <v>4</v>
      </c>
      <c r="O161" s="262">
        <f>M161+N161</f>
        <v>4</v>
      </c>
      <c r="P161" s="263">
        <v>0</v>
      </c>
      <c r="Q161" s="262">
        <f>O161+P161</f>
        <v>4</v>
      </c>
      <c r="R161" s="260">
        <v>0</v>
      </c>
      <c r="S161" s="261">
        <v>0</v>
      </c>
      <c r="T161" s="262">
        <f>R161+S161</f>
        <v>0</v>
      </c>
      <c r="U161" s="263">
        <v>0</v>
      </c>
      <c r="V161" s="262">
        <f>T161+U161</f>
        <v>0</v>
      </c>
      <c r="W161" s="264">
        <f>IF(Q161=0,0,((V161/Q161)-1)*100)</f>
        <v>-100</v>
      </c>
    </row>
    <row r="162" spans="1:27" ht="14.25" thickTop="1" thickBot="1" x14ac:dyDescent="0.25">
      <c r="L162" s="265" t="s">
        <v>61</v>
      </c>
      <c r="M162" s="266">
        <f>+M159+M160+M161</f>
        <v>0</v>
      </c>
      <c r="N162" s="267">
        <f t="shared" ref="N162:V162" si="160">+N159+N160+N161</f>
        <v>6</v>
      </c>
      <c r="O162" s="268">
        <f t="shared" si="160"/>
        <v>6</v>
      </c>
      <c r="P162" s="266">
        <f t="shared" si="160"/>
        <v>0</v>
      </c>
      <c r="Q162" s="268">
        <f t="shared" si="160"/>
        <v>6</v>
      </c>
      <c r="R162" s="266">
        <f t="shared" si="160"/>
        <v>0</v>
      </c>
      <c r="S162" s="267">
        <f t="shared" si="160"/>
        <v>0</v>
      </c>
      <c r="T162" s="268">
        <f t="shared" si="160"/>
        <v>0</v>
      </c>
      <c r="U162" s="266">
        <f t="shared" si="160"/>
        <v>0</v>
      </c>
      <c r="V162" s="268">
        <f t="shared" si="160"/>
        <v>0</v>
      </c>
      <c r="W162" s="269">
        <f t="shared" ref="W162" si="161">IF(Q162=0,0,((V162/Q162)-1)*100)</f>
        <v>-100</v>
      </c>
    </row>
    <row r="163" spans="1:27" ht="13.5" thickTop="1" x14ac:dyDescent="0.2">
      <c r="L163" s="243" t="s">
        <v>16</v>
      </c>
      <c r="M163" s="260">
        <v>0</v>
      </c>
      <c r="N163" s="261">
        <v>0</v>
      </c>
      <c r="O163" s="262">
        <f>SUM(M163:N163)</f>
        <v>0</v>
      </c>
      <c r="P163" s="263">
        <v>0</v>
      </c>
      <c r="Q163" s="262">
        <f t="shared" ref="Q163" si="162">O163+P163</f>
        <v>0</v>
      </c>
      <c r="R163" s="260">
        <v>0</v>
      </c>
      <c r="S163" s="261">
        <v>0</v>
      </c>
      <c r="T163" s="262">
        <f>SUM(R163:S163)</f>
        <v>0</v>
      </c>
      <c r="U163" s="263">
        <v>0</v>
      </c>
      <c r="V163" s="262">
        <f t="shared" ref="V163" si="163">T163+U163</f>
        <v>0</v>
      </c>
      <c r="W163" s="264">
        <f>IF(Q163=0,0,((V163/Q163)-1)*100)</f>
        <v>0</v>
      </c>
    </row>
    <row r="164" spans="1:27" x14ac:dyDescent="0.2">
      <c r="L164" s="243" t="s">
        <v>17</v>
      </c>
      <c r="M164" s="260">
        <v>0</v>
      </c>
      <c r="N164" s="261">
        <v>1</v>
      </c>
      <c r="O164" s="262">
        <f>SUM(M164:N164)</f>
        <v>1</v>
      </c>
      <c r="P164" s="263">
        <v>0</v>
      </c>
      <c r="Q164" s="262">
        <f>O164+P164</f>
        <v>1</v>
      </c>
      <c r="R164" s="260">
        <v>0</v>
      </c>
      <c r="S164" s="261">
        <v>0</v>
      </c>
      <c r="T164" s="262">
        <f>SUM(R164:S164)</f>
        <v>0</v>
      </c>
      <c r="U164" s="263">
        <v>0</v>
      </c>
      <c r="V164" s="262">
        <f>T164+U164</f>
        <v>0</v>
      </c>
      <c r="W164" s="264">
        <f>IF(Q164=0,0,((V164/Q164)-1)*100)</f>
        <v>-100</v>
      </c>
    </row>
    <row r="165" spans="1:27" ht="13.5" thickBot="1" x14ac:dyDescent="0.25">
      <c r="L165" s="243" t="s">
        <v>18</v>
      </c>
      <c r="M165" s="260">
        <v>0</v>
      </c>
      <c r="N165" s="261">
        <v>0</v>
      </c>
      <c r="O165" s="270">
        <f>SUM(M165:N165)</f>
        <v>0</v>
      </c>
      <c r="P165" s="271">
        <v>0</v>
      </c>
      <c r="Q165" s="270">
        <f>O165+P165</f>
        <v>0</v>
      </c>
      <c r="R165" s="260">
        <v>0</v>
      </c>
      <c r="S165" s="261">
        <v>0</v>
      </c>
      <c r="T165" s="270">
        <f>SUM(R165:S165)</f>
        <v>0</v>
      </c>
      <c r="U165" s="271">
        <v>0</v>
      </c>
      <c r="V165" s="270">
        <f>T165+U165</f>
        <v>0</v>
      </c>
      <c r="W165" s="264">
        <f>IF(Q165=0,0,((V165/Q165)-1)*100)</f>
        <v>0</v>
      </c>
    </row>
    <row r="166" spans="1:27" ht="14.25" thickTop="1" thickBot="1" x14ac:dyDescent="0.25">
      <c r="L166" s="462" t="s">
        <v>19</v>
      </c>
      <c r="M166" s="273">
        <f>+M163+M164+M165</f>
        <v>0</v>
      </c>
      <c r="N166" s="273">
        <f t="shared" ref="N166:V166" si="164">+N163+N164+N165</f>
        <v>1</v>
      </c>
      <c r="O166" s="463">
        <f t="shared" si="164"/>
        <v>1</v>
      </c>
      <c r="P166" s="464">
        <f t="shared" si="164"/>
        <v>0</v>
      </c>
      <c r="Q166" s="463">
        <f t="shared" si="164"/>
        <v>1</v>
      </c>
      <c r="R166" s="273">
        <f t="shared" si="164"/>
        <v>0</v>
      </c>
      <c r="S166" s="273">
        <f t="shared" si="164"/>
        <v>0</v>
      </c>
      <c r="T166" s="463">
        <f t="shared" si="164"/>
        <v>0</v>
      </c>
      <c r="U166" s="464">
        <f t="shared" si="164"/>
        <v>0</v>
      </c>
      <c r="V166" s="463">
        <f t="shared" si="164"/>
        <v>0</v>
      </c>
      <c r="W166" s="276">
        <f>IF(Q166=0,0,((V166/Q166)-1)*100)</f>
        <v>-100</v>
      </c>
    </row>
    <row r="167" spans="1:27" ht="13.5" thickTop="1" x14ac:dyDescent="0.2">
      <c r="A167" s="388"/>
      <c r="K167" s="388"/>
      <c r="L167" s="243" t="s">
        <v>21</v>
      </c>
      <c r="M167" s="260">
        <v>0</v>
      </c>
      <c r="N167" s="261">
        <v>0</v>
      </c>
      <c r="O167" s="270">
        <f>SUM(M167:N167)</f>
        <v>0</v>
      </c>
      <c r="P167" s="277">
        <v>0</v>
      </c>
      <c r="Q167" s="270">
        <f>O167+P167</f>
        <v>0</v>
      </c>
      <c r="R167" s="260">
        <v>0</v>
      </c>
      <c r="S167" s="261">
        <v>0</v>
      </c>
      <c r="T167" s="270">
        <f>SUM(R167:S167)</f>
        <v>0</v>
      </c>
      <c r="U167" s="277">
        <v>0</v>
      </c>
      <c r="V167" s="270">
        <f>T167+U167</f>
        <v>0</v>
      </c>
      <c r="W167" s="264">
        <f>IF(Q167=0,0,((V167/Q167)-1)*100)</f>
        <v>0</v>
      </c>
      <c r="X167" s="323"/>
      <c r="Y167" s="324"/>
      <c r="Z167" s="324"/>
      <c r="AA167" s="393"/>
    </row>
    <row r="168" spans="1:27" x14ac:dyDescent="0.2">
      <c r="A168" s="388"/>
      <c r="K168" s="388"/>
      <c r="L168" s="243" t="s">
        <v>22</v>
      </c>
      <c r="M168" s="260">
        <v>0</v>
      </c>
      <c r="N168" s="261">
        <v>6</v>
      </c>
      <c r="O168" s="270">
        <f>SUM(M168:N168)</f>
        <v>6</v>
      </c>
      <c r="P168" s="263">
        <v>0</v>
      </c>
      <c r="Q168" s="270">
        <f>O168+P168</f>
        <v>6</v>
      </c>
      <c r="R168" s="260">
        <v>0</v>
      </c>
      <c r="S168" s="261">
        <v>0</v>
      </c>
      <c r="T168" s="270">
        <f>SUM(R168:S168)</f>
        <v>0</v>
      </c>
      <c r="U168" s="263">
        <v>0</v>
      </c>
      <c r="V168" s="270">
        <f>T168+U168</f>
        <v>0</v>
      </c>
      <c r="W168" s="264">
        <f t="shared" ref="W168" si="165">IF(Q168=0,0,((V168/Q168)-1)*100)</f>
        <v>-100</v>
      </c>
      <c r="X168" s="323"/>
      <c r="Y168" s="324"/>
      <c r="Z168" s="324"/>
      <c r="AA168" s="393"/>
    </row>
    <row r="169" spans="1:27" ht="13.5" thickBot="1" x14ac:dyDescent="0.25">
      <c r="A169" s="388"/>
      <c r="K169" s="388"/>
      <c r="L169" s="243" t="s">
        <v>23</v>
      </c>
      <c r="M169" s="260">
        <v>0</v>
      </c>
      <c r="N169" s="261">
        <v>0</v>
      </c>
      <c r="O169" s="270">
        <f>SUM(M169:N169)</f>
        <v>0</v>
      </c>
      <c r="P169" s="263">
        <v>0</v>
      </c>
      <c r="Q169" s="270">
        <f>O169+P169</f>
        <v>0</v>
      </c>
      <c r="R169" s="260">
        <v>0</v>
      </c>
      <c r="S169" s="261">
        <v>0</v>
      </c>
      <c r="T169" s="270">
        <f>SUM(R169:S169)</f>
        <v>0</v>
      </c>
      <c r="U169" s="263">
        <v>0</v>
      </c>
      <c r="V169" s="270">
        <f>T169+U169</f>
        <v>0</v>
      </c>
      <c r="W169" s="264">
        <f>IF(Q169=0,0,((V169/Q169)-1)*100)</f>
        <v>0</v>
      </c>
      <c r="X169" s="323"/>
      <c r="Y169" s="324"/>
      <c r="Z169" s="324"/>
      <c r="AA169" s="393"/>
    </row>
    <row r="170" spans="1:27" ht="14.25" customHeight="1" thickTop="1" thickBot="1" x14ac:dyDescent="0.25">
      <c r="L170" s="265" t="s">
        <v>40</v>
      </c>
      <c r="M170" s="266">
        <f t="shared" ref="M170:V170" si="166">+M167+M168+M169</f>
        <v>0</v>
      </c>
      <c r="N170" s="267">
        <f t="shared" si="166"/>
        <v>6</v>
      </c>
      <c r="O170" s="268">
        <f t="shared" si="166"/>
        <v>6</v>
      </c>
      <c r="P170" s="266">
        <f t="shared" si="166"/>
        <v>0</v>
      </c>
      <c r="Q170" s="268">
        <f t="shared" si="166"/>
        <v>6</v>
      </c>
      <c r="R170" s="266">
        <f t="shared" si="166"/>
        <v>0</v>
      </c>
      <c r="S170" s="267">
        <f t="shared" si="166"/>
        <v>0</v>
      </c>
      <c r="T170" s="268">
        <f t="shared" si="166"/>
        <v>0</v>
      </c>
      <c r="U170" s="266">
        <f t="shared" si="166"/>
        <v>0</v>
      </c>
      <c r="V170" s="268">
        <f t="shared" si="166"/>
        <v>0</v>
      </c>
      <c r="W170" s="269">
        <f t="shared" ref="W170" si="167">IF(Q170=0,0,((V170/Q170)-1)*100)</f>
        <v>-100</v>
      </c>
    </row>
    <row r="171" spans="1:27" ht="14.25" customHeight="1" thickTop="1" x14ac:dyDescent="0.2">
      <c r="L171" s="243" t="s">
        <v>10</v>
      </c>
      <c r="M171" s="260">
        <v>0</v>
      </c>
      <c r="N171" s="261">
        <v>0</v>
      </c>
      <c r="O171" s="262">
        <f>M171+N171</f>
        <v>0</v>
      </c>
      <c r="P171" s="263">
        <v>0</v>
      </c>
      <c r="Q171" s="262">
        <f>O171+P171</f>
        <v>0</v>
      </c>
      <c r="R171" s="260">
        <v>0</v>
      </c>
      <c r="S171" s="261">
        <v>0</v>
      </c>
      <c r="T171" s="262">
        <f>R171+S171</f>
        <v>0</v>
      </c>
      <c r="U171" s="263">
        <v>0</v>
      </c>
      <c r="V171" s="262">
        <f>T171+U171</f>
        <v>0</v>
      </c>
      <c r="W171" s="264">
        <f>IF(Q171=0,0,((V171/Q171)-1)*100)</f>
        <v>0</v>
      </c>
    </row>
    <row r="172" spans="1:27" ht="14.25" customHeight="1" x14ac:dyDescent="0.2">
      <c r="L172" s="243" t="s">
        <v>11</v>
      </c>
      <c r="M172" s="260">
        <v>0</v>
      </c>
      <c r="N172" s="261">
        <v>0</v>
      </c>
      <c r="O172" s="262">
        <f>M172+N172</f>
        <v>0</v>
      </c>
      <c r="P172" s="263">
        <v>0</v>
      </c>
      <c r="Q172" s="262">
        <f>O172+P172</f>
        <v>0</v>
      </c>
      <c r="R172" s="260">
        <v>0</v>
      </c>
      <c r="S172" s="261">
        <v>0</v>
      </c>
      <c r="T172" s="262">
        <f>R172+S172</f>
        <v>0</v>
      </c>
      <c r="U172" s="263">
        <v>0</v>
      </c>
      <c r="V172" s="262">
        <f>T172+U172</f>
        <v>0</v>
      </c>
      <c r="W172" s="264">
        <f>IF(Q172=0,0,((V172/Q172)-1)*100)</f>
        <v>0</v>
      </c>
    </row>
    <row r="173" spans="1:27" ht="14.25" customHeight="1" thickBot="1" x14ac:dyDescent="0.25">
      <c r="L173" s="249" t="s">
        <v>12</v>
      </c>
      <c r="M173" s="260">
        <v>0</v>
      </c>
      <c r="N173" s="261">
        <v>0</v>
      </c>
      <c r="O173" s="262">
        <f>M173+N173</f>
        <v>0</v>
      </c>
      <c r="P173" s="263">
        <v>0</v>
      </c>
      <c r="Q173" s="262">
        <f t="shared" ref="Q173" si="168">O173+P173</f>
        <v>0</v>
      </c>
      <c r="R173" s="260">
        <v>0</v>
      </c>
      <c r="S173" s="261">
        <v>0</v>
      </c>
      <c r="T173" s="262">
        <f>R173+S173</f>
        <v>0</v>
      </c>
      <c r="U173" s="263">
        <v>0</v>
      </c>
      <c r="V173" s="262">
        <f t="shared" ref="V173" si="169">T173+U173</f>
        <v>0</v>
      </c>
      <c r="W173" s="264">
        <f>IF(Q173=0,0,((V173/Q173)-1)*100)</f>
        <v>0</v>
      </c>
    </row>
    <row r="174" spans="1:27" ht="14.25" customHeight="1" thickTop="1" thickBot="1" x14ac:dyDescent="0.25">
      <c r="L174" s="265" t="s">
        <v>38</v>
      </c>
      <c r="M174" s="266">
        <f t="shared" ref="M174:V174" si="170">+M171+M172+M173</f>
        <v>0</v>
      </c>
      <c r="N174" s="267">
        <f t="shared" si="170"/>
        <v>0</v>
      </c>
      <c r="O174" s="268">
        <f t="shared" si="170"/>
        <v>0</v>
      </c>
      <c r="P174" s="266">
        <f t="shared" si="170"/>
        <v>0</v>
      </c>
      <c r="Q174" s="268">
        <f t="shared" si="170"/>
        <v>0</v>
      </c>
      <c r="R174" s="266">
        <f t="shared" si="170"/>
        <v>0</v>
      </c>
      <c r="S174" s="267">
        <f t="shared" si="170"/>
        <v>0</v>
      </c>
      <c r="T174" s="268">
        <f t="shared" si="170"/>
        <v>0</v>
      </c>
      <c r="U174" s="266">
        <f t="shared" si="170"/>
        <v>0</v>
      </c>
      <c r="V174" s="268">
        <f t="shared" si="170"/>
        <v>0</v>
      </c>
      <c r="W174" s="269">
        <f t="shared" ref="W174" si="171">IF(Q174=0,0,((V174/Q174)-1)*100)</f>
        <v>0</v>
      </c>
    </row>
    <row r="175" spans="1:27" ht="14.25" customHeight="1" thickTop="1" thickBot="1" x14ac:dyDescent="0.25">
      <c r="L175" s="265" t="s">
        <v>63</v>
      </c>
      <c r="M175" s="266">
        <f t="shared" ref="M175:V175" si="172">+M162+M166+M170+M174</f>
        <v>0</v>
      </c>
      <c r="N175" s="267">
        <f t="shared" si="172"/>
        <v>13</v>
      </c>
      <c r="O175" s="268">
        <f t="shared" si="172"/>
        <v>13</v>
      </c>
      <c r="P175" s="266">
        <f t="shared" si="172"/>
        <v>0</v>
      </c>
      <c r="Q175" s="268">
        <f t="shared" si="172"/>
        <v>13</v>
      </c>
      <c r="R175" s="266">
        <f t="shared" si="172"/>
        <v>0</v>
      </c>
      <c r="S175" s="267">
        <f t="shared" si="172"/>
        <v>0</v>
      </c>
      <c r="T175" s="268">
        <f t="shared" si="172"/>
        <v>0</v>
      </c>
      <c r="U175" s="266">
        <f t="shared" si="172"/>
        <v>0</v>
      </c>
      <c r="V175" s="268">
        <f t="shared" si="172"/>
        <v>0</v>
      </c>
      <c r="W175" s="269">
        <f>IF(Q175=0,0,((V175/Q175)-1)*100)</f>
        <v>-100</v>
      </c>
    </row>
    <row r="176" spans="1:27" ht="14.25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7" ht="13.5" thickTop="1" x14ac:dyDescent="0.2">
      <c r="L177" s="505" t="s">
        <v>55</v>
      </c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507"/>
    </row>
    <row r="178" spans="1:27" ht="13.5" thickBot="1" x14ac:dyDescent="0.25">
      <c r="L178" s="508" t="s">
        <v>52</v>
      </c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10"/>
    </row>
    <row r="179" spans="1:27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7" ht="14.25" thickTop="1" thickBot="1" x14ac:dyDescent="0.25">
      <c r="L180" s="239"/>
      <c r="M180" s="240" t="s">
        <v>64</v>
      </c>
      <c r="N180" s="241"/>
      <c r="O180" s="279"/>
      <c r="P180" s="240"/>
      <c r="Q180" s="240"/>
      <c r="R180" s="240" t="s">
        <v>65</v>
      </c>
      <c r="S180" s="241"/>
      <c r="T180" s="279"/>
      <c r="U180" s="240"/>
      <c r="V180" s="240"/>
      <c r="W180" s="352" t="s">
        <v>2</v>
      </c>
    </row>
    <row r="181" spans="1:27" ht="13.5" thickTop="1" x14ac:dyDescent="0.2">
      <c r="L181" s="243" t="s">
        <v>3</v>
      </c>
      <c r="M181" s="244"/>
      <c r="N181" s="245"/>
      <c r="O181" s="246"/>
      <c r="P181" s="247"/>
      <c r="Q181" s="246"/>
      <c r="R181" s="244"/>
      <c r="S181" s="245"/>
      <c r="T181" s="246"/>
      <c r="U181" s="247"/>
      <c r="V181" s="246"/>
      <c r="W181" s="353" t="s">
        <v>4</v>
      </c>
    </row>
    <row r="182" spans="1:27" ht="13.5" thickBot="1" x14ac:dyDescent="0.25">
      <c r="L182" s="249"/>
      <c r="M182" s="250" t="s">
        <v>35</v>
      </c>
      <c r="N182" s="251" t="s">
        <v>36</v>
      </c>
      <c r="O182" s="252" t="s">
        <v>37</v>
      </c>
      <c r="P182" s="253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53" t="s">
        <v>32</v>
      </c>
      <c r="V182" s="252" t="s">
        <v>7</v>
      </c>
      <c r="W182" s="354"/>
    </row>
    <row r="183" spans="1:27" ht="6" customHeight="1" thickTop="1" x14ac:dyDescent="0.2">
      <c r="L183" s="243"/>
      <c r="M183" s="255"/>
      <c r="N183" s="256"/>
      <c r="O183" s="257"/>
      <c r="P183" s="258"/>
      <c r="Q183" s="257"/>
      <c r="R183" s="255"/>
      <c r="S183" s="256"/>
      <c r="T183" s="257"/>
      <c r="U183" s="258"/>
      <c r="V183" s="257"/>
      <c r="W183" s="259"/>
    </row>
    <row r="184" spans="1:27" x14ac:dyDescent="0.2">
      <c r="L184" s="243" t="s">
        <v>13</v>
      </c>
      <c r="M184" s="260">
        <v>132</v>
      </c>
      <c r="N184" s="261">
        <v>945</v>
      </c>
      <c r="O184" s="262">
        <f>M184+N184</f>
        <v>1077</v>
      </c>
      <c r="P184" s="263">
        <v>0</v>
      </c>
      <c r="Q184" s="262">
        <f>O184+P184</f>
        <v>1077</v>
      </c>
      <c r="R184" s="260">
        <v>0</v>
      </c>
      <c r="S184" s="261">
        <v>0</v>
      </c>
      <c r="T184" s="262">
        <f>R184+S184</f>
        <v>0</v>
      </c>
      <c r="U184" s="263">
        <v>0</v>
      </c>
      <c r="V184" s="262">
        <f>T184+U184</f>
        <v>0</v>
      </c>
      <c r="W184" s="264">
        <f t="shared" ref="W184" si="173">IF(Q184=0,0,((V184/Q184)-1)*100)</f>
        <v>-100</v>
      </c>
    </row>
    <row r="185" spans="1:27" x14ac:dyDescent="0.2">
      <c r="L185" s="243" t="s">
        <v>14</v>
      </c>
      <c r="M185" s="260">
        <v>122</v>
      </c>
      <c r="N185" s="261">
        <v>894</v>
      </c>
      <c r="O185" s="262">
        <f>M185+N185</f>
        <v>1016</v>
      </c>
      <c r="P185" s="263">
        <v>0</v>
      </c>
      <c r="Q185" s="262">
        <f>O185+P185</f>
        <v>1016</v>
      </c>
      <c r="R185" s="260">
        <v>0</v>
      </c>
      <c r="S185" s="261">
        <v>1</v>
      </c>
      <c r="T185" s="262">
        <f>R185+S185</f>
        <v>1</v>
      </c>
      <c r="U185" s="263">
        <v>0</v>
      </c>
      <c r="V185" s="262">
        <f>T185+U185</f>
        <v>1</v>
      </c>
      <c r="W185" s="264">
        <f>IF(Q185=0,0,((V185/Q185)-1)*100)</f>
        <v>-99.9015748031496</v>
      </c>
    </row>
    <row r="186" spans="1:27" ht="13.5" thickBot="1" x14ac:dyDescent="0.25">
      <c r="L186" s="243" t="s">
        <v>15</v>
      </c>
      <c r="M186" s="260">
        <v>144</v>
      </c>
      <c r="N186" s="261">
        <v>1006</v>
      </c>
      <c r="O186" s="262">
        <f>M186+N186</f>
        <v>1150</v>
      </c>
      <c r="P186" s="263">
        <v>0</v>
      </c>
      <c r="Q186" s="262">
        <f>O186+P186</f>
        <v>1150</v>
      </c>
      <c r="R186" s="260">
        <v>0</v>
      </c>
      <c r="S186" s="261">
        <v>0</v>
      </c>
      <c r="T186" s="262">
        <f>R186+S186</f>
        <v>0</v>
      </c>
      <c r="U186" s="263">
        <v>0</v>
      </c>
      <c r="V186" s="262">
        <f>T186+U186</f>
        <v>0</v>
      </c>
      <c r="W186" s="264">
        <f>IF(Q186=0,0,((V186/Q186)-1)*100)</f>
        <v>-100</v>
      </c>
    </row>
    <row r="187" spans="1:27" ht="14.25" thickTop="1" thickBot="1" x14ac:dyDescent="0.25">
      <c r="L187" s="265" t="s">
        <v>61</v>
      </c>
      <c r="M187" s="266">
        <f>+M184+M185+M186</f>
        <v>398</v>
      </c>
      <c r="N187" s="267">
        <f t="shared" ref="N187:V187" si="174">+N184+N185+N186</f>
        <v>2845</v>
      </c>
      <c r="O187" s="268">
        <f t="shared" si="174"/>
        <v>3243</v>
      </c>
      <c r="P187" s="266">
        <f t="shared" si="174"/>
        <v>0</v>
      </c>
      <c r="Q187" s="268">
        <f t="shared" si="174"/>
        <v>3243</v>
      </c>
      <c r="R187" s="266">
        <f t="shared" si="174"/>
        <v>0</v>
      </c>
      <c r="S187" s="267">
        <f t="shared" si="174"/>
        <v>1</v>
      </c>
      <c r="T187" s="268">
        <f t="shared" si="174"/>
        <v>1</v>
      </c>
      <c r="U187" s="266">
        <f t="shared" si="174"/>
        <v>0</v>
      </c>
      <c r="V187" s="268">
        <f t="shared" si="174"/>
        <v>1</v>
      </c>
      <c r="W187" s="269">
        <f t="shared" ref="W187" si="175">IF(Q187=0,0,((V187/Q187)-1)*100)</f>
        <v>-99.969164353993207</v>
      </c>
    </row>
    <row r="188" spans="1:27" ht="13.5" thickTop="1" x14ac:dyDescent="0.2">
      <c r="L188" s="243" t="s">
        <v>16</v>
      </c>
      <c r="M188" s="260">
        <v>85</v>
      </c>
      <c r="N188" s="261">
        <v>727</v>
      </c>
      <c r="O188" s="262">
        <f>SUM(M188:N188)</f>
        <v>812</v>
      </c>
      <c r="P188" s="263">
        <v>0</v>
      </c>
      <c r="Q188" s="262">
        <f>O188+P188</f>
        <v>812</v>
      </c>
      <c r="R188" s="260">
        <v>0</v>
      </c>
      <c r="S188" s="261">
        <v>0</v>
      </c>
      <c r="T188" s="262">
        <f>SUM(R188:S188)</f>
        <v>0</v>
      </c>
      <c r="U188" s="263">
        <v>0</v>
      </c>
      <c r="V188" s="262">
        <f>T188+U188</f>
        <v>0</v>
      </c>
      <c r="W188" s="264">
        <f>IF(Q188=0,0,((V188/Q188)-1)*100)</f>
        <v>-100</v>
      </c>
    </row>
    <row r="189" spans="1:27" x14ac:dyDescent="0.2">
      <c r="L189" s="243" t="s">
        <v>17</v>
      </c>
      <c r="M189" s="260">
        <v>103</v>
      </c>
      <c r="N189" s="261">
        <v>890</v>
      </c>
      <c r="O189" s="262">
        <f>SUM(M189:N189)</f>
        <v>993</v>
      </c>
      <c r="P189" s="263">
        <v>0</v>
      </c>
      <c r="Q189" s="262">
        <f>O189+P189</f>
        <v>993</v>
      </c>
      <c r="R189" s="260">
        <v>0</v>
      </c>
      <c r="S189" s="261">
        <v>0</v>
      </c>
      <c r="T189" s="262">
        <f>SUM(R189:S189)</f>
        <v>0</v>
      </c>
      <c r="U189" s="263">
        <v>0</v>
      </c>
      <c r="V189" s="262">
        <f>T189+U189</f>
        <v>0</v>
      </c>
      <c r="W189" s="264">
        <f>IF(Q189=0,0,((V189/Q189)-1)*100)</f>
        <v>-100</v>
      </c>
    </row>
    <row r="190" spans="1:27" ht="13.5" thickBot="1" x14ac:dyDescent="0.25">
      <c r="L190" s="243" t="s">
        <v>18</v>
      </c>
      <c r="M190" s="260">
        <v>94</v>
      </c>
      <c r="N190" s="261">
        <v>935</v>
      </c>
      <c r="O190" s="270">
        <f>SUM(M190:N190)</f>
        <v>1029</v>
      </c>
      <c r="P190" s="271">
        <v>0</v>
      </c>
      <c r="Q190" s="270">
        <f>O190+P190</f>
        <v>1029</v>
      </c>
      <c r="R190" s="260">
        <v>0</v>
      </c>
      <c r="S190" s="261">
        <v>0</v>
      </c>
      <c r="T190" s="270">
        <f>SUM(R190:S190)</f>
        <v>0</v>
      </c>
      <c r="U190" s="271">
        <v>0</v>
      </c>
      <c r="V190" s="270">
        <f>T190+U190</f>
        <v>0</v>
      </c>
      <c r="W190" s="264">
        <f>IF(Q190=0,0,((V190/Q190)-1)*100)</f>
        <v>-100</v>
      </c>
    </row>
    <row r="191" spans="1:27" ht="14.25" thickTop="1" thickBot="1" x14ac:dyDescent="0.25">
      <c r="L191" s="462" t="s">
        <v>19</v>
      </c>
      <c r="M191" s="273">
        <f>+M188+M189+M190</f>
        <v>282</v>
      </c>
      <c r="N191" s="273">
        <f t="shared" ref="N191:V191" si="176">+N188+N189+N190</f>
        <v>2552</v>
      </c>
      <c r="O191" s="463">
        <f t="shared" si="176"/>
        <v>2834</v>
      </c>
      <c r="P191" s="464">
        <f t="shared" si="176"/>
        <v>0</v>
      </c>
      <c r="Q191" s="463">
        <f t="shared" si="176"/>
        <v>2834</v>
      </c>
      <c r="R191" s="273">
        <f t="shared" si="176"/>
        <v>0</v>
      </c>
      <c r="S191" s="273">
        <f t="shared" si="176"/>
        <v>0</v>
      </c>
      <c r="T191" s="463">
        <f t="shared" si="176"/>
        <v>0</v>
      </c>
      <c r="U191" s="464">
        <f t="shared" si="176"/>
        <v>0</v>
      </c>
      <c r="V191" s="463">
        <f t="shared" si="176"/>
        <v>0</v>
      </c>
      <c r="W191" s="276">
        <f>IF(Q191=0,0,((V191/Q191)-1)*100)</f>
        <v>-100</v>
      </c>
    </row>
    <row r="192" spans="1:27" ht="13.5" thickTop="1" x14ac:dyDescent="0.2">
      <c r="A192" s="388"/>
      <c r="K192" s="388"/>
      <c r="L192" s="243" t="s">
        <v>21</v>
      </c>
      <c r="M192" s="260">
        <v>84</v>
      </c>
      <c r="N192" s="261">
        <v>846</v>
      </c>
      <c r="O192" s="270">
        <f>SUM(M192:N192)</f>
        <v>930</v>
      </c>
      <c r="P192" s="277">
        <v>0</v>
      </c>
      <c r="Q192" s="270">
        <f>O192+P192</f>
        <v>930</v>
      </c>
      <c r="R192" s="260">
        <v>0</v>
      </c>
      <c r="S192" s="261">
        <v>0</v>
      </c>
      <c r="T192" s="270">
        <f>SUM(R192:S192)</f>
        <v>0</v>
      </c>
      <c r="U192" s="277">
        <v>0</v>
      </c>
      <c r="V192" s="270">
        <f>T192+U192</f>
        <v>0</v>
      </c>
      <c r="W192" s="264">
        <f>IF(Q192=0,0,((V192/Q192)-1)*100)</f>
        <v>-100</v>
      </c>
      <c r="X192" s="323"/>
      <c r="Y192" s="324"/>
      <c r="Z192" s="324"/>
      <c r="AA192" s="393"/>
    </row>
    <row r="193" spans="1:27" x14ac:dyDescent="0.2">
      <c r="A193" s="388"/>
      <c r="K193" s="388"/>
      <c r="L193" s="243" t="s">
        <v>22</v>
      </c>
      <c r="M193" s="260">
        <v>65</v>
      </c>
      <c r="N193" s="261">
        <v>988</v>
      </c>
      <c r="O193" s="270">
        <f>SUM(M193:N193)</f>
        <v>1053</v>
      </c>
      <c r="P193" s="263">
        <v>0</v>
      </c>
      <c r="Q193" s="270">
        <f>O193+P193</f>
        <v>1053</v>
      </c>
      <c r="R193" s="260">
        <v>0</v>
      </c>
      <c r="S193" s="261">
        <v>0</v>
      </c>
      <c r="T193" s="270">
        <f>SUM(R193:S193)</f>
        <v>0</v>
      </c>
      <c r="U193" s="263">
        <v>0</v>
      </c>
      <c r="V193" s="270">
        <f>T193+U193</f>
        <v>0</v>
      </c>
      <c r="W193" s="264">
        <f t="shared" ref="W193" si="177">IF(Q193=0,0,((V193/Q193)-1)*100)</f>
        <v>-100</v>
      </c>
      <c r="X193" s="323"/>
      <c r="Y193" s="324"/>
      <c r="Z193" s="324"/>
      <c r="AA193" s="393"/>
    </row>
    <row r="194" spans="1:27" ht="13.5" thickBot="1" x14ac:dyDescent="0.25">
      <c r="A194" s="388"/>
      <c r="K194" s="388"/>
      <c r="L194" s="243" t="s">
        <v>23</v>
      </c>
      <c r="M194" s="260">
        <v>19</v>
      </c>
      <c r="N194" s="261">
        <v>254</v>
      </c>
      <c r="O194" s="270">
        <f>SUM(M194:N194)</f>
        <v>273</v>
      </c>
      <c r="P194" s="263">
        <v>0</v>
      </c>
      <c r="Q194" s="270">
        <f>O194+P194</f>
        <v>273</v>
      </c>
      <c r="R194" s="260">
        <v>0</v>
      </c>
      <c r="S194" s="261">
        <v>0</v>
      </c>
      <c r="T194" s="270">
        <f>SUM(R194:S194)</f>
        <v>0</v>
      </c>
      <c r="U194" s="263">
        <v>0</v>
      </c>
      <c r="V194" s="270">
        <f>T194+U194</f>
        <v>0</v>
      </c>
      <c r="W194" s="264">
        <f>IF(Q194=0,0,((V194/Q194)-1)*100)</f>
        <v>-100</v>
      </c>
      <c r="X194" s="323"/>
      <c r="Y194" s="324"/>
      <c r="Z194" s="324"/>
      <c r="AA194" s="393"/>
    </row>
    <row r="195" spans="1:27" ht="14.25" customHeight="1" thickTop="1" thickBot="1" x14ac:dyDescent="0.25">
      <c r="A195" s="388"/>
      <c r="K195" s="388"/>
      <c r="L195" s="265" t="s">
        <v>40</v>
      </c>
      <c r="M195" s="266">
        <f t="shared" ref="M195:V195" si="178">+M192+M193+M194</f>
        <v>168</v>
      </c>
      <c r="N195" s="267">
        <f t="shared" si="178"/>
        <v>2088</v>
      </c>
      <c r="O195" s="268">
        <f t="shared" si="178"/>
        <v>2256</v>
      </c>
      <c r="P195" s="266">
        <f t="shared" si="178"/>
        <v>0</v>
      </c>
      <c r="Q195" s="268">
        <f t="shared" si="178"/>
        <v>2256</v>
      </c>
      <c r="R195" s="266">
        <f t="shared" si="178"/>
        <v>0</v>
      </c>
      <c r="S195" s="267">
        <f t="shared" si="178"/>
        <v>0</v>
      </c>
      <c r="T195" s="268">
        <f t="shared" si="178"/>
        <v>0</v>
      </c>
      <c r="U195" s="266">
        <f t="shared" si="178"/>
        <v>0</v>
      </c>
      <c r="V195" s="268">
        <f t="shared" si="178"/>
        <v>0</v>
      </c>
      <c r="W195" s="269">
        <f t="shared" ref="W195" si="179">IF(Q195=0,0,((V195/Q195)-1)*100)</f>
        <v>-100</v>
      </c>
      <c r="X195" s="323"/>
      <c r="Y195" s="324"/>
      <c r="Z195" s="324"/>
      <c r="AA195" s="393"/>
    </row>
    <row r="196" spans="1:27" ht="14.25" customHeight="1" thickTop="1" x14ac:dyDescent="0.2">
      <c r="L196" s="243" t="s">
        <v>10</v>
      </c>
      <c r="M196" s="260">
        <v>0</v>
      </c>
      <c r="N196" s="261">
        <v>0</v>
      </c>
      <c r="O196" s="262">
        <f>M196+N196</f>
        <v>0</v>
      </c>
      <c r="P196" s="263">
        <v>0</v>
      </c>
      <c r="Q196" s="262">
        <f>O196+P196</f>
        <v>0</v>
      </c>
      <c r="R196" s="260">
        <v>0</v>
      </c>
      <c r="S196" s="261">
        <v>0</v>
      </c>
      <c r="T196" s="262">
        <f>R196+S196</f>
        <v>0</v>
      </c>
      <c r="U196" s="263">
        <v>0</v>
      </c>
      <c r="V196" s="262">
        <f>T196+U196</f>
        <v>0</v>
      </c>
      <c r="W196" s="264">
        <f>IF(Q196=0,0,((V196/Q196)-1)*100)</f>
        <v>0</v>
      </c>
    </row>
    <row r="197" spans="1:27" ht="14.25" customHeight="1" x14ac:dyDescent="0.2">
      <c r="L197" s="243" t="s">
        <v>11</v>
      </c>
      <c r="M197" s="260">
        <v>0</v>
      </c>
      <c r="N197" s="261">
        <v>0</v>
      </c>
      <c r="O197" s="262">
        <f>M197+N197</f>
        <v>0</v>
      </c>
      <c r="P197" s="263">
        <v>0</v>
      </c>
      <c r="Q197" s="262">
        <f>O197+P197</f>
        <v>0</v>
      </c>
      <c r="R197" s="260">
        <v>0</v>
      </c>
      <c r="S197" s="261">
        <v>0</v>
      </c>
      <c r="T197" s="262">
        <f>R197+S197</f>
        <v>0</v>
      </c>
      <c r="U197" s="263">
        <v>0</v>
      </c>
      <c r="V197" s="262">
        <f>T197+U197</f>
        <v>0</v>
      </c>
      <c r="W197" s="264">
        <f>IF(Q197=0,0,((V197/Q197)-1)*100)</f>
        <v>0</v>
      </c>
    </row>
    <row r="198" spans="1:27" ht="14.25" customHeight="1" thickBot="1" x14ac:dyDescent="0.25">
      <c r="L198" s="249" t="s">
        <v>12</v>
      </c>
      <c r="M198" s="260">
        <v>0</v>
      </c>
      <c r="N198" s="261">
        <v>0</v>
      </c>
      <c r="O198" s="262">
        <f>M198+N198</f>
        <v>0</v>
      </c>
      <c r="P198" s="263">
        <v>0</v>
      </c>
      <c r="Q198" s="262">
        <f t="shared" ref="Q198" si="180">O198+P198</f>
        <v>0</v>
      </c>
      <c r="R198" s="260">
        <v>0</v>
      </c>
      <c r="S198" s="261">
        <v>0</v>
      </c>
      <c r="T198" s="262">
        <f>R198+S198</f>
        <v>0</v>
      </c>
      <c r="U198" s="263">
        <v>0</v>
      </c>
      <c r="V198" s="262">
        <f t="shared" ref="V198" si="181">T198+U198</f>
        <v>0</v>
      </c>
      <c r="W198" s="264">
        <f>IF(Q198=0,0,((V198/Q198)-1)*100)</f>
        <v>0</v>
      </c>
    </row>
    <row r="199" spans="1:27" ht="14.25" customHeight="1" thickTop="1" thickBot="1" x14ac:dyDescent="0.25">
      <c r="L199" s="265" t="s">
        <v>38</v>
      </c>
      <c r="M199" s="266">
        <f t="shared" ref="M199:V199" si="182">+M196+M197+M198</f>
        <v>0</v>
      </c>
      <c r="N199" s="267">
        <f t="shared" si="182"/>
        <v>0</v>
      </c>
      <c r="O199" s="268">
        <f t="shared" si="182"/>
        <v>0</v>
      </c>
      <c r="P199" s="266">
        <f t="shared" si="182"/>
        <v>0</v>
      </c>
      <c r="Q199" s="268">
        <f t="shared" si="182"/>
        <v>0</v>
      </c>
      <c r="R199" s="266">
        <f t="shared" si="182"/>
        <v>0</v>
      </c>
      <c r="S199" s="267">
        <f t="shared" si="182"/>
        <v>0</v>
      </c>
      <c r="T199" s="268">
        <f t="shared" si="182"/>
        <v>0</v>
      </c>
      <c r="U199" s="266">
        <f t="shared" si="182"/>
        <v>0</v>
      </c>
      <c r="V199" s="268">
        <f t="shared" si="182"/>
        <v>0</v>
      </c>
      <c r="W199" s="269">
        <f t="shared" ref="W199" si="183">IF(Q199=0,0,((V199/Q199)-1)*100)</f>
        <v>0</v>
      </c>
    </row>
    <row r="200" spans="1:27" ht="14.25" customHeight="1" thickTop="1" thickBot="1" x14ac:dyDescent="0.25">
      <c r="L200" s="265" t="s">
        <v>63</v>
      </c>
      <c r="M200" s="266">
        <f t="shared" ref="M200:V200" si="184">+M187+M191+M195+M199</f>
        <v>848</v>
      </c>
      <c r="N200" s="267">
        <f t="shared" si="184"/>
        <v>7485</v>
      </c>
      <c r="O200" s="268">
        <f t="shared" si="184"/>
        <v>8333</v>
      </c>
      <c r="P200" s="266">
        <f t="shared" si="184"/>
        <v>0</v>
      </c>
      <c r="Q200" s="268">
        <f t="shared" si="184"/>
        <v>8333</v>
      </c>
      <c r="R200" s="266">
        <f t="shared" si="184"/>
        <v>0</v>
      </c>
      <c r="S200" s="267">
        <f t="shared" si="184"/>
        <v>1</v>
      </c>
      <c r="T200" s="268">
        <f t="shared" si="184"/>
        <v>1</v>
      </c>
      <c r="U200" s="266">
        <f t="shared" si="184"/>
        <v>0</v>
      </c>
      <c r="V200" s="268">
        <f t="shared" si="184"/>
        <v>1</v>
      </c>
      <c r="W200" s="269">
        <f>IF(Q200=0,0,((V200/Q200)-1)*100)</f>
        <v>-99.987999519980804</v>
      </c>
    </row>
    <row r="201" spans="1:27" ht="14.25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7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7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7" ht="14.25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7" ht="12.75" customHeight="1" thickTop="1" thickBot="1" x14ac:dyDescent="0.25">
      <c r="L205" s="239"/>
      <c r="M205" s="240" t="s">
        <v>64</v>
      </c>
      <c r="N205" s="241"/>
      <c r="O205" s="279"/>
      <c r="P205" s="240"/>
      <c r="Q205" s="240"/>
      <c r="R205" s="240" t="s">
        <v>65</v>
      </c>
      <c r="S205" s="241"/>
      <c r="T205" s="279"/>
      <c r="U205" s="240"/>
      <c r="V205" s="240"/>
      <c r="W205" s="352" t="s">
        <v>2</v>
      </c>
    </row>
    <row r="206" spans="1:27" ht="13.5" thickTop="1" x14ac:dyDescent="0.2">
      <c r="L206" s="243" t="s">
        <v>3</v>
      </c>
      <c r="M206" s="244"/>
      <c r="N206" s="245"/>
      <c r="O206" s="246"/>
      <c r="P206" s="247"/>
      <c r="Q206" s="351"/>
      <c r="R206" s="244"/>
      <c r="S206" s="245"/>
      <c r="T206" s="246"/>
      <c r="U206" s="247"/>
      <c r="V206" s="351"/>
      <c r="W206" s="353" t="s">
        <v>4</v>
      </c>
    </row>
    <row r="207" spans="1:27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53" t="s">
        <v>32</v>
      </c>
      <c r="Q207" s="456" t="s">
        <v>7</v>
      </c>
      <c r="R207" s="250" t="s">
        <v>35</v>
      </c>
      <c r="S207" s="251" t="s">
        <v>36</v>
      </c>
      <c r="T207" s="252" t="s">
        <v>37</v>
      </c>
      <c r="U207" s="253" t="s">
        <v>32</v>
      </c>
      <c r="V207" s="456" t="s">
        <v>7</v>
      </c>
      <c r="W207" s="354"/>
    </row>
    <row r="208" spans="1:27" ht="4.5" customHeight="1" thickTop="1" x14ac:dyDescent="0.2">
      <c r="L208" s="243"/>
      <c r="M208" s="255"/>
      <c r="N208" s="256"/>
      <c r="O208" s="257"/>
      <c r="P208" s="258"/>
      <c r="Q208" s="296"/>
      <c r="R208" s="255"/>
      <c r="S208" s="256"/>
      <c r="T208" s="257"/>
      <c r="U208" s="258"/>
      <c r="V208" s="296"/>
      <c r="W208" s="259"/>
    </row>
    <row r="209" spans="1:27" ht="14.25" customHeight="1" x14ac:dyDescent="0.2">
      <c r="L209" s="243" t="s">
        <v>13</v>
      </c>
      <c r="M209" s="260">
        <f t="shared" ref="M209:N211" si="185">+M159+M184</f>
        <v>132</v>
      </c>
      <c r="N209" s="261">
        <f t="shared" si="185"/>
        <v>946</v>
      </c>
      <c r="O209" s="262">
        <f t="shared" ref="O209:O210" si="186">M209+N209</f>
        <v>1078</v>
      </c>
      <c r="P209" s="263">
        <f>+P159+P184</f>
        <v>0</v>
      </c>
      <c r="Q209" s="297">
        <f>O209+P209</f>
        <v>1078</v>
      </c>
      <c r="R209" s="260">
        <f t="shared" ref="R209:S211" si="187">+R159+R184</f>
        <v>0</v>
      </c>
      <c r="S209" s="261">
        <f t="shared" si="187"/>
        <v>0</v>
      </c>
      <c r="T209" s="262">
        <f t="shared" ref="T209:T210" si="188">R209+S209</f>
        <v>0</v>
      </c>
      <c r="U209" s="263">
        <f>+U159+U184</f>
        <v>0</v>
      </c>
      <c r="V209" s="297">
        <f>T209+U209</f>
        <v>0</v>
      </c>
      <c r="W209" s="264">
        <f>IF(Q209=0,0,((V209/Q209)-1)*100)</f>
        <v>-100</v>
      </c>
    </row>
    <row r="210" spans="1:27" ht="14.25" customHeight="1" x14ac:dyDescent="0.2">
      <c r="L210" s="243" t="s">
        <v>14</v>
      </c>
      <c r="M210" s="260">
        <f t="shared" si="185"/>
        <v>122</v>
      </c>
      <c r="N210" s="261">
        <f t="shared" si="185"/>
        <v>895</v>
      </c>
      <c r="O210" s="262">
        <f t="shared" si="186"/>
        <v>1017</v>
      </c>
      <c r="P210" s="263">
        <f>+P160+P185</f>
        <v>0</v>
      </c>
      <c r="Q210" s="297">
        <f>O210+P210</f>
        <v>1017</v>
      </c>
      <c r="R210" s="260">
        <f t="shared" si="187"/>
        <v>0</v>
      </c>
      <c r="S210" s="261">
        <f t="shared" si="187"/>
        <v>1</v>
      </c>
      <c r="T210" s="262">
        <f t="shared" si="188"/>
        <v>1</v>
      </c>
      <c r="U210" s="263">
        <f>+U160+U185</f>
        <v>0</v>
      </c>
      <c r="V210" s="297">
        <f>T210+U210</f>
        <v>1</v>
      </c>
      <c r="W210" s="264">
        <f t="shared" ref="W210:W220" si="189">IF(Q210=0,0,((V210/Q210)-1)*100)</f>
        <v>-99.90167158308752</v>
      </c>
    </row>
    <row r="211" spans="1:27" ht="14.25" customHeight="1" thickBot="1" x14ac:dyDescent="0.25">
      <c r="L211" s="243" t="s">
        <v>15</v>
      </c>
      <c r="M211" s="260">
        <f t="shared" si="185"/>
        <v>144</v>
      </c>
      <c r="N211" s="261">
        <f t="shared" si="185"/>
        <v>1010</v>
      </c>
      <c r="O211" s="262">
        <f>M211+N211</f>
        <v>1154</v>
      </c>
      <c r="P211" s="263">
        <f>+P161+P186</f>
        <v>0</v>
      </c>
      <c r="Q211" s="297">
        <f>O211+P211</f>
        <v>1154</v>
      </c>
      <c r="R211" s="260">
        <f t="shared" si="187"/>
        <v>0</v>
      </c>
      <c r="S211" s="261">
        <f t="shared" si="187"/>
        <v>0</v>
      </c>
      <c r="T211" s="262">
        <f>R211+S211</f>
        <v>0</v>
      </c>
      <c r="U211" s="263">
        <f>+U161+U186</f>
        <v>0</v>
      </c>
      <c r="V211" s="297">
        <f>T211+U211</f>
        <v>0</v>
      </c>
      <c r="W211" s="264">
        <f>IF(Q211=0,0,((V211/Q211)-1)*100)</f>
        <v>-100</v>
      </c>
    </row>
    <row r="212" spans="1:27" ht="14.25" customHeight="1" thickTop="1" thickBot="1" x14ac:dyDescent="0.25">
      <c r="L212" s="265" t="s">
        <v>61</v>
      </c>
      <c r="M212" s="266">
        <f t="shared" ref="M212:V212" si="190">+M209+M210+M211</f>
        <v>398</v>
      </c>
      <c r="N212" s="267">
        <f t="shared" si="190"/>
        <v>2851</v>
      </c>
      <c r="O212" s="268">
        <f t="shared" si="190"/>
        <v>3249</v>
      </c>
      <c r="P212" s="266">
        <f t="shared" si="190"/>
        <v>0</v>
      </c>
      <c r="Q212" s="268">
        <f t="shared" si="190"/>
        <v>3249</v>
      </c>
      <c r="R212" s="266">
        <f t="shared" si="190"/>
        <v>0</v>
      </c>
      <c r="S212" s="267">
        <f t="shared" si="190"/>
        <v>1</v>
      </c>
      <c r="T212" s="268">
        <f t="shared" si="190"/>
        <v>1</v>
      </c>
      <c r="U212" s="266">
        <f t="shared" si="190"/>
        <v>0</v>
      </c>
      <c r="V212" s="268">
        <f t="shared" si="190"/>
        <v>1</v>
      </c>
      <c r="W212" s="269">
        <f t="shared" si="189"/>
        <v>-99.969221298861186</v>
      </c>
    </row>
    <row r="213" spans="1:27" ht="14.25" customHeight="1" thickTop="1" x14ac:dyDescent="0.2">
      <c r="L213" s="243" t="s">
        <v>16</v>
      </c>
      <c r="M213" s="260">
        <f t="shared" ref="M213:N215" si="191">+M163+M188</f>
        <v>85</v>
      </c>
      <c r="N213" s="261">
        <f t="shared" si="191"/>
        <v>727</v>
      </c>
      <c r="O213" s="262">
        <f t="shared" ref="O213" si="192">M213+N213</f>
        <v>812</v>
      </c>
      <c r="P213" s="263">
        <f>+P163+P188</f>
        <v>0</v>
      </c>
      <c r="Q213" s="297">
        <f>O213+P213</f>
        <v>812</v>
      </c>
      <c r="R213" s="260">
        <f t="shared" ref="R213:S215" si="193">+R163+R188</f>
        <v>0</v>
      </c>
      <c r="S213" s="261">
        <f t="shared" si="193"/>
        <v>0</v>
      </c>
      <c r="T213" s="262">
        <f t="shared" ref="T213:T215" si="194">R213+S213</f>
        <v>0</v>
      </c>
      <c r="U213" s="263">
        <f>+U163+U188</f>
        <v>0</v>
      </c>
      <c r="V213" s="297">
        <f>T213+U213</f>
        <v>0</v>
      </c>
      <c r="W213" s="264">
        <f t="shared" si="189"/>
        <v>-100</v>
      </c>
    </row>
    <row r="214" spans="1:27" ht="14.25" customHeight="1" x14ac:dyDescent="0.2">
      <c r="L214" s="243" t="s">
        <v>17</v>
      </c>
      <c r="M214" s="260">
        <f t="shared" si="191"/>
        <v>103</v>
      </c>
      <c r="N214" s="261">
        <f t="shared" si="191"/>
        <v>891</v>
      </c>
      <c r="O214" s="262">
        <f>M214+N214</f>
        <v>994</v>
      </c>
      <c r="P214" s="263">
        <f>+P164+P189</f>
        <v>0</v>
      </c>
      <c r="Q214" s="297">
        <f>O214+P214</f>
        <v>994</v>
      </c>
      <c r="R214" s="260">
        <f t="shared" si="193"/>
        <v>0</v>
      </c>
      <c r="S214" s="261">
        <f t="shared" si="193"/>
        <v>0</v>
      </c>
      <c r="T214" s="262">
        <f>R214+S214</f>
        <v>0</v>
      </c>
      <c r="U214" s="263">
        <f>+U164+U189</f>
        <v>0</v>
      </c>
      <c r="V214" s="297">
        <f>T214+U214</f>
        <v>0</v>
      </c>
      <c r="W214" s="264">
        <f>IF(Q214=0,0,((V214/Q214)-1)*100)</f>
        <v>-100</v>
      </c>
    </row>
    <row r="215" spans="1:27" ht="14.25" customHeight="1" thickBot="1" x14ac:dyDescent="0.25">
      <c r="L215" s="243" t="s">
        <v>18</v>
      </c>
      <c r="M215" s="260">
        <f t="shared" si="191"/>
        <v>94</v>
      </c>
      <c r="N215" s="261">
        <f t="shared" si="191"/>
        <v>935</v>
      </c>
      <c r="O215" s="270">
        <f t="shared" ref="O215" si="195">M215+N215</f>
        <v>1029</v>
      </c>
      <c r="P215" s="271">
        <f>+P165+P190</f>
        <v>0</v>
      </c>
      <c r="Q215" s="297">
        <f>O215+P215</f>
        <v>1029</v>
      </c>
      <c r="R215" s="260">
        <f t="shared" si="193"/>
        <v>0</v>
      </c>
      <c r="S215" s="261">
        <f t="shared" si="193"/>
        <v>0</v>
      </c>
      <c r="T215" s="270">
        <f t="shared" si="194"/>
        <v>0</v>
      </c>
      <c r="U215" s="271">
        <f>+U165+U190</f>
        <v>0</v>
      </c>
      <c r="V215" s="297">
        <f>T215+U215</f>
        <v>0</v>
      </c>
      <c r="W215" s="264">
        <f t="shared" si="189"/>
        <v>-100</v>
      </c>
    </row>
    <row r="216" spans="1:27" ht="14.25" customHeight="1" thickTop="1" thickBot="1" x14ac:dyDescent="0.25">
      <c r="A216" s="389"/>
      <c r="L216" s="462" t="s">
        <v>39</v>
      </c>
      <c r="M216" s="273">
        <f t="shared" ref="M216:V216" si="196">+M213+M214+M215</f>
        <v>282</v>
      </c>
      <c r="N216" s="273">
        <f t="shared" si="196"/>
        <v>2553</v>
      </c>
      <c r="O216" s="463">
        <f t="shared" si="196"/>
        <v>2835</v>
      </c>
      <c r="P216" s="464">
        <f t="shared" si="196"/>
        <v>0</v>
      </c>
      <c r="Q216" s="463">
        <f t="shared" si="196"/>
        <v>2835</v>
      </c>
      <c r="R216" s="273">
        <f t="shared" si="196"/>
        <v>0</v>
      </c>
      <c r="S216" s="273">
        <f t="shared" si="196"/>
        <v>0</v>
      </c>
      <c r="T216" s="463">
        <f t="shared" si="196"/>
        <v>0</v>
      </c>
      <c r="U216" s="464">
        <f t="shared" si="196"/>
        <v>0</v>
      </c>
      <c r="V216" s="463">
        <f t="shared" si="196"/>
        <v>0</v>
      </c>
      <c r="W216" s="376">
        <f t="shared" si="189"/>
        <v>-100</v>
      </c>
    </row>
    <row r="217" spans="1:27" ht="14.25" customHeight="1" thickTop="1" x14ac:dyDescent="0.2">
      <c r="A217" s="388"/>
      <c r="K217" s="388"/>
      <c r="L217" s="243" t="s">
        <v>21</v>
      </c>
      <c r="M217" s="260">
        <f t="shared" ref="M217:N219" si="197">+M167+M192</f>
        <v>84</v>
      </c>
      <c r="N217" s="261">
        <f t="shared" si="197"/>
        <v>846</v>
      </c>
      <c r="O217" s="270">
        <f t="shared" ref="O217:O219" si="198">M217+N217</f>
        <v>930</v>
      </c>
      <c r="P217" s="277">
        <f>+P167+P192</f>
        <v>0</v>
      </c>
      <c r="Q217" s="297">
        <f>O217+P217</f>
        <v>930</v>
      </c>
      <c r="R217" s="260">
        <f t="shared" ref="R217:S219" si="199">+R167+R192</f>
        <v>0</v>
      </c>
      <c r="S217" s="261">
        <f t="shared" si="199"/>
        <v>0</v>
      </c>
      <c r="T217" s="270">
        <f t="shared" ref="T217:T219" si="200">R217+S217</f>
        <v>0</v>
      </c>
      <c r="U217" s="277">
        <f>+U167+U192</f>
        <v>0</v>
      </c>
      <c r="V217" s="297">
        <f>T217+U217</f>
        <v>0</v>
      </c>
      <c r="W217" s="264">
        <f t="shared" si="189"/>
        <v>-100</v>
      </c>
      <c r="X217" s="323"/>
      <c r="Y217" s="324"/>
      <c r="Z217" s="324"/>
      <c r="AA217" s="393"/>
    </row>
    <row r="218" spans="1:27" ht="14.25" customHeight="1" x14ac:dyDescent="0.2">
      <c r="A218" s="388"/>
      <c r="K218" s="388"/>
      <c r="L218" s="243" t="s">
        <v>22</v>
      </c>
      <c r="M218" s="260">
        <f t="shared" si="197"/>
        <v>65</v>
      </c>
      <c r="N218" s="261">
        <f t="shared" si="197"/>
        <v>994</v>
      </c>
      <c r="O218" s="270">
        <f t="shared" si="198"/>
        <v>1059</v>
      </c>
      <c r="P218" s="263">
        <f>+P168+P193</f>
        <v>0</v>
      </c>
      <c r="Q218" s="297">
        <f>O218+P218</f>
        <v>1059</v>
      </c>
      <c r="R218" s="260">
        <f t="shared" si="199"/>
        <v>0</v>
      </c>
      <c r="S218" s="261">
        <f t="shared" si="199"/>
        <v>0</v>
      </c>
      <c r="T218" s="270">
        <f t="shared" si="200"/>
        <v>0</v>
      </c>
      <c r="U218" s="263">
        <f>+U168+U193</f>
        <v>0</v>
      </c>
      <c r="V218" s="297">
        <f>T218+U218</f>
        <v>0</v>
      </c>
      <c r="W218" s="264">
        <f t="shared" si="189"/>
        <v>-100</v>
      </c>
      <c r="X218" s="323"/>
      <c r="Y218" s="324"/>
      <c r="Z218" s="324"/>
      <c r="AA218" s="393"/>
    </row>
    <row r="219" spans="1:27" ht="14.25" customHeight="1" thickBot="1" x14ac:dyDescent="0.25">
      <c r="A219" s="388"/>
      <c r="K219" s="388"/>
      <c r="L219" s="243" t="s">
        <v>23</v>
      </c>
      <c r="M219" s="260">
        <f t="shared" si="197"/>
        <v>19</v>
      </c>
      <c r="N219" s="261">
        <f t="shared" si="197"/>
        <v>254</v>
      </c>
      <c r="O219" s="270">
        <f t="shared" si="198"/>
        <v>273</v>
      </c>
      <c r="P219" s="263">
        <f>+P169+P194</f>
        <v>0</v>
      </c>
      <c r="Q219" s="297">
        <f>O219+P219</f>
        <v>273</v>
      </c>
      <c r="R219" s="260">
        <f t="shared" si="199"/>
        <v>0</v>
      </c>
      <c r="S219" s="261">
        <f t="shared" si="199"/>
        <v>0</v>
      </c>
      <c r="T219" s="270">
        <f t="shared" si="200"/>
        <v>0</v>
      </c>
      <c r="U219" s="263">
        <f>+U169+U194</f>
        <v>0</v>
      </c>
      <c r="V219" s="297">
        <f>T219+U219</f>
        <v>0</v>
      </c>
      <c r="W219" s="264">
        <f t="shared" si="189"/>
        <v>-100</v>
      </c>
      <c r="X219" s="323"/>
      <c r="Y219" s="324"/>
      <c r="Z219" s="324"/>
      <c r="AA219" s="393"/>
    </row>
    <row r="220" spans="1:27" ht="14.25" customHeight="1" thickTop="1" thickBot="1" x14ac:dyDescent="0.25">
      <c r="L220" s="265" t="s">
        <v>40</v>
      </c>
      <c r="M220" s="266">
        <f t="shared" ref="M220:V220" si="201">+M217+M218+M219</f>
        <v>168</v>
      </c>
      <c r="N220" s="267">
        <f t="shared" si="201"/>
        <v>2094</v>
      </c>
      <c r="O220" s="268">
        <f t="shared" si="201"/>
        <v>2262</v>
      </c>
      <c r="P220" s="266">
        <f t="shared" si="201"/>
        <v>0</v>
      </c>
      <c r="Q220" s="268">
        <f t="shared" si="201"/>
        <v>2262</v>
      </c>
      <c r="R220" s="266">
        <f t="shared" si="201"/>
        <v>0</v>
      </c>
      <c r="S220" s="267">
        <f t="shared" si="201"/>
        <v>0</v>
      </c>
      <c r="T220" s="268">
        <f t="shared" si="201"/>
        <v>0</v>
      </c>
      <c r="U220" s="266">
        <f t="shared" si="201"/>
        <v>0</v>
      </c>
      <c r="V220" s="268">
        <f t="shared" si="201"/>
        <v>0</v>
      </c>
      <c r="W220" s="269">
        <f t="shared" si="189"/>
        <v>-100</v>
      </c>
    </row>
    <row r="221" spans="1:27" ht="14.25" customHeight="1" thickTop="1" x14ac:dyDescent="0.2">
      <c r="L221" s="243" t="s">
        <v>10</v>
      </c>
      <c r="M221" s="260">
        <f t="shared" ref="M221:N223" si="202">+M171+M196</f>
        <v>0</v>
      </c>
      <c r="N221" s="261">
        <f t="shared" si="202"/>
        <v>0</v>
      </c>
      <c r="O221" s="262">
        <f>M221+N221</f>
        <v>0</v>
      </c>
      <c r="P221" s="263">
        <f>+P171+P196</f>
        <v>0</v>
      </c>
      <c r="Q221" s="297">
        <f>O221+P221</f>
        <v>0</v>
      </c>
      <c r="R221" s="260">
        <f t="shared" ref="R221:S223" si="203">+R171+R196</f>
        <v>0</v>
      </c>
      <c r="S221" s="261">
        <f t="shared" si="203"/>
        <v>0</v>
      </c>
      <c r="T221" s="262">
        <f>R221+S221</f>
        <v>0</v>
      </c>
      <c r="U221" s="263">
        <f>+U171+U196</f>
        <v>0</v>
      </c>
      <c r="V221" s="297">
        <f>T221+U221</f>
        <v>0</v>
      </c>
      <c r="W221" s="264">
        <f>IF(Q221=0,0,((V221/Q221)-1)*100)</f>
        <v>0</v>
      </c>
    </row>
    <row r="222" spans="1:27" ht="14.25" customHeight="1" x14ac:dyDescent="0.2">
      <c r="L222" s="243" t="s">
        <v>11</v>
      </c>
      <c r="M222" s="260">
        <f t="shared" si="202"/>
        <v>0</v>
      </c>
      <c r="N222" s="261">
        <f t="shared" si="202"/>
        <v>0</v>
      </c>
      <c r="O222" s="262">
        <f>M222+N222</f>
        <v>0</v>
      </c>
      <c r="P222" s="263">
        <f>+P172+P197</f>
        <v>0</v>
      </c>
      <c r="Q222" s="297">
        <f>O222+P222</f>
        <v>0</v>
      </c>
      <c r="R222" s="260">
        <f t="shared" si="203"/>
        <v>0</v>
      </c>
      <c r="S222" s="261">
        <f t="shared" si="203"/>
        <v>0</v>
      </c>
      <c r="T222" s="262">
        <f>R222+S222</f>
        <v>0</v>
      </c>
      <c r="U222" s="263">
        <f>+U172+U197</f>
        <v>0</v>
      </c>
      <c r="V222" s="297">
        <f>T222+U222</f>
        <v>0</v>
      </c>
      <c r="W222" s="264">
        <f>IF(Q222=0,0,((V222/Q222)-1)*100)</f>
        <v>0</v>
      </c>
    </row>
    <row r="223" spans="1:27" ht="14.25" customHeight="1" thickBot="1" x14ac:dyDescent="0.25">
      <c r="L223" s="249" t="s">
        <v>12</v>
      </c>
      <c r="M223" s="260">
        <f t="shared" si="202"/>
        <v>0</v>
      </c>
      <c r="N223" s="261">
        <f t="shared" si="202"/>
        <v>0</v>
      </c>
      <c r="O223" s="262">
        <f t="shared" ref="O223" si="204">M223+N223</f>
        <v>0</v>
      </c>
      <c r="P223" s="263">
        <f>+P173+P198</f>
        <v>0</v>
      </c>
      <c r="Q223" s="297">
        <f>O223+P223</f>
        <v>0</v>
      </c>
      <c r="R223" s="260">
        <f t="shared" si="203"/>
        <v>0</v>
      </c>
      <c r="S223" s="261">
        <f t="shared" si="203"/>
        <v>0</v>
      </c>
      <c r="T223" s="262">
        <f t="shared" ref="T223" si="205">R223+S223</f>
        <v>0</v>
      </c>
      <c r="U223" s="263">
        <f>+U173+U198</f>
        <v>0</v>
      </c>
      <c r="V223" s="297">
        <f>T223+U223</f>
        <v>0</v>
      </c>
      <c r="W223" s="264">
        <f>IF(Q223=0,0,((V223/Q223)-1)*100)</f>
        <v>0</v>
      </c>
    </row>
    <row r="224" spans="1:27" ht="14.25" customHeight="1" thickTop="1" thickBot="1" x14ac:dyDescent="0.25">
      <c r="L224" s="265" t="s">
        <v>38</v>
      </c>
      <c r="M224" s="266">
        <f t="shared" ref="M224:V224" si="206">+M221+M222+M223</f>
        <v>0</v>
      </c>
      <c r="N224" s="267">
        <f t="shared" si="206"/>
        <v>0</v>
      </c>
      <c r="O224" s="268">
        <f t="shared" si="206"/>
        <v>0</v>
      </c>
      <c r="P224" s="266">
        <f t="shared" si="206"/>
        <v>0</v>
      </c>
      <c r="Q224" s="268">
        <f t="shared" si="206"/>
        <v>0</v>
      </c>
      <c r="R224" s="266">
        <f t="shared" si="206"/>
        <v>0</v>
      </c>
      <c r="S224" s="267">
        <f t="shared" si="206"/>
        <v>0</v>
      </c>
      <c r="T224" s="268">
        <f t="shared" si="206"/>
        <v>0</v>
      </c>
      <c r="U224" s="266">
        <f t="shared" si="206"/>
        <v>0</v>
      </c>
      <c r="V224" s="268">
        <f t="shared" si="206"/>
        <v>0</v>
      </c>
      <c r="W224" s="269">
        <f t="shared" ref="W224" si="207">IF(Q224=0,0,((V224/Q224)-1)*100)</f>
        <v>0</v>
      </c>
    </row>
    <row r="225" spans="12:23" ht="14.25" customHeight="1" thickTop="1" thickBot="1" x14ac:dyDescent="0.25">
      <c r="L225" s="265" t="s">
        <v>63</v>
      </c>
      <c r="M225" s="266">
        <f t="shared" ref="M225:V225" si="208">+M212+M216+M220+M224</f>
        <v>848</v>
      </c>
      <c r="N225" s="267">
        <f t="shared" si="208"/>
        <v>7498</v>
      </c>
      <c r="O225" s="268">
        <f t="shared" si="208"/>
        <v>8346</v>
      </c>
      <c r="P225" s="266">
        <f t="shared" si="208"/>
        <v>0</v>
      </c>
      <c r="Q225" s="268">
        <f t="shared" si="208"/>
        <v>8346</v>
      </c>
      <c r="R225" s="266">
        <f t="shared" si="208"/>
        <v>0</v>
      </c>
      <c r="S225" s="267">
        <f t="shared" si="208"/>
        <v>1</v>
      </c>
      <c r="T225" s="268">
        <f t="shared" si="208"/>
        <v>1</v>
      </c>
      <c r="U225" s="266">
        <f t="shared" si="208"/>
        <v>0</v>
      </c>
      <c r="V225" s="268">
        <f t="shared" si="208"/>
        <v>1</v>
      </c>
      <c r="W225" s="269">
        <f>IF(Q225=0,0,((V225/Q225)-1)*100)</f>
        <v>-99.988018212317272</v>
      </c>
    </row>
    <row r="226" spans="12:23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2Qlfapsr06l6hcyyhhnv6ptQ9oUx7aF1dGGGMegPfofEPwTqL9yVuKINy2GGYZEzLqSzXBsv2sgajbyvcHoLbg==" saltValue="vC5v0dMK0Tte+qHAsclyyQ==" spinCount="100000" sheet="1" objects="1" scenarios="1"/>
  <mergeCells count="40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L128:W128"/>
    <mergeCell ref="L202:W202"/>
    <mergeCell ref="L203:W203"/>
    <mergeCell ref="L152:W152"/>
    <mergeCell ref="L153:W153"/>
    <mergeCell ref="L177:W177"/>
    <mergeCell ref="L178:W178"/>
    <mergeCell ref="R130:V130"/>
  </mergeCells>
  <conditionalFormatting sqref="A1:A8 K1:K8 A26:A33 K26:K33 A76:A83 K76:K83 A101:A108 K101:K108 A151:A158 K151:K158 A176:A183 K176:K183 A226:A1048576 K226:K1048576 A120:A123 K120:K123 A126:A148 K126:K148 A201:A223 K201:K223 A45:A48 K45:K48 A51:A73 K51:K73 A20:A23 K20:K23 A95:A98 K97:K98 A170:A173 K170:K173 A195:A198 K195:K198">
    <cfRule type="containsText" dxfId="229" priority="49" operator="containsText" text="NOT OK">
      <formula>NOT(ISERROR(SEARCH("NOT OK",A1)))</formula>
    </cfRule>
  </conditionalFormatting>
  <conditionalFormatting sqref="K95:K96">
    <cfRule type="containsText" dxfId="228" priority="48" operator="containsText" text="NOT OK">
      <formula>NOT(ISERROR(SEARCH("NOT OK",K95)))</formula>
    </cfRule>
  </conditionalFormatting>
  <conditionalFormatting sqref="A25 K25">
    <cfRule type="containsText" dxfId="227" priority="47" operator="containsText" text="NOT OK">
      <formula>NOT(ISERROR(SEARCH("NOT OK",A25)))</formula>
    </cfRule>
  </conditionalFormatting>
  <conditionalFormatting sqref="A100 K100">
    <cfRule type="containsText" dxfId="226" priority="46" operator="containsText" text="NOT OK">
      <formula>NOT(ISERROR(SEARCH("NOT OK",A100)))</formula>
    </cfRule>
  </conditionalFormatting>
  <conditionalFormatting sqref="A175 K175">
    <cfRule type="containsText" dxfId="225" priority="45" operator="containsText" text="NOT OK">
      <formula>NOT(ISERROR(SEARCH("NOT OK",A175)))</formula>
    </cfRule>
  </conditionalFormatting>
  <conditionalFormatting sqref="A24 K24">
    <cfRule type="containsText" dxfId="224" priority="44" operator="containsText" text="NOT OK">
      <formula>NOT(ISERROR(SEARCH("NOT OK",A24)))</formula>
    </cfRule>
  </conditionalFormatting>
  <conditionalFormatting sqref="A50 K50">
    <cfRule type="containsText" dxfId="223" priority="43" operator="containsText" text="NOT OK">
      <formula>NOT(ISERROR(SEARCH("NOT OK",A50)))</formula>
    </cfRule>
  </conditionalFormatting>
  <conditionalFormatting sqref="A49 K49">
    <cfRule type="containsText" dxfId="222" priority="42" operator="containsText" text="NOT OK">
      <formula>NOT(ISERROR(SEARCH("NOT OK",A49)))</formula>
    </cfRule>
  </conditionalFormatting>
  <conditionalFormatting sqref="A75 K75">
    <cfRule type="containsText" dxfId="221" priority="41" operator="containsText" text="NOT OK">
      <formula>NOT(ISERROR(SEARCH("NOT OK",A75)))</formula>
    </cfRule>
  </conditionalFormatting>
  <conditionalFormatting sqref="A74 K74">
    <cfRule type="containsText" dxfId="220" priority="40" operator="containsText" text="NOT OK">
      <formula>NOT(ISERROR(SEARCH("NOT OK",A74)))</formula>
    </cfRule>
  </conditionalFormatting>
  <conditionalFormatting sqref="A99 K99">
    <cfRule type="containsText" dxfId="219" priority="39" operator="containsText" text="NOT OK">
      <formula>NOT(ISERROR(SEARCH("NOT OK",A99)))</formula>
    </cfRule>
  </conditionalFormatting>
  <conditionalFormatting sqref="A125 K125">
    <cfRule type="containsText" dxfId="218" priority="38" operator="containsText" text="NOT OK">
      <formula>NOT(ISERROR(SEARCH("NOT OK",A125)))</formula>
    </cfRule>
  </conditionalFormatting>
  <conditionalFormatting sqref="A124 K124">
    <cfRule type="containsText" dxfId="217" priority="37" operator="containsText" text="NOT OK">
      <formula>NOT(ISERROR(SEARCH("NOT OK",A124)))</formula>
    </cfRule>
  </conditionalFormatting>
  <conditionalFormatting sqref="A150 K150">
    <cfRule type="containsText" dxfId="216" priority="36" operator="containsText" text="NOT OK">
      <formula>NOT(ISERROR(SEARCH("NOT OK",A150)))</formula>
    </cfRule>
  </conditionalFormatting>
  <conditionalFormatting sqref="A149 K149">
    <cfRule type="containsText" dxfId="215" priority="35" operator="containsText" text="NOT OK">
      <formula>NOT(ISERROR(SEARCH("NOT OK",A149)))</formula>
    </cfRule>
  </conditionalFormatting>
  <conditionalFormatting sqref="A174 K174">
    <cfRule type="containsText" dxfId="214" priority="34" operator="containsText" text="NOT OK">
      <formula>NOT(ISERROR(SEARCH("NOT OK",A174)))</formula>
    </cfRule>
  </conditionalFormatting>
  <conditionalFormatting sqref="A200 K200">
    <cfRule type="containsText" dxfId="213" priority="33" operator="containsText" text="NOT OK">
      <formula>NOT(ISERROR(SEARCH("NOT OK",A200)))</formula>
    </cfRule>
  </conditionalFormatting>
  <conditionalFormatting sqref="A199 K199">
    <cfRule type="containsText" dxfId="212" priority="32" operator="containsText" text="NOT OK">
      <formula>NOT(ISERROR(SEARCH("NOT OK",A199)))</formula>
    </cfRule>
  </conditionalFormatting>
  <conditionalFormatting sqref="A225 K225">
    <cfRule type="containsText" dxfId="211" priority="31" operator="containsText" text="NOT OK">
      <formula>NOT(ISERROR(SEARCH("NOT OK",A225)))</formula>
    </cfRule>
  </conditionalFormatting>
  <conditionalFormatting sqref="A224 K224">
    <cfRule type="containsText" dxfId="210" priority="30" operator="containsText" text="NOT OK">
      <formula>NOT(ISERROR(SEARCH("NOT OK",A224)))</formula>
    </cfRule>
  </conditionalFormatting>
  <conditionalFormatting sqref="A13:A19 K13:K19">
    <cfRule type="containsText" dxfId="209" priority="29" operator="containsText" text="NOT OK">
      <formula>NOT(ISERROR(SEARCH("NOT OK",A13)))</formula>
    </cfRule>
  </conditionalFormatting>
  <conditionalFormatting sqref="A9:A10 K9:K10">
    <cfRule type="containsText" dxfId="208" priority="28" operator="containsText" text="NOT OK">
      <formula>NOT(ISERROR(SEARCH("NOT OK",A9)))</formula>
    </cfRule>
  </conditionalFormatting>
  <conditionalFormatting sqref="A11:A12 K11:K12">
    <cfRule type="containsText" dxfId="207" priority="27" operator="containsText" text="NOT OK">
      <formula>NOT(ISERROR(SEARCH("NOT OK",A11)))</formula>
    </cfRule>
  </conditionalFormatting>
  <conditionalFormatting sqref="K39:K40 A39:A40 A42:A44 K42:K44">
    <cfRule type="containsText" dxfId="206" priority="26" operator="containsText" text="NOT OK">
      <formula>NOT(ISERROR(SEARCH("NOT OK",A39)))</formula>
    </cfRule>
  </conditionalFormatting>
  <conditionalFormatting sqref="A42:A44 K42:K44 K34:K35 A34:A35 A38:A40 K38:K40">
    <cfRule type="containsText" dxfId="205" priority="25" operator="containsText" text="NOT OK">
      <formula>NOT(ISERROR(SEARCH("NOT OK",A34)))</formula>
    </cfRule>
  </conditionalFormatting>
  <conditionalFormatting sqref="K36 A36">
    <cfRule type="containsText" dxfId="204" priority="24" operator="containsText" text="NOT OK">
      <formula>NOT(ISERROR(SEARCH("NOT OK",A36)))</formula>
    </cfRule>
  </conditionalFormatting>
  <conditionalFormatting sqref="A37:A40 K37:K40">
    <cfRule type="containsText" dxfId="203" priority="23" operator="containsText" text="NOT OK">
      <formula>NOT(ISERROR(SEARCH("NOT OK",A37)))</formula>
    </cfRule>
  </conditionalFormatting>
  <conditionalFormatting sqref="A41:A43 K41:K43">
    <cfRule type="containsText" dxfId="202" priority="22" operator="containsText" text="NOT OK">
      <formula>NOT(ISERROR(SEARCH("NOT OK",A41)))</formula>
    </cfRule>
  </conditionalFormatting>
  <conditionalFormatting sqref="A41:A43 K41:K43">
    <cfRule type="containsText" dxfId="201" priority="21" operator="containsText" text="NOT OK">
      <formula>NOT(ISERROR(SEARCH("NOT OK",A41)))</formula>
    </cfRule>
  </conditionalFormatting>
  <conditionalFormatting sqref="K88:K94 A88:A94">
    <cfRule type="containsText" dxfId="200" priority="20" operator="containsText" text="NOT OK">
      <formula>NOT(ISERROR(SEARCH("NOT OK",A88)))</formula>
    </cfRule>
  </conditionalFormatting>
  <conditionalFormatting sqref="K84:K85 A84:A85">
    <cfRule type="containsText" dxfId="199" priority="19" operator="containsText" text="NOT OK">
      <formula>NOT(ISERROR(SEARCH("NOT OK",A84)))</formula>
    </cfRule>
  </conditionalFormatting>
  <conditionalFormatting sqref="K86:K93 A86:A93">
    <cfRule type="containsText" dxfId="198" priority="18" operator="containsText" text="NOT OK">
      <formula>NOT(ISERROR(SEARCH("NOT OK",A86)))</formula>
    </cfRule>
  </conditionalFormatting>
  <conditionalFormatting sqref="K114:K115 A114:A115 K117:K119 A117:A119">
    <cfRule type="containsText" dxfId="197" priority="17" operator="containsText" text="NOT OK">
      <formula>NOT(ISERROR(SEARCH("NOT OK",A114)))</formula>
    </cfRule>
  </conditionalFormatting>
  <conditionalFormatting sqref="K119 A119 A109:A110 K109:K110 K113:K115 A113:A115">
    <cfRule type="containsText" dxfId="196" priority="16" operator="containsText" text="NOT OK">
      <formula>NOT(ISERROR(SEARCH("NOT OK",A109)))</formula>
    </cfRule>
  </conditionalFormatting>
  <conditionalFormatting sqref="A111 K111">
    <cfRule type="containsText" dxfId="195" priority="15" operator="containsText" text="NOT OK">
      <formula>NOT(ISERROR(SEARCH("NOT OK",A111)))</formula>
    </cfRule>
  </conditionalFormatting>
  <conditionalFormatting sqref="K112:K115 A112:A115">
    <cfRule type="containsText" dxfId="194" priority="14" operator="containsText" text="NOT OK">
      <formula>NOT(ISERROR(SEARCH("NOT OK",A112)))</formula>
    </cfRule>
  </conditionalFormatting>
  <conditionalFormatting sqref="K116:K118 A116:A118">
    <cfRule type="containsText" dxfId="193" priority="13" operator="containsText" text="NOT OK">
      <formula>NOT(ISERROR(SEARCH("NOT OK",A116)))</formula>
    </cfRule>
  </conditionalFormatting>
  <conditionalFormatting sqref="K116:K118 A116:A118">
    <cfRule type="containsText" dxfId="192" priority="12" operator="containsText" text="NOT OK">
      <formula>NOT(ISERROR(SEARCH("NOT OK",A116)))</formula>
    </cfRule>
  </conditionalFormatting>
  <conditionalFormatting sqref="K116:K118 A116:A118">
    <cfRule type="containsText" dxfId="191" priority="11" operator="containsText" text="NOT OK">
      <formula>NOT(ISERROR(SEARCH("NOT OK",A116)))</formula>
    </cfRule>
  </conditionalFormatting>
  <conditionalFormatting sqref="A163:A169 K163:K169">
    <cfRule type="containsText" dxfId="190" priority="10" operator="containsText" text="NOT OK">
      <formula>NOT(ISERROR(SEARCH("NOT OK",A163)))</formula>
    </cfRule>
  </conditionalFormatting>
  <conditionalFormatting sqref="A159:A160 K159:K160">
    <cfRule type="containsText" dxfId="189" priority="9" operator="containsText" text="NOT OK">
      <formula>NOT(ISERROR(SEARCH("NOT OK",A159)))</formula>
    </cfRule>
  </conditionalFormatting>
  <conditionalFormatting sqref="A161:A168 K161:K168">
    <cfRule type="containsText" dxfId="188" priority="8" operator="containsText" text="NOT OK">
      <formula>NOT(ISERROR(SEARCH("NOT OK",A161)))</formula>
    </cfRule>
  </conditionalFormatting>
  <conditionalFormatting sqref="K189:K190 A189:A190 K192:K194 A192:A194">
    <cfRule type="containsText" dxfId="187" priority="7" operator="containsText" text="NOT OK">
      <formula>NOT(ISERROR(SEARCH("NOT OK",A189)))</formula>
    </cfRule>
  </conditionalFormatting>
  <conditionalFormatting sqref="K194 A194 K184:K185 A184:A185 K188:K190 A188:A190">
    <cfRule type="containsText" dxfId="186" priority="6" operator="containsText" text="NOT OK">
      <formula>NOT(ISERROR(SEARCH("NOT OK",A184)))</formula>
    </cfRule>
  </conditionalFormatting>
  <conditionalFormatting sqref="K186 A186">
    <cfRule type="containsText" dxfId="185" priority="5" operator="containsText" text="NOT OK">
      <formula>NOT(ISERROR(SEARCH("NOT OK",A186)))</formula>
    </cfRule>
  </conditionalFormatting>
  <conditionalFormatting sqref="A187:A190 K187:K190">
    <cfRule type="containsText" dxfId="184" priority="4" operator="containsText" text="NOT OK">
      <formula>NOT(ISERROR(SEARCH("NOT OK",A187)))</formula>
    </cfRule>
  </conditionalFormatting>
  <conditionalFormatting sqref="A191:A193 K191:K193">
    <cfRule type="containsText" dxfId="183" priority="3" operator="containsText" text="NOT OK">
      <formula>NOT(ISERROR(SEARCH("NOT OK",A191)))</formula>
    </cfRule>
  </conditionalFormatting>
  <conditionalFormatting sqref="A191:A193 K191:K193">
    <cfRule type="containsText" dxfId="182" priority="2" operator="containsText" text="NOT OK">
      <formula>NOT(ISERROR(SEARCH("NOT OK",A191)))</formula>
    </cfRule>
  </conditionalFormatting>
  <conditionalFormatting sqref="A191:A193 K191:K193">
    <cfRule type="containsText" dxfId="181" priority="1" operator="containsText" text="NOT OK">
      <formula>NOT(ISERROR(SEARCH("NOT OK",A191)))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76" min="11" max="22" man="1"/>
    <brk id="151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226"/>
  <sheetViews>
    <sheetView topLeftCell="A202" zoomScale="96" zoomScaleNormal="96" workbookViewId="0">
      <selection activeCell="W14" sqref="W14"/>
    </sheetView>
  </sheetViews>
  <sheetFormatPr defaultColWidth="7" defaultRowHeight="12.75" x14ac:dyDescent="0.2"/>
  <cols>
    <col min="1" max="1" width="7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4" width="13" style="1" customWidth="1"/>
    <col min="15" max="15" width="14.140625" style="1" bestFit="1" customWidth="1"/>
    <col min="16" max="16" width="11" style="1" customWidth="1"/>
    <col min="17" max="19" width="13" style="1" customWidth="1"/>
    <col min="20" max="20" width="14.5703125" style="1" customWidth="1"/>
    <col min="21" max="22" width="13" style="1" customWidth="1"/>
    <col min="23" max="23" width="13" style="2" customWidth="1"/>
    <col min="24" max="24" width="9" style="2" bestFit="1" customWidth="1"/>
    <col min="25" max="25" width="9.85546875" style="1" bestFit="1" customWidth="1"/>
    <col min="26" max="26" width="7" style="1"/>
    <col min="27" max="27" width="8.140625" style="3" bestFit="1" customWidth="1"/>
    <col min="28" max="16384" width="7" style="1"/>
  </cols>
  <sheetData>
    <row r="1" spans="1:23" ht="13.5" thickBot="1" x14ac:dyDescent="0.25"/>
    <row r="2" spans="1:23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3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 x14ac:dyDescent="0.25">
      <c r="B7" s="116"/>
      <c r="C7" s="117" t="s">
        <v>5</v>
      </c>
      <c r="D7" s="118" t="s">
        <v>6</v>
      </c>
      <c r="E7" s="418" t="s">
        <v>7</v>
      </c>
      <c r="F7" s="117" t="s">
        <v>5</v>
      </c>
      <c r="G7" s="118" t="s">
        <v>6</v>
      </c>
      <c r="H7" s="37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 x14ac:dyDescent="0.2">
      <c r="B8" s="111"/>
      <c r="C8" s="121"/>
      <c r="D8" s="122"/>
      <c r="E8" s="174"/>
      <c r="F8" s="121"/>
      <c r="G8" s="122"/>
      <c r="H8" s="174"/>
      <c r="I8" s="124"/>
      <c r="J8" s="4"/>
      <c r="L8" s="14"/>
      <c r="M8" s="34"/>
      <c r="N8" s="31"/>
      <c r="O8" s="32"/>
      <c r="P8" s="399"/>
      <c r="Q8" s="35"/>
      <c r="R8" s="34"/>
      <c r="S8" s="31"/>
      <c r="T8" s="32"/>
      <c r="U8" s="399"/>
      <c r="V8" s="35"/>
      <c r="W8" s="36"/>
    </row>
    <row r="9" spans="1:23" x14ac:dyDescent="0.2">
      <c r="A9" s="382" t="str">
        <f t="shared" ref="A9:A14" si="0">IF(ISERROR(F9/G9)," ",IF(F9/G9&gt;0.5,IF(F9/G9&lt;1.5," ","NOT OK"),"NOT OK"))</f>
        <v xml:space="preserve"> </v>
      </c>
      <c r="B9" s="111" t="s">
        <v>13</v>
      </c>
      <c r="C9" s="125">
        <v>333</v>
      </c>
      <c r="D9" s="127">
        <v>334</v>
      </c>
      <c r="E9" s="175">
        <f>SUM(C9:D9)</f>
        <v>667</v>
      </c>
      <c r="F9" s="125">
        <v>370</v>
      </c>
      <c r="G9" s="127">
        <v>370</v>
      </c>
      <c r="H9" s="175">
        <f>SUM(F9:G9)</f>
        <v>740</v>
      </c>
      <c r="I9" s="128">
        <f t="shared" ref="I9:I14" si="1">IF(E9=0,0,((H9/E9)-1)*100)</f>
        <v>10.944527736131926</v>
      </c>
      <c r="J9" s="4"/>
      <c r="L9" s="14" t="s">
        <v>13</v>
      </c>
      <c r="M9" s="40">
        <v>52633</v>
      </c>
      <c r="N9" s="38">
        <v>49230</v>
      </c>
      <c r="O9" s="414">
        <f t="shared" ref="O9" si="2">+M9+N9</f>
        <v>101863</v>
      </c>
      <c r="P9" s="397">
        <v>0</v>
      </c>
      <c r="Q9" s="414">
        <f>O9+P9</f>
        <v>101863</v>
      </c>
      <c r="R9" s="40">
        <v>59958</v>
      </c>
      <c r="S9" s="38">
        <v>57433</v>
      </c>
      <c r="T9" s="414">
        <f t="shared" ref="T9" si="3">+R9+S9</f>
        <v>117391</v>
      </c>
      <c r="U9" s="397">
        <v>0</v>
      </c>
      <c r="V9" s="414">
        <f>T9+U9</f>
        <v>117391</v>
      </c>
      <c r="W9" s="41">
        <f t="shared" ref="W9:W14" si="4">IF(Q9=0,0,((V9/Q9)-1)*100)</f>
        <v>15.244004201721918</v>
      </c>
    </row>
    <row r="10" spans="1:23" x14ac:dyDescent="0.2">
      <c r="A10" s="382" t="str">
        <f t="shared" si="0"/>
        <v xml:space="preserve"> </v>
      </c>
      <c r="B10" s="111" t="s">
        <v>14</v>
      </c>
      <c r="C10" s="125">
        <v>305</v>
      </c>
      <c r="D10" s="127">
        <v>305</v>
      </c>
      <c r="E10" s="175">
        <f>SUM(C10:D10)</f>
        <v>610</v>
      </c>
      <c r="F10" s="125">
        <v>338</v>
      </c>
      <c r="G10" s="127">
        <v>341</v>
      </c>
      <c r="H10" s="175">
        <f>SUM(F10:G10)</f>
        <v>679</v>
      </c>
      <c r="I10" s="128">
        <f t="shared" si="1"/>
        <v>11.311475409836058</v>
      </c>
      <c r="J10" s="4"/>
      <c r="L10" s="14" t="s">
        <v>14</v>
      </c>
      <c r="M10" s="40">
        <v>46917</v>
      </c>
      <c r="N10" s="38">
        <v>50003</v>
      </c>
      <c r="O10" s="343">
        <f>+M10+N10</f>
        <v>96920</v>
      </c>
      <c r="P10" s="397">
        <v>0</v>
      </c>
      <c r="Q10" s="414">
        <f>O10+P10</f>
        <v>96920</v>
      </c>
      <c r="R10" s="40">
        <v>55981</v>
      </c>
      <c r="S10" s="38">
        <v>57290</v>
      </c>
      <c r="T10" s="414">
        <f>+R10+S10</f>
        <v>113271</v>
      </c>
      <c r="U10" s="397">
        <v>156</v>
      </c>
      <c r="V10" s="414">
        <f>T10+U10</f>
        <v>113427</v>
      </c>
      <c r="W10" s="41">
        <f t="shared" si="4"/>
        <v>17.03157243087081</v>
      </c>
    </row>
    <row r="11" spans="1:23" ht="13.5" thickBot="1" x14ac:dyDescent="0.25">
      <c r="A11" s="384" t="str">
        <f t="shared" si="0"/>
        <v xml:space="preserve"> </v>
      </c>
      <c r="B11" s="111" t="s">
        <v>15</v>
      </c>
      <c r="C11" s="125">
        <v>302</v>
      </c>
      <c r="D11" s="127">
        <v>307</v>
      </c>
      <c r="E11" s="175">
        <f>SUM(C11:D11)</f>
        <v>609</v>
      </c>
      <c r="F11" s="125">
        <v>346</v>
      </c>
      <c r="G11" s="127">
        <v>341</v>
      </c>
      <c r="H11" s="175">
        <f>SUM(F11:G11)</f>
        <v>687</v>
      </c>
      <c r="I11" s="128">
        <f t="shared" si="1"/>
        <v>12.807881773399021</v>
      </c>
      <c r="J11" s="8"/>
      <c r="L11" s="14" t="s">
        <v>15</v>
      </c>
      <c r="M11" s="40">
        <v>45738</v>
      </c>
      <c r="N11" s="38">
        <v>47047</v>
      </c>
      <c r="O11" s="414">
        <f>+M11+N11</f>
        <v>92785</v>
      </c>
      <c r="P11" s="397">
        <v>0</v>
      </c>
      <c r="Q11" s="414">
        <f>O11+P11</f>
        <v>92785</v>
      </c>
      <c r="R11" s="40">
        <v>53887</v>
      </c>
      <c r="S11" s="38">
        <v>53383</v>
      </c>
      <c r="T11" s="414">
        <f>+R11+S11</f>
        <v>107270</v>
      </c>
      <c r="U11" s="397">
        <v>0</v>
      </c>
      <c r="V11" s="414">
        <f>T11+U11</f>
        <v>107270</v>
      </c>
      <c r="W11" s="41">
        <f t="shared" si="4"/>
        <v>15.611359594762074</v>
      </c>
    </row>
    <row r="12" spans="1:23" ht="14.25" thickTop="1" thickBot="1" x14ac:dyDescent="0.25">
      <c r="A12" s="382" t="str">
        <f t="shared" si="0"/>
        <v xml:space="preserve"> </v>
      </c>
      <c r="B12" s="132" t="s">
        <v>61</v>
      </c>
      <c r="C12" s="133">
        <f>+C9+C10+C11</f>
        <v>940</v>
      </c>
      <c r="D12" s="135">
        <f t="shared" ref="D12:H12" si="5">+D9+D10+D11</f>
        <v>946</v>
      </c>
      <c r="E12" s="179">
        <f t="shared" si="5"/>
        <v>1886</v>
      </c>
      <c r="F12" s="133">
        <f t="shared" si="5"/>
        <v>1054</v>
      </c>
      <c r="G12" s="135">
        <f t="shared" si="5"/>
        <v>1052</v>
      </c>
      <c r="H12" s="179">
        <f t="shared" si="5"/>
        <v>2106</v>
      </c>
      <c r="I12" s="136">
        <f t="shared" si="1"/>
        <v>11.664899257688234</v>
      </c>
      <c r="J12" s="4"/>
      <c r="L12" s="42" t="s">
        <v>61</v>
      </c>
      <c r="M12" s="46">
        <f>+M9+M10+M11</f>
        <v>145288</v>
      </c>
      <c r="N12" s="44">
        <f t="shared" ref="N12:V12" si="6">+N9+N10+N11</f>
        <v>146280</v>
      </c>
      <c r="O12" s="188">
        <f t="shared" si="6"/>
        <v>291568</v>
      </c>
      <c r="P12" s="44">
        <f t="shared" si="6"/>
        <v>0</v>
      </c>
      <c r="Q12" s="188">
        <f t="shared" si="6"/>
        <v>291568</v>
      </c>
      <c r="R12" s="46">
        <f t="shared" si="6"/>
        <v>169826</v>
      </c>
      <c r="S12" s="44">
        <f t="shared" si="6"/>
        <v>168106</v>
      </c>
      <c r="T12" s="188">
        <f t="shared" si="6"/>
        <v>337932</v>
      </c>
      <c r="U12" s="44">
        <f t="shared" si="6"/>
        <v>156</v>
      </c>
      <c r="V12" s="188">
        <f t="shared" si="6"/>
        <v>338088</v>
      </c>
      <c r="W12" s="47">
        <f t="shared" si="4"/>
        <v>15.955111672062783</v>
      </c>
    </row>
    <row r="13" spans="1:23" ht="13.5" thickTop="1" x14ac:dyDescent="0.2">
      <c r="A13" s="382" t="str">
        <f t="shared" si="0"/>
        <v xml:space="preserve"> </v>
      </c>
      <c r="B13" s="111" t="s">
        <v>16</v>
      </c>
      <c r="C13" s="138">
        <v>271</v>
      </c>
      <c r="D13" s="140">
        <v>301</v>
      </c>
      <c r="E13" s="175">
        <f t="shared" ref="E13" si="7">SUM(C13:D13)</f>
        <v>572</v>
      </c>
      <c r="F13" s="138">
        <v>342</v>
      </c>
      <c r="G13" s="140">
        <v>344</v>
      </c>
      <c r="H13" s="175">
        <f t="shared" ref="H13" si="8">SUM(F13:G13)</f>
        <v>686</v>
      </c>
      <c r="I13" s="128">
        <f t="shared" si="1"/>
        <v>19.930069930069937</v>
      </c>
      <c r="J13" s="8"/>
      <c r="L13" s="14" t="s">
        <v>16</v>
      </c>
      <c r="M13" s="40">
        <v>42418</v>
      </c>
      <c r="N13" s="38">
        <v>46188</v>
      </c>
      <c r="O13" s="414">
        <f>+M13+N13</f>
        <v>88606</v>
      </c>
      <c r="P13" s="397">
        <v>0</v>
      </c>
      <c r="Q13" s="414">
        <f>O13+P13</f>
        <v>88606</v>
      </c>
      <c r="R13" s="40">
        <v>52847</v>
      </c>
      <c r="S13" s="38">
        <v>51693</v>
      </c>
      <c r="T13" s="414">
        <f>+R13+S13</f>
        <v>104540</v>
      </c>
      <c r="U13" s="397">
        <v>0</v>
      </c>
      <c r="V13" s="414">
        <f>T13+U13</f>
        <v>104540</v>
      </c>
      <c r="W13" s="41">
        <f t="shared" si="4"/>
        <v>17.982980836512198</v>
      </c>
    </row>
    <row r="14" spans="1:23" x14ac:dyDescent="0.2">
      <c r="A14" s="382" t="str">
        <f t="shared" si="0"/>
        <v xml:space="preserve"> </v>
      </c>
      <c r="B14" s="111" t="s">
        <v>17</v>
      </c>
      <c r="C14" s="138">
        <v>280</v>
      </c>
      <c r="D14" s="140">
        <v>312</v>
      </c>
      <c r="E14" s="175">
        <f>SUM(C14:D14)</f>
        <v>592</v>
      </c>
      <c r="F14" s="138">
        <v>333</v>
      </c>
      <c r="G14" s="140">
        <v>332</v>
      </c>
      <c r="H14" s="175">
        <f>SUM(F14:G14)</f>
        <v>665</v>
      </c>
      <c r="I14" s="128">
        <f t="shared" si="1"/>
        <v>12.331081081081074</v>
      </c>
      <c r="L14" s="14" t="s">
        <v>17</v>
      </c>
      <c r="M14" s="40">
        <v>42445</v>
      </c>
      <c r="N14" s="38">
        <v>44971</v>
      </c>
      <c r="O14" s="414">
        <f t="shared" ref="O14" si="9">+M14+N14</f>
        <v>87416</v>
      </c>
      <c r="P14" s="397">
        <v>0</v>
      </c>
      <c r="Q14" s="414">
        <f>O14+P14</f>
        <v>87416</v>
      </c>
      <c r="R14" s="40">
        <v>48455</v>
      </c>
      <c r="S14" s="38">
        <v>48303</v>
      </c>
      <c r="T14" s="414">
        <f>+R14+S14</f>
        <v>96758</v>
      </c>
      <c r="U14" s="397">
        <v>0</v>
      </c>
      <c r="V14" s="414">
        <f>T14+U14</f>
        <v>96758</v>
      </c>
      <c r="W14" s="41">
        <f t="shared" si="4"/>
        <v>10.686830786126112</v>
      </c>
    </row>
    <row r="15" spans="1:23" ht="13.5" thickBot="1" x14ac:dyDescent="0.25">
      <c r="A15" s="385" t="str">
        <f>IF(ISERROR(F15/G15)," ",IF(F15/G15&gt;0.5,IF(F15/G15&lt;1.5," ","NOT OK"),"NOT OK"))</f>
        <v xml:space="preserve"> </v>
      </c>
      <c r="B15" s="111" t="s">
        <v>18</v>
      </c>
      <c r="C15" s="138">
        <v>280</v>
      </c>
      <c r="D15" s="140">
        <v>301</v>
      </c>
      <c r="E15" s="175">
        <f>SUM(C15:D15)</f>
        <v>581</v>
      </c>
      <c r="F15" s="138">
        <v>315</v>
      </c>
      <c r="G15" s="140">
        <v>315</v>
      </c>
      <c r="H15" s="175">
        <f>SUM(F15:G15)</f>
        <v>630</v>
      </c>
      <c r="I15" s="128">
        <f>IF(E15=0,0,((H15/E15)-1)*100)</f>
        <v>8.4337349397590309</v>
      </c>
      <c r="J15" s="9"/>
      <c r="L15" s="14" t="s">
        <v>18</v>
      </c>
      <c r="M15" s="40">
        <v>43862</v>
      </c>
      <c r="N15" s="38">
        <v>44665</v>
      </c>
      <c r="O15" s="414">
        <f>+M15+N15</f>
        <v>88527</v>
      </c>
      <c r="P15" s="397">
        <v>0</v>
      </c>
      <c r="Q15" s="414">
        <f>O15+P15</f>
        <v>88527</v>
      </c>
      <c r="R15" s="40">
        <v>48596</v>
      </c>
      <c r="S15" s="38">
        <v>45386</v>
      </c>
      <c r="T15" s="414">
        <f>+R15+S15</f>
        <v>93982</v>
      </c>
      <c r="U15" s="397">
        <v>0</v>
      </c>
      <c r="V15" s="414">
        <f>T15+U15</f>
        <v>93982</v>
      </c>
      <c r="W15" s="41">
        <f>IF(Q15=0,0,((V15/Q15)-1)*100)</f>
        <v>6.1619618873338</v>
      </c>
    </row>
    <row r="16" spans="1:23" ht="15.75" customHeight="1" thickTop="1" thickBot="1" x14ac:dyDescent="0.25">
      <c r="A16" s="10" t="str">
        <f>IF(ISERROR(F16/G16)," ",IF(F16/G16&gt;0.5,IF(F16/G16&lt;1.5," ","NOT OK"),"NOT OK"))</f>
        <v xml:space="preserve"> </v>
      </c>
      <c r="B16" s="141" t="s">
        <v>19</v>
      </c>
      <c r="C16" s="133">
        <f>+C13+C14+C15</f>
        <v>831</v>
      </c>
      <c r="D16" s="143">
        <f t="shared" ref="D16:H16" si="10">+D13+D14+D15</f>
        <v>914</v>
      </c>
      <c r="E16" s="177">
        <f t="shared" si="10"/>
        <v>1745</v>
      </c>
      <c r="F16" s="133">
        <f t="shared" si="10"/>
        <v>990</v>
      </c>
      <c r="G16" s="143">
        <f t="shared" si="10"/>
        <v>991</v>
      </c>
      <c r="H16" s="177">
        <f t="shared" si="10"/>
        <v>1981</v>
      </c>
      <c r="I16" s="136">
        <f>IF(E16=0,0,((H16/E16)-1)*100)</f>
        <v>13.524355300859604</v>
      </c>
      <c r="J16" s="10"/>
      <c r="K16" s="11"/>
      <c r="L16" s="48" t="s">
        <v>19</v>
      </c>
      <c r="M16" s="49">
        <f>+M13+M14+M15</f>
        <v>128725</v>
      </c>
      <c r="N16" s="50">
        <f t="shared" ref="N16:V16" si="11">+N13+N14+N15</f>
        <v>135824</v>
      </c>
      <c r="O16" s="189">
        <f t="shared" si="11"/>
        <v>264549</v>
      </c>
      <c r="P16" s="50">
        <f t="shared" si="11"/>
        <v>0</v>
      </c>
      <c r="Q16" s="189">
        <f t="shared" si="11"/>
        <v>264549</v>
      </c>
      <c r="R16" s="49">
        <f t="shared" si="11"/>
        <v>149898</v>
      </c>
      <c r="S16" s="50">
        <f t="shared" si="11"/>
        <v>145382</v>
      </c>
      <c r="T16" s="189">
        <f t="shared" si="11"/>
        <v>295280</v>
      </c>
      <c r="U16" s="50">
        <f t="shared" si="11"/>
        <v>0</v>
      </c>
      <c r="V16" s="189">
        <f t="shared" si="11"/>
        <v>295280</v>
      </c>
      <c r="W16" s="51">
        <f>IF(Q16=0,0,((V16/Q16)-1)*100)</f>
        <v>11.616373526265455</v>
      </c>
    </row>
    <row r="17" spans="1:23" ht="13.5" thickTop="1" x14ac:dyDescent="0.2">
      <c r="A17" s="382" t="str">
        <f>IF(ISERROR(F17/G17)," ",IF(F17/G17&gt;0.5,IF(F17/G17&lt;1.5," ","NOT OK"),"NOT OK"))</f>
        <v xml:space="preserve"> </v>
      </c>
      <c r="B17" s="111" t="s">
        <v>20</v>
      </c>
      <c r="C17" s="125">
        <v>315</v>
      </c>
      <c r="D17" s="127">
        <v>317</v>
      </c>
      <c r="E17" s="178">
        <f>SUM(C17:D17)</f>
        <v>632</v>
      </c>
      <c r="F17" s="125">
        <v>362</v>
      </c>
      <c r="G17" s="127">
        <v>362</v>
      </c>
      <c r="H17" s="178">
        <f>SUM(F17:G17)</f>
        <v>724</v>
      </c>
      <c r="I17" s="128">
        <f>IF(E17=0,0,((H17/E17)-1)*100)</f>
        <v>14.556962025316466</v>
      </c>
      <c r="J17" s="4"/>
      <c r="L17" s="14" t="s">
        <v>21</v>
      </c>
      <c r="M17" s="40">
        <v>50023</v>
      </c>
      <c r="N17" s="38">
        <v>46711</v>
      </c>
      <c r="O17" s="414">
        <f>+M17+N17</f>
        <v>96734</v>
      </c>
      <c r="P17" s="397">
        <v>147</v>
      </c>
      <c r="Q17" s="414">
        <f>O17+P17</f>
        <v>96881</v>
      </c>
      <c r="R17" s="40">
        <v>54838</v>
      </c>
      <c r="S17" s="38">
        <v>50220</v>
      </c>
      <c r="T17" s="414">
        <f>+R17+S17</f>
        <v>105058</v>
      </c>
      <c r="U17" s="397">
        <v>0</v>
      </c>
      <c r="V17" s="414">
        <f>T17+U17</f>
        <v>105058</v>
      </c>
      <c r="W17" s="41">
        <f>IF(Q17=0,0,((V17/Q17)-1)*100)</f>
        <v>8.4402514424912987</v>
      </c>
    </row>
    <row r="18" spans="1:23" x14ac:dyDescent="0.2">
      <c r="A18" s="382" t="str">
        <f t="shared" ref="A18" si="12">IF(ISERROR(F18/G18)," ",IF(F18/G18&gt;0.5,IF(F18/G18&lt;1.5," ","NOT OK"),"NOT OK"))</f>
        <v xml:space="preserve"> </v>
      </c>
      <c r="B18" s="111" t="s">
        <v>22</v>
      </c>
      <c r="C18" s="125">
        <v>323</v>
      </c>
      <c r="D18" s="127">
        <v>324</v>
      </c>
      <c r="E18" s="169">
        <f t="shared" ref="E18" si="13">SUM(C18:D18)</f>
        <v>647</v>
      </c>
      <c r="F18" s="125">
        <v>371</v>
      </c>
      <c r="G18" s="127">
        <v>372</v>
      </c>
      <c r="H18" s="169">
        <f t="shared" ref="H18" si="14">SUM(F18:G18)</f>
        <v>743</v>
      </c>
      <c r="I18" s="128">
        <f t="shared" ref="I18" si="15">IF(E18=0,0,((H18/E18)-1)*100)</f>
        <v>14.837712519319934</v>
      </c>
      <c r="J18" s="4"/>
      <c r="L18" s="14" t="s">
        <v>22</v>
      </c>
      <c r="M18" s="40">
        <v>52258</v>
      </c>
      <c r="N18" s="38">
        <v>51326</v>
      </c>
      <c r="O18" s="414">
        <f t="shared" ref="O18" si="16">+M18+N18</f>
        <v>103584</v>
      </c>
      <c r="P18" s="397">
        <v>0</v>
      </c>
      <c r="Q18" s="414">
        <f>O18+P18</f>
        <v>103584</v>
      </c>
      <c r="R18" s="40">
        <v>55558</v>
      </c>
      <c r="S18" s="38">
        <v>55657</v>
      </c>
      <c r="T18" s="414">
        <f t="shared" ref="T18" si="17">+R18+S18</f>
        <v>111215</v>
      </c>
      <c r="U18" s="397">
        <v>0</v>
      </c>
      <c r="V18" s="414">
        <f>T18+U18</f>
        <v>111215</v>
      </c>
      <c r="W18" s="41">
        <f t="shared" ref="W18" si="18">IF(Q18=0,0,((V18/Q18)-1)*100)</f>
        <v>7.366967871485941</v>
      </c>
    </row>
    <row r="19" spans="1:23" ht="13.5" thickBot="1" x14ac:dyDescent="0.25">
      <c r="A19" s="382" t="str">
        <f>IF(ISERROR(F19/G19)," ",IF(F19/G19&gt;0.5,IF(F19/G19&lt;1.5," ","NOT OK"),"NOT OK"))</f>
        <v xml:space="preserve"> </v>
      </c>
      <c r="B19" s="111" t="s">
        <v>23</v>
      </c>
      <c r="C19" s="125">
        <v>317</v>
      </c>
      <c r="D19" s="144">
        <v>317</v>
      </c>
      <c r="E19" s="173">
        <f>SUM(C19:D19)</f>
        <v>634</v>
      </c>
      <c r="F19" s="125">
        <v>324</v>
      </c>
      <c r="G19" s="144">
        <v>324</v>
      </c>
      <c r="H19" s="173">
        <f>SUM(F19:G19)</f>
        <v>648</v>
      </c>
      <c r="I19" s="145">
        <f>IF(E19=0,0,((H19/E19)-1)*100)</f>
        <v>2.208201892744488</v>
      </c>
      <c r="J19" s="4"/>
      <c r="L19" s="14" t="s">
        <v>23</v>
      </c>
      <c r="M19" s="40">
        <v>45717</v>
      </c>
      <c r="N19" s="38">
        <v>43760</v>
      </c>
      <c r="O19" s="414">
        <f>+M19+N19</f>
        <v>89477</v>
      </c>
      <c r="P19" s="397">
        <v>0</v>
      </c>
      <c r="Q19" s="414">
        <f>O19+P19</f>
        <v>89477</v>
      </c>
      <c r="R19" s="40">
        <v>43656</v>
      </c>
      <c r="S19" s="38">
        <v>41119</v>
      </c>
      <c r="T19" s="414">
        <f>+R19+S19</f>
        <v>84775</v>
      </c>
      <c r="U19" s="397">
        <v>0</v>
      </c>
      <c r="V19" s="414">
        <f>T19+U19</f>
        <v>84775</v>
      </c>
      <c r="W19" s="41">
        <f>IF(Q19=0,0,((V19/Q19)-1)*100)</f>
        <v>-5.2549817271477561</v>
      </c>
    </row>
    <row r="20" spans="1:23" ht="14.25" customHeight="1" thickTop="1" thickBot="1" x14ac:dyDescent="0.25">
      <c r="A20" s="382" t="str">
        <f t="shared" ref="A20:A63" si="19">IF(ISERROR(F20/G20)," ",IF(F20/G20&gt;0.5,IF(F20/G20&lt;1.5," ","NOT OK"),"NOT OK"))</f>
        <v xml:space="preserve"> </v>
      </c>
      <c r="B20" s="132" t="s">
        <v>24</v>
      </c>
      <c r="C20" s="133">
        <f t="shared" ref="C20:E20" si="20">+C17+C18+C19</f>
        <v>955</v>
      </c>
      <c r="D20" s="135">
        <f t="shared" si="20"/>
        <v>958</v>
      </c>
      <c r="E20" s="179">
        <f t="shared" si="20"/>
        <v>1913</v>
      </c>
      <c r="F20" s="133">
        <f t="shared" ref="F20:H20" si="21">+F17+F18+F19</f>
        <v>1057</v>
      </c>
      <c r="G20" s="135">
        <f t="shared" si="21"/>
        <v>1058</v>
      </c>
      <c r="H20" s="179">
        <f t="shared" si="21"/>
        <v>2115</v>
      </c>
      <c r="I20" s="136">
        <f t="shared" ref="I20" si="22">IF(E20=0,0,((H20/E20)-1)*100)</f>
        <v>10.559330893883946</v>
      </c>
      <c r="J20" s="4"/>
      <c r="L20" s="42" t="s">
        <v>24</v>
      </c>
      <c r="M20" s="46">
        <f t="shared" ref="M20:V20" si="23">+M17+M18+M19</f>
        <v>147998</v>
      </c>
      <c r="N20" s="44">
        <f t="shared" si="23"/>
        <v>141797</v>
      </c>
      <c r="O20" s="188">
        <f t="shared" si="23"/>
        <v>289795</v>
      </c>
      <c r="P20" s="44">
        <f t="shared" si="23"/>
        <v>147</v>
      </c>
      <c r="Q20" s="188">
        <f t="shared" si="23"/>
        <v>289942</v>
      </c>
      <c r="R20" s="46">
        <f t="shared" si="23"/>
        <v>154052</v>
      </c>
      <c r="S20" s="44">
        <f t="shared" si="23"/>
        <v>146996</v>
      </c>
      <c r="T20" s="188">
        <f t="shared" si="23"/>
        <v>301048</v>
      </c>
      <c r="U20" s="44">
        <f t="shared" si="23"/>
        <v>0</v>
      </c>
      <c r="V20" s="188">
        <f t="shared" si="23"/>
        <v>301048</v>
      </c>
      <c r="W20" s="47">
        <f t="shared" ref="W20" si="24">IF(Q20=0,0,((V20/Q20)-1)*100)</f>
        <v>3.8304212566651286</v>
      </c>
    </row>
    <row r="21" spans="1:23" ht="14.25" customHeight="1" thickTop="1" x14ac:dyDescent="0.2">
      <c r="A21" s="382" t="str">
        <f t="shared" ref="A21:A25" si="25">IF(ISERROR(F21/G21)," ",IF(F21/G21&gt;0.5,IF(F21/G21&lt;1.5," ","NOT OK"),"NOT OK"))</f>
        <v xml:space="preserve"> </v>
      </c>
      <c r="B21" s="111" t="s">
        <v>10</v>
      </c>
      <c r="C21" s="125">
        <v>335</v>
      </c>
      <c r="D21" s="127">
        <v>336</v>
      </c>
      <c r="E21" s="175">
        <f>SUM(C21:D21)</f>
        <v>671</v>
      </c>
      <c r="F21" s="125">
        <v>398</v>
      </c>
      <c r="G21" s="127">
        <v>399</v>
      </c>
      <c r="H21" s="175">
        <f>SUM(F21:G21)</f>
        <v>797</v>
      </c>
      <c r="I21" s="128">
        <f t="shared" ref="I21:I25" si="26">IF(E21=0,0,((H21/E21)-1)*100)</f>
        <v>18.777943368107298</v>
      </c>
      <c r="J21" s="4"/>
      <c r="L21" s="14" t="s">
        <v>10</v>
      </c>
      <c r="M21" s="40">
        <v>51006</v>
      </c>
      <c r="N21" s="38">
        <v>49822</v>
      </c>
      <c r="O21" s="414">
        <f>SUM(M21:N21)</f>
        <v>100828</v>
      </c>
      <c r="P21" s="397">
        <v>0</v>
      </c>
      <c r="Q21" s="414">
        <f>O21+P21</f>
        <v>100828</v>
      </c>
      <c r="R21" s="40">
        <v>49248</v>
      </c>
      <c r="S21" s="38">
        <v>50908</v>
      </c>
      <c r="T21" s="187">
        <f>SUM(R21:S21)</f>
        <v>100156</v>
      </c>
      <c r="U21" s="397">
        <v>0</v>
      </c>
      <c r="V21" s="187">
        <f>T21+U21</f>
        <v>100156</v>
      </c>
      <c r="W21" s="41">
        <f t="shared" ref="W21:W25" si="27">IF(Q21=0,0,((V21/Q21)-1)*100)</f>
        <v>-0.66648153290752576</v>
      </c>
    </row>
    <row r="22" spans="1:23" ht="14.25" customHeight="1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125">
        <v>322</v>
      </c>
      <c r="D22" s="127">
        <v>322</v>
      </c>
      <c r="E22" s="175">
        <f>SUM(C22:D22)</f>
        <v>644</v>
      </c>
      <c r="F22" s="125">
        <v>425</v>
      </c>
      <c r="G22" s="127">
        <v>426</v>
      </c>
      <c r="H22" s="175">
        <f>SUM(F22:G22)</f>
        <v>851</v>
      </c>
      <c r="I22" s="128">
        <f>IF(E22=0,0,((H22/E22)-1)*100)</f>
        <v>32.142857142857139</v>
      </c>
      <c r="J22" s="4"/>
      <c r="K22" s="7"/>
      <c r="L22" s="14" t="s">
        <v>11</v>
      </c>
      <c r="M22" s="40">
        <v>51033</v>
      </c>
      <c r="N22" s="38">
        <v>49669</v>
      </c>
      <c r="O22" s="414">
        <f>SUM(M22:N22)</f>
        <v>100702</v>
      </c>
      <c r="P22" s="397">
        <v>0</v>
      </c>
      <c r="Q22" s="414">
        <f>O22+P22</f>
        <v>100702</v>
      </c>
      <c r="R22" s="40">
        <v>60945</v>
      </c>
      <c r="S22" s="38">
        <v>56700</v>
      </c>
      <c r="T22" s="187">
        <f>SUM(R22:S22)</f>
        <v>117645</v>
      </c>
      <c r="U22" s="397">
        <v>0</v>
      </c>
      <c r="V22" s="187">
        <f>T22+U22</f>
        <v>117645</v>
      </c>
      <c r="W22" s="41">
        <f>IF(Q22=0,0,((V22/Q22)-1)*100)</f>
        <v>16.824889277273549</v>
      </c>
    </row>
    <row r="23" spans="1:23" ht="14.25" customHeight="1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129">
        <v>337</v>
      </c>
      <c r="D23" s="131">
        <v>334</v>
      </c>
      <c r="E23" s="175">
        <f>SUM(C23:D23)</f>
        <v>671</v>
      </c>
      <c r="F23" s="129">
        <v>505</v>
      </c>
      <c r="G23" s="131">
        <v>503</v>
      </c>
      <c r="H23" s="175">
        <f>SUM(F23:G23)</f>
        <v>1008</v>
      </c>
      <c r="I23" s="128">
        <f>IF(E23=0,0,((H23/E23)-1)*100)</f>
        <v>50.22354694485842</v>
      </c>
      <c r="J23" s="4"/>
      <c r="K23" s="7"/>
      <c r="L23" s="23" t="s">
        <v>12</v>
      </c>
      <c r="M23" s="40">
        <v>54509</v>
      </c>
      <c r="N23" s="38">
        <v>51933</v>
      </c>
      <c r="O23" s="414">
        <f t="shared" ref="O23" si="28">SUM(M23:N23)</f>
        <v>106442</v>
      </c>
      <c r="P23" s="398">
        <v>0</v>
      </c>
      <c r="Q23" s="305">
        <f t="shared" ref="Q23" si="29">O23+P23</f>
        <v>106442</v>
      </c>
      <c r="R23" s="40">
        <v>79626</v>
      </c>
      <c r="S23" s="38">
        <v>75922</v>
      </c>
      <c r="T23" s="187">
        <f t="shared" ref="T23" si="30">SUM(R23:S23)</f>
        <v>155548</v>
      </c>
      <c r="U23" s="398">
        <v>0</v>
      </c>
      <c r="V23" s="305">
        <f t="shared" ref="V23" si="31">T23+U23</f>
        <v>155548</v>
      </c>
      <c r="W23" s="41">
        <f>IF(Q23=0,0,((V23/Q23)-1)*100)</f>
        <v>46.134044831927248</v>
      </c>
    </row>
    <row r="24" spans="1:23" ht="14.25" customHeight="1" thickTop="1" thickBot="1" x14ac:dyDescent="0.25">
      <c r="A24" s="382" t="str">
        <f t="shared" ref="A24" si="32">IF(ISERROR(F24/G24)," ",IF(F24/G24&gt;0.5,IF(F24/G24&lt;1.5," ","NOT OK"),"NOT OK"))</f>
        <v xml:space="preserve"> </v>
      </c>
      <c r="B24" s="132" t="s">
        <v>38</v>
      </c>
      <c r="C24" s="133">
        <f t="shared" ref="C24:H24" si="33">+C21+C22+C23</f>
        <v>994</v>
      </c>
      <c r="D24" s="135">
        <f t="shared" si="33"/>
        <v>992</v>
      </c>
      <c r="E24" s="179">
        <f t="shared" si="33"/>
        <v>1986</v>
      </c>
      <c r="F24" s="133">
        <f t="shared" si="33"/>
        <v>1328</v>
      </c>
      <c r="G24" s="135">
        <f t="shared" si="33"/>
        <v>1328</v>
      </c>
      <c r="H24" s="179">
        <f t="shared" si="33"/>
        <v>2656</v>
      </c>
      <c r="I24" s="136">
        <f t="shared" ref="I24" si="34">IF(E24=0,0,((H24/E24)-1)*100)</f>
        <v>33.73615307150051</v>
      </c>
      <c r="J24" s="4"/>
      <c r="L24" s="42" t="s">
        <v>38</v>
      </c>
      <c r="M24" s="46">
        <f t="shared" ref="M24:V24" si="35">+M21+M22+M23</f>
        <v>156548</v>
      </c>
      <c r="N24" s="44">
        <f t="shared" si="35"/>
        <v>151424</v>
      </c>
      <c r="O24" s="188">
        <f t="shared" si="35"/>
        <v>307972</v>
      </c>
      <c r="P24" s="44">
        <f t="shared" si="35"/>
        <v>0</v>
      </c>
      <c r="Q24" s="188">
        <f t="shared" si="35"/>
        <v>307972</v>
      </c>
      <c r="R24" s="46">
        <f t="shared" si="35"/>
        <v>189819</v>
      </c>
      <c r="S24" s="44">
        <f t="shared" si="35"/>
        <v>183530</v>
      </c>
      <c r="T24" s="188">
        <f t="shared" si="35"/>
        <v>373349</v>
      </c>
      <c r="U24" s="44">
        <f t="shared" si="35"/>
        <v>0</v>
      </c>
      <c r="V24" s="188">
        <f t="shared" si="35"/>
        <v>373349</v>
      </c>
      <c r="W24" s="47">
        <f t="shared" ref="W24" si="36">IF(Q24=0,0,((V24/Q24)-1)*100)</f>
        <v>21.2282285402569</v>
      </c>
    </row>
    <row r="25" spans="1:23" ht="14.25" customHeight="1" thickTop="1" thickBot="1" x14ac:dyDescent="0.25">
      <c r="A25" s="383" t="str">
        <f t="shared" si="25"/>
        <v xml:space="preserve"> </v>
      </c>
      <c r="B25" s="132" t="s">
        <v>63</v>
      </c>
      <c r="C25" s="133">
        <f t="shared" ref="C25:H25" si="37">+C12+C16+C20+C24</f>
        <v>3720</v>
      </c>
      <c r="D25" s="135">
        <f t="shared" si="37"/>
        <v>3810</v>
      </c>
      <c r="E25" s="176">
        <f t="shared" si="37"/>
        <v>7530</v>
      </c>
      <c r="F25" s="133">
        <f t="shared" si="37"/>
        <v>4429</v>
      </c>
      <c r="G25" s="135">
        <f t="shared" si="37"/>
        <v>4429</v>
      </c>
      <c r="H25" s="176">
        <f t="shared" si="37"/>
        <v>8858</v>
      </c>
      <c r="I25" s="137">
        <f t="shared" si="26"/>
        <v>17.636122177954849</v>
      </c>
      <c r="J25" s="8"/>
      <c r="L25" s="42" t="s">
        <v>63</v>
      </c>
      <c r="M25" s="46">
        <f t="shared" ref="M25:V25" si="38">+M12+M16+M20+M24</f>
        <v>578559</v>
      </c>
      <c r="N25" s="44">
        <f t="shared" si="38"/>
        <v>575325</v>
      </c>
      <c r="O25" s="188">
        <f t="shared" si="38"/>
        <v>1153884</v>
      </c>
      <c r="P25" s="45">
        <f t="shared" si="38"/>
        <v>147</v>
      </c>
      <c r="Q25" s="191">
        <f t="shared" si="38"/>
        <v>1154031</v>
      </c>
      <c r="R25" s="46">
        <f t="shared" si="38"/>
        <v>663595</v>
      </c>
      <c r="S25" s="44">
        <f t="shared" si="38"/>
        <v>644014</v>
      </c>
      <c r="T25" s="188">
        <f t="shared" si="38"/>
        <v>1307609</v>
      </c>
      <c r="U25" s="45">
        <f t="shared" si="38"/>
        <v>156</v>
      </c>
      <c r="V25" s="191">
        <f t="shared" si="38"/>
        <v>1307765</v>
      </c>
      <c r="W25" s="47">
        <f t="shared" si="27"/>
        <v>13.321479232360311</v>
      </c>
    </row>
    <row r="26" spans="1:23" ht="14.25" thickTop="1" thickBot="1" x14ac:dyDescent="0.25">
      <c r="B26" s="146" t="s">
        <v>60</v>
      </c>
      <c r="C26" s="107"/>
      <c r="D26" s="107"/>
      <c r="E26" s="107"/>
      <c r="F26" s="107"/>
      <c r="G26" s="107"/>
      <c r="H26" s="107"/>
      <c r="I26" s="108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3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3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3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3" ht="13.5" thickBot="1" x14ac:dyDescent="0.25">
      <c r="B32" s="116"/>
      <c r="C32" s="117" t="s">
        <v>5</v>
      </c>
      <c r="D32" s="118" t="s">
        <v>6</v>
      </c>
      <c r="E32" s="418" t="s">
        <v>7</v>
      </c>
      <c r="F32" s="117" t="s">
        <v>5</v>
      </c>
      <c r="G32" s="118" t="s">
        <v>6</v>
      </c>
      <c r="H32" s="379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399"/>
      <c r="Q33" s="35"/>
      <c r="R33" s="34"/>
      <c r="S33" s="31"/>
      <c r="T33" s="32"/>
      <c r="U33" s="399"/>
      <c r="V33" s="35"/>
      <c r="W33" s="36"/>
    </row>
    <row r="34" spans="1:23" x14ac:dyDescent="0.2">
      <c r="A34" s="4" t="str">
        <f t="shared" ref="A34:A39" si="39">IF(ISERROR(F34/G34)," ",IF(F34/G34&gt;0.5,IF(F34/G34&lt;1.5," ","NOT OK"),"NOT OK"))</f>
        <v xml:space="preserve"> </v>
      </c>
      <c r="B34" s="111" t="s">
        <v>13</v>
      </c>
      <c r="C34" s="125">
        <v>1489</v>
      </c>
      <c r="D34" s="127">
        <v>1489</v>
      </c>
      <c r="E34" s="175">
        <f t="shared" ref="E34" si="40">SUM(C34:D34)</f>
        <v>2978</v>
      </c>
      <c r="F34" s="125">
        <v>1744</v>
      </c>
      <c r="G34" s="127">
        <v>1744</v>
      </c>
      <c r="H34" s="175">
        <f t="shared" ref="H34" si="41">SUM(F34:G34)</f>
        <v>3488</v>
      </c>
      <c r="I34" s="128">
        <f t="shared" ref="I34:I39" si="42">IF(E34=0,0,((H34/E34)-1)*100)</f>
        <v>17.125587642713235</v>
      </c>
      <c r="L34" s="14" t="s">
        <v>13</v>
      </c>
      <c r="M34" s="40">
        <v>246329</v>
      </c>
      <c r="N34" s="38">
        <v>253102</v>
      </c>
      <c r="O34" s="414">
        <f t="shared" ref="O34" si="43">+M34+N34</f>
        <v>499431</v>
      </c>
      <c r="P34" s="398">
        <v>16</v>
      </c>
      <c r="Q34" s="190">
        <f>O34+P34</f>
        <v>499447</v>
      </c>
      <c r="R34" s="40">
        <v>284208</v>
      </c>
      <c r="S34" s="38">
        <v>296241</v>
      </c>
      <c r="T34" s="414">
        <f t="shared" ref="T34" si="44">+R34+S34</f>
        <v>580449</v>
      </c>
      <c r="U34" s="398">
        <v>0</v>
      </c>
      <c r="V34" s="190">
        <f>T34+U34</f>
        <v>580449</v>
      </c>
      <c r="W34" s="41">
        <f t="shared" ref="W34:W39" si="45">IF(Q34=0,0,((V34/Q34)-1)*100)</f>
        <v>16.218337481254274</v>
      </c>
    </row>
    <row r="35" spans="1:23" x14ac:dyDescent="0.2">
      <c r="A35" s="4" t="str">
        <f t="shared" si="39"/>
        <v xml:space="preserve"> </v>
      </c>
      <c r="B35" s="111" t="s">
        <v>14</v>
      </c>
      <c r="C35" s="125">
        <v>1398</v>
      </c>
      <c r="D35" s="127">
        <v>1396</v>
      </c>
      <c r="E35" s="175">
        <f>SUM(C35:D35)</f>
        <v>2794</v>
      </c>
      <c r="F35" s="125">
        <v>1560</v>
      </c>
      <c r="G35" s="127">
        <v>1559</v>
      </c>
      <c r="H35" s="175">
        <f>SUM(F35:G35)</f>
        <v>3119</v>
      </c>
      <c r="I35" s="128">
        <f t="shared" si="42"/>
        <v>11.632068718682898</v>
      </c>
      <c r="J35" s="4"/>
      <c r="L35" s="14" t="s">
        <v>14</v>
      </c>
      <c r="M35" s="40">
        <v>214812</v>
      </c>
      <c r="N35" s="38">
        <v>227585</v>
      </c>
      <c r="O35" s="414">
        <f>+M35+N35</f>
        <v>442397</v>
      </c>
      <c r="P35" s="398">
        <v>0</v>
      </c>
      <c r="Q35" s="190">
        <f>O35+P35</f>
        <v>442397</v>
      </c>
      <c r="R35" s="40">
        <v>241771</v>
      </c>
      <c r="S35" s="38">
        <v>252748</v>
      </c>
      <c r="T35" s="414">
        <f>+R35+S35</f>
        <v>494519</v>
      </c>
      <c r="U35" s="398">
        <v>0</v>
      </c>
      <c r="V35" s="190">
        <f>T35+U35</f>
        <v>494519</v>
      </c>
      <c r="W35" s="41">
        <f t="shared" si="45"/>
        <v>11.781725463780269</v>
      </c>
    </row>
    <row r="36" spans="1:23" ht="13.5" thickBot="1" x14ac:dyDescent="0.25">
      <c r="A36" s="4" t="str">
        <f t="shared" si="39"/>
        <v xml:space="preserve"> </v>
      </c>
      <c r="B36" s="111" t="s">
        <v>15</v>
      </c>
      <c r="C36" s="125">
        <v>1568</v>
      </c>
      <c r="D36" s="127">
        <v>1561</v>
      </c>
      <c r="E36" s="175">
        <f>SUM(C36:D36)</f>
        <v>3129</v>
      </c>
      <c r="F36" s="125">
        <v>1734</v>
      </c>
      <c r="G36" s="127">
        <v>1732</v>
      </c>
      <c r="H36" s="175">
        <f>SUM(F36:G36)</f>
        <v>3466</v>
      </c>
      <c r="I36" s="145">
        <f t="shared" si="42"/>
        <v>10.77021412591883</v>
      </c>
      <c r="J36" s="4"/>
      <c r="L36" s="14" t="s">
        <v>15</v>
      </c>
      <c r="M36" s="40">
        <v>220936</v>
      </c>
      <c r="N36" s="38">
        <v>231274</v>
      </c>
      <c r="O36" s="414">
        <f>+M36+N36</f>
        <v>452210</v>
      </c>
      <c r="P36" s="398">
        <v>0</v>
      </c>
      <c r="Q36" s="190">
        <f>O36+P36</f>
        <v>452210</v>
      </c>
      <c r="R36" s="40">
        <v>247770</v>
      </c>
      <c r="S36" s="38">
        <v>263188</v>
      </c>
      <c r="T36" s="414">
        <f>+R36+S36</f>
        <v>510958</v>
      </c>
      <c r="U36" s="398">
        <v>237</v>
      </c>
      <c r="V36" s="190">
        <f>T36+U36</f>
        <v>511195</v>
      </c>
      <c r="W36" s="41">
        <f t="shared" si="45"/>
        <v>13.043718626301937</v>
      </c>
    </row>
    <row r="37" spans="1:23" ht="14.25" thickTop="1" thickBot="1" x14ac:dyDescent="0.25">
      <c r="A37" s="382" t="str">
        <f t="shared" si="39"/>
        <v xml:space="preserve"> </v>
      </c>
      <c r="B37" s="132" t="s">
        <v>61</v>
      </c>
      <c r="C37" s="133">
        <f>+C34+C35+C36</f>
        <v>4455</v>
      </c>
      <c r="D37" s="135">
        <f t="shared" ref="D37:H37" si="46">+D34+D35+D36</f>
        <v>4446</v>
      </c>
      <c r="E37" s="179">
        <f t="shared" si="46"/>
        <v>8901</v>
      </c>
      <c r="F37" s="133">
        <f t="shared" si="46"/>
        <v>5038</v>
      </c>
      <c r="G37" s="135">
        <f t="shared" si="46"/>
        <v>5035</v>
      </c>
      <c r="H37" s="179">
        <f t="shared" si="46"/>
        <v>10073</v>
      </c>
      <c r="I37" s="136">
        <f t="shared" si="42"/>
        <v>13.167059880912246</v>
      </c>
      <c r="J37" s="4"/>
      <c r="L37" s="42" t="s">
        <v>61</v>
      </c>
      <c r="M37" s="46">
        <f>+M34+M35+M36</f>
        <v>682077</v>
      </c>
      <c r="N37" s="44">
        <f t="shared" ref="N37:V37" si="47">+N34+N35+N36</f>
        <v>711961</v>
      </c>
      <c r="O37" s="188">
        <f t="shared" si="47"/>
        <v>1394038</v>
      </c>
      <c r="P37" s="44">
        <f t="shared" si="47"/>
        <v>16</v>
      </c>
      <c r="Q37" s="188">
        <f t="shared" si="47"/>
        <v>1394054</v>
      </c>
      <c r="R37" s="46">
        <f t="shared" si="47"/>
        <v>773749</v>
      </c>
      <c r="S37" s="44">
        <f t="shared" si="47"/>
        <v>812177</v>
      </c>
      <c r="T37" s="188">
        <f t="shared" si="47"/>
        <v>1585926</v>
      </c>
      <c r="U37" s="44">
        <f t="shared" si="47"/>
        <v>237</v>
      </c>
      <c r="V37" s="188">
        <f t="shared" si="47"/>
        <v>1586163</v>
      </c>
      <c r="W37" s="47">
        <f t="shared" si="45"/>
        <v>13.780599603745625</v>
      </c>
    </row>
    <row r="38" spans="1:23" ht="13.5" thickTop="1" x14ac:dyDescent="0.2">
      <c r="A38" s="4" t="str">
        <f t="shared" si="39"/>
        <v xml:space="preserve"> </v>
      </c>
      <c r="B38" s="111" t="s">
        <v>16</v>
      </c>
      <c r="C38" s="138">
        <v>1480</v>
      </c>
      <c r="D38" s="140">
        <v>1449</v>
      </c>
      <c r="E38" s="175">
        <f t="shared" ref="E38" si="48">SUM(C38:D38)</f>
        <v>2929</v>
      </c>
      <c r="F38" s="138">
        <v>1657</v>
      </c>
      <c r="G38" s="140">
        <v>1658</v>
      </c>
      <c r="H38" s="175">
        <f t="shared" ref="H38" si="49">SUM(F38:G38)</f>
        <v>3315</v>
      </c>
      <c r="I38" s="128">
        <f t="shared" si="42"/>
        <v>13.178559235233877</v>
      </c>
      <c r="J38" s="8"/>
      <c r="L38" s="14" t="s">
        <v>16</v>
      </c>
      <c r="M38" s="40">
        <v>213819</v>
      </c>
      <c r="N38" s="38">
        <v>214489</v>
      </c>
      <c r="O38" s="414">
        <f>+M38+N38</f>
        <v>428308</v>
      </c>
      <c r="P38" s="397">
        <v>149</v>
      </c>
      <c r="Q38" s="307">
        <f>O38+P38</f>
        <v>428457</v>
      </c>
      <c r="R38" s="40">
        <v>241467</v>
      </c>
      <c r="S38" s="38">
        <v>247960</v>
      </c>
      <c r="T38" s="414">
        <f>+R38+S38</f>
        <v>489427</v>
      </c>
      <c r="U38" s="397">
        <v>38</v>
      </c>
      <c r="V38" s="307">
        <f>T38+U38</f>
        <v>489465</v>
      </c>
      <c r="W38" s="41">
        <f t="shared" si="45"/>
        <v>14.239001813484208</v>
      </c>
    </row>
    <row r="39" spans="1:23" x14ac:dyDescent="0.2">
      <c r="A39" s="4" t="str">
        <f t="shared" si="39"/>
        <v xml:space="preserve"> </v>
      </c>
      <c r="B39" s="111" t="s">
        <v>17</v>
      </c>
      <c r="C39" s="138">
        <v>1475</v>
      </c>
      <c r="D39" s="140">
        <v>1444</v>
      </c>
      <c r="E39" s="175">
        <f>SUM(C39:D39)</f>
        <v>2919</v>
      </c>
      <c r="F39" s="138">
        <v>1639</v>
      </c>
      <c r="G39" s="140">
        <v>1638</v>
      </c>
      <c r="H39" s="175">
        <f>SUM(F39:G39)</f>
        <v>3277</v>
      </c>
      <c r="I39" s="128">
        <f t="shared" si="42"/>
        <v>12.264474134977732</v>
      </c>
      <c r="J39" s="4"/>
      <c r="L39" s="14" t="s">
        <v>17</v>
      </c>
      <c r="M39" s="40">
        <v>210467</v>
      </c>
      <c r="N39" s="38">
        <v>209133</v>
      </c>
      <c r="O39" s="414">
        <f t="shared" ref="O39" si="50">+M39+N39</f>
        <v>419600</v>
      </c>
      <c r="P39" s="397">
        <v>0</v>
      </c>
      <c r="Q39" s="414">
        <f>O39+P39</f>
        <v>419600</v>
      </c>
      <c r="R39" s="40">
        <v>236406</v>
      </c>
      <c r="S39" s="38">
        <v>238622</v>
      </c>
      <c r="T39" s="414">
        <f>+R39+S39</f>
        <v>475028</v>
      </c>
      <c r="U39" s="397">
        <v>119</v>
      </c>
      <c r="V39" s="414">
        <f>T39+U39</f>
        <v>475147</v>
      </c>
      <c r="W39" s="41">
        <f t="shared" si="45"/>
        <v>13.238083889418494</v>
      </c>
    </row>
    <row r="40" spans="1:23" ht="13.5" thickBot="1" x14ac:dyDescent="0.25">
      <c r="A40" s="4" t="str">
        <f>IF(ISERROR(F40/G40)," ",IF(F40/G40&gt;0.5,IF(F40/G40&lt;1.5," ","NOT OK"),"NOT OK"))</f>
        <v xml:space="preserve"> </v>
      </c>
      <c r="B40" s="111" t="s">
        <v>18</v>
      </c>
      <c r="C40" s="138">
        <v>1390</v>
      </c>
      <c r="D40" s="140">
        <v>1368</v>
      </c>
      <c r="E40" s="175">
        <f>SUM(C40:D40)</f>
        <v>2758</v>
      </c>
      <c r="F40" s="138">
        <v>1506</v>
      </c>
      <c r="G40" s="140">
        <v>1506</v>
      </c>
      <c r="H40" s="175">
        <f>SUM(F40:G40)</f>
        <v>3012</v>
      </c>
      <c r="I40" s="128">
        <f>IF(E40=0,0,((H40/E40)-1)*100)</f>
        <v>9.2095721537345909</v>
      </c>
      <c r="J40" s="4"/>
      <c r="L40" s="14" t="s">
        <v>18</v>
      </c>
      <c r="M40" s="40">
        <v>195032</v>
      </c>
      <c r="N40" s="38">
        <v>197129</v>
      </c>
      <c r="O40" s="414">
        <f>+M40+N40</f>
        <v>392161</v>
      </c>
      <c r="P40" s="397">
        <v>0</v>
      </c>
      <c r="Q40" s="414">
        <f>O40+P40</f>
        <v>392161</v>
      </c>
      <c r="R40" s="40">
        <v>214272</v>
      </c>
      <c r="S40" s="38">
        <v>215250</v>
      </c>
      <c r="T40" s="414">
        <f>+R40+S40</f>
        <v>429522</v>
      </c>
      <c r="U40" s="397">
        <v>0</v>
      </c>
      <c r="V40" s="414">
        <f>T40+U40</f>
        <v>429522</v>
      </c>
      <c r="W40" s="41">
        <f>IF(Q40=0,0,((V40/Q40)-1)*100)</f>
        <v>9.5269544906301249</v>
      </c>
    </row>
    <row r="41" spans="1:23" ht="15.75" customHeight="1" thickTop="1" thickBot="1" x14ac:dyDescent="0.25">
      <c r="A41" s="10" t="str">
        <f>IF(ISERROR(F41/G41)," ",IF(F41/G41&gt;0.5,IF(F41/G41&lt;1.5," ","NOT OK"),"NOT OK"))</f>
        <v xml:space="preserve"> </v>
      </c>
      <c r="B41" s="141" t="s">
        <v>19</v>
      </c>
      <c r="C41" s="133">
        <f>+C38+C39+C40</f>
        <v>4345</v>
      </c>
      <c r="D41" s="143">
        <f t="shared" ref="D41:H41" si="51">+D38+D39+D40</f>
        <v>4261</v>
      </c>
      <c r="E41" s="177">
        <f t="shared" si="51"/>
        <v>8606</v>
      </c>
      <c r="F41" s="133">
        <f t="shared" si="51"/>
        <v>4802</v>
      </c>
      <c r="G41" s="143">
        <f t="shared" si="51"/>
        <v>4802</v>
      </c>
      <c r="H41" s="177">
        <f t="shared" si="51"/>
        <v>9604</v>
      </c>
      <c r="I41" s="136">
        <f>IF(E41=0,0,((H41/E41)-1)*100)</f>
        <v>11.596560539158718</v>
      </c>
      <c r="J41" s="10"/>
      <c r="K41" s="11"/>
      <c r="L41" s="48" t="s">
        <v>19</v>
      </c>
      <c r="M41" s="49">
        <f>+M38+M39+M40</f>
        <v>619318</v>
      </c>
      <c r="N41" s="50">
        <f t="shared" ref="N41:V41" si="52">+N38+N39+N40</f>
        <v>620751</v>
      </c>
      <c r="O41" s="189">
        <f t="shared" si="52"/>
        <v>1240069</v>
      </c>
      <c r="P41" s="50">
        <f t="shared" si="52"/>
        <v>149</v>
      </c>
      <c r="Q41" s="189">
        <f t="shared" si="52"/>
        <v>1240218</v>
      </c>
      <c r="R41" s="49">
        <f t="shared" si="52"/>
        <v>692145</v>
      </c>
      <c r="S41" s="50">
        <f t="shared" si="52"/>
        <v>701832</v>
      </c>
      <c r="T41" s="189">
        <f t="shared" si="52"/>
        <v>1393977</v>
      </c>
      <c r="U41" s="50">
        <f t="shared" si="52"/>
        <v>157</v>
      </c>
      <c r="V41" s="189">
        <f t="shared" si="52"/>
        <v>1394134</v>
      </c>
      <c r="W41" s="51">
        <f>IF(Q41=0,0,((V41/Q41)-1)*100)</f>
        <v>12.410398816982182</v>
      </c>
    </row>
    <row r="42" spans="1:23" ht="13.5" thickTop="1" x14ac:dyDescent="0.2">
      <c r="A42" s="4" t="str">
        <f>IF(ISERROR(F42/G42)," ",IF(F42/G42&gt;0.5,IF(F42/G42&lt;1.5," ","NOT OK"),"NOT OK"))</f>
        <v xml:space="preserve"> </v>
      </c>
      <c r="B42" s="111" t="s">
        <v>20</v>
      </c>
      <c r="C42" s="125">
        <v>1468</v>
      </c>
      <c r="D42" s="127">
        <v>1467</v>
      </c>
      <c r="E42" s="178">
        <f>SUM(C42:D42)</f>
        <v>2935</v>
      </c>
      <c r="F42" s="125">
        <v>1559</v>
      </c>
      <c r="G42" s="127">
        <v>1560</v>
      </c>
      <c r="H42" s="178">
        <f>SUM(F42:G42)</f>
        <v>3119</v>
      </c>
      <c r="I42" s="128">
        <f>IF(E42=0,0,((H42/E42)-1)*100)</f>
        <v>6.2691652470187487</v>
      </c>
      <c r="J42" s="4"/>
      <c r="L42" s="14" t="s">
        <v>21</v>
      </c>
      <c r="M42" s="40">
        <v>219277</v>
      </c>
      <c r="N42" s="38">
        <v>224616</v>
      </c>
      <c r="O42" s="414">
        <f>+M42+N42</f>
        <v>443893</v>
      </c>
      <c r="P42" s="397">
        <v>183</v>
      </c>
      <c r="Q42" s="414">
        <f>O42+P42</f>
        <v>444076</v>
      </c>
      <c r="R42" s="40">
        <v>232809</v>
      </c>
      <c r="S42" s="38">
        <v>238748</v>
      </c>
      <c r="T42" s="414">
        <f>+R42+S42</f>
        <v>471557</v>
      </c>
      <c r="U42" s="397">
        <v>99</v>
      </c>
      <c r="V42" s="414">
        <f>T42+U42</f>
        <v>471656</v>
      </c>
      <c r="W42" s="41">
        <f>IF(Q42=0,0,((V42/Q42)-1)*100)</f>
        <v>6.2106486277123674</v>
      </c>
    </row>
    <row r="43" spans="1:23" x14ac:dyDescent="0.2">
      <c r="A43" s="4" t="str">
        <f t="shared" ref="A43" si="53">IF(ISERROR(F43/G43)," ",IF(F43/G43&gt;0.5,IF(F43/G43&lt;1.5," ","NOT OK"),"NOT OK"))</f>
        <v xml:space="preserve"> </v>
      </c>
      <c r="B43" s="111" t="s">
        <v>22</v>
      </c>
      <c r="C43" s="125">
        <v>1464</v>
      </c>
      <c r="D43" s="127">
        <v>1464</v>
      </c>
      <c r="E43" s="169">
        <f>SUM(C43:D43)</f>
        <v>2928</v>
      </c>
      <c r="F43" s="125">
        <v>1564</v>
      </c>
      <c r="G43" s="127">
        <v>1563</v>
      </c>
      <c r="H43" s="169">
        <f t="shared" ref="H43:H44" si="54">SUM(F43:G43)</f>
        <v>3127</v>
      </c>
      <c r="I43" s="128">
        <f t="shared" ref="I43" si="55">IF(E43=0,0,((H43/E43)-1)*100)</f>
        <v>6.7964480874316946</v>
      </c>
      <c r="J43" s="4"/>
      <c r="L43" s="14" t="s">
        <v>22</v>
      </c>
      <c r="M43" s="40">
        <v>212263</v>
      </c>
      <c r="N43" s="38">
        <v>226902</v>
      </c>
      <c r="O43" s="414">
        <f t="shared" ref="O43" si="56">+M43+N43</f>
        <v>439165</v>
      </c>
      <c r="P43" s="397">
        <v>0</v>
      </c>
      <c r="Q43" s="414">
        <f>O43+P43</f>
        <v>439165</v>
      </c>
      <c r="R43" s="40">
        <v>224172</v>
      </c>
      <c r="S43" s="38">
        <v>238857</v>
      </c>
      <c r="T43" s="414">
        <f t="shared" ref="T43" si="57">+R43+S43</f>
        <v>463029</v>
      </c>
      <c r="U43" s="397">
        <v>0</v>
      </c>
      <c r="V43" s="414">
        <f>T43+U43</f>
        <v>463029</v>
      </c>
      <c r="W43" s="41">
        <f t="shared" ref="W43" si="58">IF(Q43=0,0,((V43/Q43)-1)*100)</f>
        <v>5.4339485159336398</v>
      </c>
    </row>
    <row r="44" spans="1:23" ht="13.5" thickBot="1" x14ac:dyDescent="0.25">
      <c r="A44" s="4" t="str">
        <f>IF(ISERROR(F44/G44)," ",IF(F44/G44&gt;0.5,IF(F44/G44&lt;1.5," ","NOT OK"),"NOT OK"))</f>
        <v xml:space="preserve"> </v>
      </c>
      <c r="B44" s="111" t="s">
        <v>23</v>
      </c>
      <c r="C44" s="125">
        <v>1346</v>
      </c>
      <c r="D44" s="144">
        <v>1346</v>
      </c>
      <c r="E44" s="173">
        <f t="shared" ref="E44" si="59">SUM(C44:D44)</f>
        <v>2692</v>
      </c>
      <c r="F44" s="125">
        <v>1462</v>
      </c>
      <c r="G44" s="144">
        <v>1462</v>
      </c>
      <c r="H44" s="173">
        <f t="shared" si="54"/>
        <v>2924</v>
      </c>
      <c r="I44" s="145">
        <f>IF(E44=0,0,((H44/E44)-1)*100)</f>
        <v>8.6181277860326801</v>
      </c>
      <c r="J44" s="4"/>
      <c r="L44" s="14" t="s">
        <v>23</v>
      </c>
      <c r="M44" s="40">
        <v>190962</v>
      </c>
      <c r="N44" s="38">
        <v>199680</v>
      </c>
      <c r="O44" s="414">
        <f>+M44+N44</f>
        <v>390642</v>
      </c>
      <c r="P44" s="397">
        <v>0</v>
      </c>
      <c r="Q44" s="414">
        <f>O44+P44</f>
        <v>390642</v>
      </c>
      <c r="R44" s="40">
        <v>203777</v>
      </c>
      <c r="S44" s="38">
        <v>209045</v>
      </c>
      <c r="T44" s="414">
        <f>+R44+S44</f>
        <v>412822</v>
      </c>
      <c r="U44" s="397">
        <v>0</v>
      </c>
      <c r="V44" s="414">
        <f>T44+U44</f>
        <v>412822</v>
      </c>
      <c r="W44" s="41">
        <f>IF(Q44=0,0,((V44/Q44)-1)*100)</f>
        <v>5.6778329007121542</v>
      </c>
    </row>
    <row r="45" spans="1:23" ht="14.25" customHeight="1" thickTop="1" thickBot="1" x14ac:dyDescent="0.25">
      <c r="A45" s="4" t="str">
        <f t="shared" si="19"/>
        <v xml:space="preserve"> </v>
      </c>
      <c r="B45" s="132" t="s">
        <v>24</v>
      </c>
      <c r="C45" s="133">
        <f t="shared" ref="C45:E45" si="60">+C42+C43+C44</f>
        <v>4278</v>
      </c>
      <c r="D45" s="135">
        <f t="shared" si="60"/>
        <v>4277</v>
      </c>
      <c r="E45" s="179">
        <f t="shared" si="60"/>
        <v>8555</v>
      </c>
      <c r="F45" s="133">
        <f t="shared" ref="F45:H45" si="61">+F42+F43+F44</f>
        <v>4585</v>
      </c>
      <c r="G45" s="135">
        <f t="shared" si="61"/>
        <v>4585</v>
      </c>
      <c r="H45" s="179">
        <f t="shared" si="61"/>
        <v>9170</v>
      </c>
      <c r="I45" s="136">
        <f t="shared" ref="I45" si="62">IF(E45=0,0,((H45/E45)-1)*100)</f>
        <v>7.1887784921098818</v>
      </c>
      <c r="J45" s="4"/>
      <c r="L45" s="42" t="s">
        <v>24</v>
      </c>
      <c r="M45" s="46">
        <f t="shared" ref="M45:Q45" si="63">+M42+M43+M44</f>
        <v>622502</v>
      </c>
      <c r="N45" s="44">
        <f t="shared" si="63"/>
        <v>651198</v>
      </c>
      <c r="O45" s="188">
        <f t="shared" si="63"/>
        <v>1273700</v>
      </c>
      <c r="P45" s="44">
        <f t="shared" si="63"/>
        <v>183</v>
      </c>
      <c r="Q45" s="188">
        <f t="shared" si="63"/>
        <v>1273883</v>
      </c>
      <c r="R45" s="46">
        <f t="shared" ref="R45:V45" si="64">+R42+R43+R44</f>
        <v>660758</v>
      </c>
      <c r="S45" s="44">
        <f t="shared" si="64"/>
        <v>686650</v>
      </c>
      <c r="T45" s="188">
        <f t="shared" si="64"/>
        <v>1347408</v>
      </c>
      <c r="U45" s="44">
        <f t="shared" si="64"/>
        <v>99</v>
      </c>
      <c r="V45" s="188">
        <f t="shared" si="64"/>
        <v>1347507</v>
      </c>
      <c r="W45" s="47">
        <f t="shared" ref="W45" si="65">IF(Q45=0,0,((V45/Q45)-1)*100)</f>
        <v>5.7794946631676503</v>
      </c>
    </row>
    <row r="46" spans="1:23" ht="14.25" customHeight="1" thickTop="1" x14ac:dyDescent="0.2">
      <c r="A46" s="4" t="str">
        <f t="shared" ref="A46" si="66">IF(ISERROR(F46/G46)," ",IF(F46/G46&gt;0.5,IF(F46/G46&lt;1.5," ","NOT OK"),"NOT OK"))</f>
        <v xml:space="preserve"> </v>
      </c>
      <c r="B46" s="111" t="s">
        <v>10</v>
      </c>
      <c r="C46" s="125">
        <v>1483</v>
      </c>
      <c r="D46" s="127">
        <v>1484</v>
      </c>
      <c r="E46" s="175">
        <f t="shared" ref="E46" si="67">SUM(C46:D46)</f>
        <v>2967</v>
      </c>
      <c r="F46" s="125">
        <v>1629</v>
      </c>
      <c r="G46" s="127">
        <v>1628</v>
      </c>
      <c r="H46" s="175">
        <f t="shared" ref="H46" si="68">SUM(F46:G46)</f>
        <v>3257</v>
      </c>
      <c r="I46" s="128">
        <f t="shared" ref="I46" si="69">IF(E46=0,0,((H46/E46)-1)*100)</f>
        <v>9.7741826761038162</v>
      </c>
      <c r="J46" s="4"/>
      <c r="K46" s="7"/>
      <c r="L46" s="14" t="s">
        <v>10</v>
      </c>
      <c r="M46" s="40">
        <v>228252</v>
      </c>
      <c r="N46" s="38">
        <v>230166</v>
      </c>
      <c r="O46" s="414">
        <f>SUM(M46:N46)</f>
        <v>458418</v>
      </c>
      <c r="P46" s="397">
        <v>0</v>
      </c>
      <c r="Q46" s="414">
        <f>O46+P46</f>
        <v>458418</v>
      </c>
      <c r="R46" s="40">
        <v>244228</v>
      </c>
      <c r="S46" s="38">
        <v>246326</v>
      </c>
      <c r="T46" s="187">
        <f>SUM(R46:S46)</f>
        <v>490554</v>
      </c>
      <c r="U46" s="397">
        <v>219</v>
      </c>
      <c r="V46" s="187">
        <f>T46+U46</f>
        <v>490773</v>
      </c>
      <c r="W46" s="41">
        <f t="shared" ref="W46" si="70">IF(Q46=0,0,((V46/Q46)-1)*100)</f>
        <v>7.0579689279216762</v>
      </c>
    </row>
    <row r="47" spans="1:23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v>1587</v>
      </c>
      <c r="D47" s="127">
        <v>1587</v>
      </c>
      <c r="E47" s="175">
        <f>SUM(C47:D47)</f>
        <v>3174</v>
      </c>
      <c r="F47" s="125">
        <v>1678</v>
      </c>
      <c r="G47" s="127">
        <v>1677</v>
      </c>
      <c r="H47" s="175">
        <f>SUM(F47:G47)</f>
        <v>3355</v>
      </c>
      <c r="I47" s="128">
        <f>IF(E47=0,0,((H47/E47)-1)*100)</f>
        <v>5.7025834908632556</v>
      </c>
      <c r="J47" s="4"/>
      <c r="K47" s="7"/>
      <c r="L47" s="14" t="s">
        <v>11</v>
      </c>
      <c r="M47" s="40">
        <v>241531</v>
      </c>
      <c r="N47" s="38">
        <v>250082</v>
      </c>
      <c r="O47" s="414">
        <f>SUM(M47:N47)</f>
        <v>491613</v>
      </c>
      <c r="P47" s="397">
        <v>0</v>
      </c>
      <c r="Q47" s="414">
        <f>O47+P47</f>
        <v>491613</v>
      </c>
      <c r="R47" s="40">
        <v>257887</v>
      </c>
      <c r="S47" s="38">
        <v>257285</v>
      </c>
      <c r="T47" s="187">
        <f>SUM(R47:S47)</f>
        <v>515172</v>
      </c>
      <c r="U47" s="397">
        <v>0</v>
      </c>
      <c r="V47" s="187">
        <f>T47+U47</f>
        <v>515172</v>
      </c>
      <c r="W47" s="41">
        <f>IF(Q47=0,0,((V47/Q47)-1)*100)</f>
        <v>4.7921840960267525</v>
      </c>
    </row>
    <row r="48" spans="1:23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9">
        <v>1663</v>
      </c>
      <c r="D48" s="131">
        <v>1664</v>
      </c>
      <c r="E48" s="175">
        <f>SUM(C48:D48)</f>
        <v>3327</v>
      </c>
      <c r="F48" s="129">
        <v>1818</v>
      </c>
      <c r="G48" s="131">
        <v>1818</v>
      </c>
      <c r="H48" s="175">
        <f>SUM(F48:G48)</f>
        <v>3636</v>
      </c>
      <c r="I48" s="128">
        <f>IF(E48=0,0,((H48/E48)-1)*100)</f>
        <v>9.28764652840397</v>
      </c>
      <c r="J48" s="4"/>
      <c r="K48" s="7"/>
      <c r="L48" s="23" t="s">
        <v>12</v>
      </c>
      <c r="M48" s="40">
        <v>272478</v>
      </c>
      <c r="N48" s="38">
        <v>271944</v>
      </c>
      <c r="O48" s="414">
        <f t="shared" ref="O48" si="71">SUM(M48:N48)</f>
        <v>544422</v>
      </c>
      <c r="P48" s="398">
        <v>0</v>
      </c>
      <c r="Q48" s="190">
        <f t="shared" ref="Q48" si="72">O48+P48</f>
        <v>544422</v>
      </c>
      <c r="R48" s="40">
        <v>285942</v>
      </c>
      <c r="S48" s="38">
        <v>280789</v>
      </c>
      <c r="T48" s="187">
        <f t="shared" ref="T48" si="73">SUM(R48:S48)</f>
        <v>566731</v>
      </c>
      <c r="U48" s="398">
        <v>0</v>
      </c>
      <c r="V48" s="190">
        <f t="shared" ref="V48" si="74">T48+U48</f>
        <v>566731</v>
      </c>
      <c r="W48" s="41">
        <f>IF(Q48=0,0,((V48/Q48)-1)*100)</f>
        <v>4.0977403558269065</v>
      </c>
    </row>
    <row r="49" spans="1:23" ht="14.25" customHeight="1" thickTop="1" thickBot="1" x14ac:dyDescent="0.25">
      <c r="A49" s="382" t="str">
        <f t="shared" ref="A49:A50" si="75">IF(ISERROR(F49/G49)," ",IF(F49/G49&gt;0.5,IF(F49/G49&lt;1.5," ","NOT OK"),"NOT OK"))</f>
        <v xml:space="preserve"> </v>
      </c>
      <c r="B49" s="132" t="s">
        <v>38</v>
      </c>
      <c r="C49" s="133">
        <f t="shared" ref="C49:H49" si="76">+C46+C47+C48</f>
        <v>4733</v>
      </c>
      <c r="D49" s="135">
        <f t="shared" si="76"/>
        <v>4735</v>
      </c>
      <c r="E49" s="179">
        <f t="shared" si="76"/>
        <v>9468</v>
      </c>
      <c r="F49" s="133">
        <f t="shared" si="76"/>
        <v>5125</v>
      </c>
      <c r="G49" s="135">
        <f t="shared" si="76"/>
        <v>5123</v>
      </c>
      <c r="H49" s="179">
        <f t="shared" si="76"/>
        <v>10248</v>
      </c>
      <c r="I49" s="136">
        <f>IF(E49=0,0,((H49/E49)-1)*100)</f>
        <v>8.2382762991128011</v>
      </c>
      <c r="J49" s="4"/>
      <c r="L49" s="42" t="s">
        <v>38</v>
      </c>
      <c r="M49" s="46">
        <f t="shared" ref="M49:V49" si="77">+M46+M47+M48</f>
        <v>742261</v>
      </c>
      <c r="N49" s="44">
        <f t="shared" si="77"/>
        <v>752192</v>
      </c>
      <c r="O49" s="188">
        <f t="shared" si="77"/>
        <v>1494453</v>
      </c>
      <c r="P49" s="44">
        <f t="shared" si="77"/>
        <v>0</v>
      </c>
      <c r="Q49" s="188">
        <f t="shared" si="77"/>
        <v>1494453</v>
      </c>
      <c r="R49" s="46">
        <f t="shared" si="77"/>
        <v>788057</v>
      </c>
      <c r="S49" s="44">
        <f t="shared" si="77"/>
        <v>784400</v>
      </c>
      <c r="T49" s="188">
        <f t="shared" si="77"/>
        <v>1572457</v>
      </c>
      <c r="U49" s="44">
        <f t="shared" si="77"/>
        <v>219</v>
      </c>
      <c r="V49" s="188">
        <f t="shared" si="77"/>
        <v>1572676</v>
      </c>
      <c r="W49" s="47">
        <f t="shared" ref="W49:W50" si="78">IF(Q49=0,0,((V49/Q49)-1)*100)</f>
        <v>5.2342228226648801</v>
      </c>
    </row>
    <row r="50" spans="1:23" ht="14.25" customHeight="1" thickTop="1" thickBot="1" x14ac:dyDescent="0.25">
      <c r="A50" s="383" t="str">
        <f t="shared" si="75"/>
        <v xml:space="preserve"> </v>
      </c>
      <c r="B50" s="132" t="s">
        <v>63</v>
      </c>
      <c r="C50" s="133">
        <f t="shared" ref="C50:H50" si="79">+C37+C41+C45+C49</f>
        <v>17811</v>
      </c>
      <c r="D50" s="135">
        <f t="shared" si="79"/>
        <v>17719</v>
      </c>
      <c r="E50" s="176">
        <f t="shared" si="79"/>
        <v>35530</v>
      </c>
      <c r="F50" s="133">
        <f t="shared" si="79"/>
        <v>19550</v>
      </c>
      <c r="G50" s="135">
        <f t="shared" si="79"/>
        <v>19545</v>
      </c>
      <c r="H50" s="176">
        <f t="shared" si="79"/>
        <v>39095</v>
      </c>
      <c r="I50" s="137">
        <f t="shared" ref="I50" si="80">IF(E50=0,0,((H50/E50)-1)*100)</f>
        <v>10.033774275260354</v>
      </c>
      <c r="J50" s="8"/>
      <c r="L50" s="42" t="s">
        <v>63</v>
      </c>
      <c r="M50" s="46">
        <f t="shared" ref="M50:V50" si="81">+M37+M41+M45+M49</f>
        <v>2666158</v>
      </c>
      <c r="N50" s="44">
        <f t="shared" si="81"/>
        <v>2736102</v>
      </c>
      <c r="O50" s="188">
        <f t="shared" si="81"/>
        <v>5402260</v>
      </c>
      <c r="P50" s="45">
        <f t="shared" si="81"/>
        <v>348</v>
      </c>
      <c r="Q50" s="191">
        <f t="shared" si="81"/>
        <v>5402608</v>
      </c>
      <c r="R50" s="46">
        <f t="shared" si="81"/>
        <v>2914709</v>
      </c>
      <c r="S50" s="44">
        <f t="shared" si="81"/>
        <v>2985059</v>
      </c>
      <c r="T50" s="188">
        <f t="shared" si="81"/>
        <v>5899768</v>
      </c>
      <c r="U50" s="45">
        <f t="shared" si="81"/>
        <v>712</v>
      </c>
      <c r="V50" s="191">
        <f t="shared" si="81"/>
        <v>5900480</v>
      </c>
      <c r="W50" s="47">
        <f t="shared" si="78"/>
        <v>9.2154011544054235</v>
      </c>
    </row>
    <row r="51" spans="1:23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3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3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3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3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3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3" ht="13.5" thickBot="1" x14ac:dyDescent="0.25">
      <c r="B57" s="116" t="s">
        <v>29</v>
      </c>
      <c r="C57" s="117" t="s">
        <v>5</v>
      </c>
      <c r="D57" s="118" t="s">
        <v>6</v>
      </c>
      <c r="E57" s="418" t="s">
        <v>7</v>
      </c>
      <c r="F57" s="117" t="s">
        <v>5</v>
      </c>
      <c r="G57" s="118" t="s">
        <v>6</v>
      </c>
      <c r="H57" s="379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3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33"/>
      <c r="Q58" s="35"/>
      <c r="R58" s="34"/>
      <c r="S58" s="31"/>
      <c r="T58" s="32"/>
      <c r="U58" s="33"/>
      <c r="V58" s="35"/>
      <c r="W58" s="36"/>
    </row>
    <row r="59" spans="1:23" ht="14.25" customHeight="1" x14ac:dyDescent="0.2">
      <c r="A59" s="4" t="str">
        <f t="shared" si="19"/>
        <v xml:space="preserve"> </v>
      </c>
      <c r="B59" s="111" t="s">
        <v>13</v>
      </c>
      <c r="C59" s="125">
        <f t="shared" ref="C59:H61" si="82">+C9+C34</f>
        <v>1822</v>
      </c>
      <c r="D59" s="127">
        <f t="shared" si="82"/>
        <v>1823</v>
      </c>
      <c r="E59" s="175">
        <f t="shared" si="82"/>
        <v>3645</v>
      </c>
      <c r="F59" s="125">
        <f t="shared" si="82"/>
        <v>2114</v>
      </c>
      <c r="G59" s="127">
        <f t="shared" si="82"/>
        <v>2114</v>
      </c>
      <c r="H59" s="175">
        <f t="shared" si="82"/>
        <v>4228</v>
      </c>
      <c r="I59" s="128">
        <f t="shared" ref="I59:I70" si="83">IF(E59=0,0,((H59/E59)-1)*100)</f>
        <v>15.994513031550062</v>
      </c>
      <c r="J59" s="4"/>
      <c r="L59" s="14" t="s">
        <v>13</v>
      </c>
      <c r="M59" s="40">
        <f t="shared" ref="M59:N61" si="84">+M9+M34</f>
        <v>298962</v>
      </c>
      <c r="N59" s="38">
        <f t="shared" si="84"/>
        <v>302332</v>
      </c>
      <c r="O59" s="414">
        <f t="shared" ref="O59:O60" si="85">SUM(M59:N59)</f>
        <v>601294</v>
      </c>
      <c r="P59" s="39">
        <f>P9+P34</f>
        <v>16</v>
      </c>
      <c r="Q59" s="190">
        <f>+O59+P59</f>
        <v>601310</v>
      </c>
      <c r="R59" s="40">
        <f t="shared" ref="R59:S61" si="86">+R9+R34</f>
        <v>344166</v>
      </c>
      <c r="S59" s="38">
        <f t="shared" si="86"/>
        <v>353674</v>
      </c>
      <c r="T59" s="187">
        <f t="shared" ref="T59:T60" si="87">SUM(R59:S59)</f>
        <v>697840</v>
      </c>
      <c r="U59" s="39">
        <f>U9+U34</f>
        <v>0</v>
      </c>
      <c r="V59" s="190">
        <f>+T59+U59</f>
        <v>697840</v>
      </c>
      <c r="W59" s="41">
        <f t="shared" ref="W59:W70" si="88">IF(Q59=0,0,((V59/Q59)-1)*100)</f>
        <v>16.053283664000272</v>
      </c>
    </row>
    <row r="60" spans="1:23" ht="14.25" customHeight="1" x14ac:dyDescent="0.2">
      <c r="A60" s="4" t="str">
        <f t="shared" si="19"/>
        <v xml:space="preserve"> </v>
      </c>
      <c r="B60" s="111" t="s">
        <v>14</v>
      </c>
      <c r="C60" s="125">
        <f t="shared" si="82"/>
        <v>1703</v>
      </c>
      <c r="D60" s="127">
        <f t="shared" si="82"/>
        <v>1701</v>
      </c>
      <c r="E60" s="175">
        <f t="shared" si="82"/>
        <v>3404</v>
      </c>
      <c r="F60" s="125">
        <f t="shared" si="82"/>
        <v>1898</v>
      </c>
      <c r="G60" s="127">
        <f t="shared" si="82"/>
        <v>1900</v>
      </c>
      <c r="H60" s="175">
        <f t="shared" si="82"/>
        <v>3798</v>
      </c>
      <c r="I60" s="128">
        <f t="shared" si="83"/>
        <v>11.574618096357225</v>
      </c>
      <c r="J60" s="4"/>
      <c r="L60" s="14" t="s">
        <v>14</v>
      </c>
      <c r="M60" s="40">
        <f t="shared" si="84"/>
        <v>261729</v>
      </c>
      <c r="N60" s="38">
        <f t="shared" si="84"/>
        <v>277588</v>
      </c>
      <c r="O60" s="414">
        <f t="shared" si="85"/>
        <v>539317</v>
      </c>
      <c r="P60" s="39">
        <f>P10+P35</f>
        <v>0</v>
      </c>
      <c r="Q60" s="190">
        <f>+O60+P60</f>
        <v>539317</v>
      </c>
      <c r="R60" s="40">
        <f t="shared" si="86"/>
        <v>297752</v>
      </c>
      <c r="S60" s="38">
        <f t="shared" si="86"/>
        <v>310038</v>
      </c>
      <c r="T60" s="187">
        <f t="shared" si="87"/>
        <v>607790</v>
      </c>
      <c r="U60" s="39">
        <f>U10+U35</f>
        <v>156</v>
      </c>
      <c r="V60" s="190">
        <f>+T60+U60</f>
        <v>607946</v>
      </c>
      <c r="W60" s="41">
        <f t="shared" si="88"/>
        <v>12.725169056417652</v>
      </c>
    </row>
    <row r="61" spans="1:23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82"/>
        <v>1870</v>
      </c>
      <c r="D61" s="127">
        <f t="shared" si="82"/>
        <v>1868</v>
      </c>
      <c r="E61" s="175">
        <f t="shared" si="82"/>
        <v>3738</v>
      </c>
      <c r="F61" s="125">
        <f t="shared" si="82"/>
        <v>2080</v>
      </c>
      <c r="G61" s="127">
        <f t="shared" si="82"/>
        <v>2073</v>
      </c>
      <c r="H61" s="175">
        <f t="shared" si="82"/>
        <v>4153</v>
      </c>
      <c r="I61" s="128">
        <f>IF(E61=0,0,((H61/E61)-1)*100)</f>
        <v>11.102193686463346</v>
      </c>
      <c r="J61" s="4"/>
      <c r="L61" s="14" t="s">
        <v>15</v>
      </c>
      <c r="M61" s="40">
        <f t="shared" si="84"/>
        <v>266674</v>
      </c>
      <c r="N61" s="38">
        <f t="shared" si="84"/>
        <v>278321</v>
      </c>
      <c r="O61" s="414">
        <f>SUM(M61:N61)</f>
        <v>544995</v>
      </c>
      <c r="P61" s="39">
        <f>P11+P36</f>
        <v>0</v>
      </c>
      <c r="Q61" s="190">
        <f>+O61+P61</f>
        <v>544995</v>
      </c>
      <c r="R61" s="40">
        <f t="shared" si="86"/>
        <v>301657</v>
      </c>
      <c r="S61" s="38">
        <f t="shared" si="86"/>
        <v>316571</v>
      </c>
      <c r="T61" s="187">
        <f>SUM(R61:S61)</f>
        <v>618228</v>
      </c>
      <c r="U61" s="39">
        <f>U11+U36</f>
        <v>237</v>
      </c>
      <c r="V61" s="190">
        <f>+T61+U61</f>
        <v>618465</v>
      </c>
      <c r="W61" s="41">
        <f>IF(Q61=0,0,((V61/Q61)-1)*100)</f>
        <v>13.480857622547004</v>
      </c>
    </row>
    <row r="62" spans="1:23" ht="14.25" customHeight="1" thickTop="1" thickBot="1" x14ac:dyDescent="0.25">
      <c r="A62" s="4" t="str">
        <f t="shared" si="19"/>
        <v xml:space="preserve"> </v>
      </c>
      <c r="B62" s="132" t="s">
        <v>61</v>
      </c>
      <c r="C62" s="133">
        <f t="shared" ref="C62:E62" si="89">+C59+C60+C61</f>
        <v>5395</v>
      </c>
      <c r="D62" s="135">
        <f t="shared" si="89"/>
        <v>5392</v>
      </c>
      <c r="E62" s="176">
        <f t="shared" si="89"/>
        <v>10787</v>
      </c>
      <c r="F62" s="133">
        <f t="shared" ref="F62:H62" si="90">+F59+F60+F61</f>
        <v>6092</v>
      </c>
      <c r="G62" s="135">
        <f t="shared" si="90"/>
        <v>6087</v>
      </c>
      <c r="H62" s="176">
        <f t="shared" si="90"/>
        <v>12179</v>
      </c>
      <c r="I62" s="137">
        <f>IF(E62=0,0,((H62/E62)-1)*100)</f>
        <v>12.904421989431714</v>
      </c>
      <c r="J62" s="8"/>
      <c r="L62" s="42" t="s">
        <v>61</v>
      </c>
      <c r="M62" s="46">
        <f t="shared" ref="M62:Q62" si="91">+M59+M60+M61</f>
        <v>827365</v>
      </c>
      <c r="N62" s="44">
        <f t="shared" si="91"/>
        <v>858241</v>
      </c>
      <c r="O62" s="188">
        <f t="shared" si="91"/>
        <v>1685606</v>
      </c>
      <c r="P62" s="45">
        <f t="shared" si="91"/>
        <v>16</v>
      </c>
      <c r="Q62" s="191">
        <f t="shared" si="91"/>
        <v>1685622</v>
      </c>
      <c r="R62" s="46">
        <f t="shared" ref="R62:V62" si="92">+R59+R60+R61</f>
        <v>943575</v>
      </c>
      <c r="S62" s="44">
        <f t="shared" si="92"/>
        <v>980283</v>
      </c>
      <c r="T62" s="188">
        <f t="shared" si="92"/>
        <v>1923858</v>
      </c>
      <c r="U62" s="45">
        <f t="shared" si="92"/>
        <v>393</v>
      </c>
      <c r="V62" s="191">
        <f t="shared" si="92"/>
        <v>1924251</v>
      </c>
      <c r="W62" s="47">
        <f>IF(Q62=0,0,((V62/Q62)-1)*100)</f>
        <v>14.156732648244974</v>
      </c>
    </row>
    <row r="63" spans="1:23" ht="14.25" customHeight="1" thickTop="1" x14ac:dyDescent="0.2">
      <c r="A63" s="4" t="str">
        <f t="shared" si="19"/>
        <v xml:space="preserve"> </v>
      </c>
      <c r="B63" s="111" t="s">
        <v>16</v>
      </c>
      <c r="C63" s="138">
        <f t="shared" ref="C63:H65" si="93">+C13+C38</f>
        <v>1751</v>
      </c>
      <c r="D63" s="140">
        <f t="shared" si="93"/>
        <v>1750</v>
      </c>
      <c r="E63" s="175">
        <f t="shared" si="93"/>
        <v>3501</v>
      </c>
      <c r="F63" s="138">
        <f t="shared" si="93"/>
        <v>1999</v>
      </c>
      <c r="G63" s="140">
        <f t="shared" si="93"/>
        <v>2002</v>
      </c>
      <c r="H63" s="175">
        <f t="shared" si="93"/>
        <v>4001</v>
      </c>
      <c r="I63" s="128">
        <f t="shared" si="83"/>
        <v>14.28163381890888</v>
      </c>
      <c r="J63" s="8"/>
      <c r="L63" s="14" t="s">
        <v>16</v>
      </c>
      <c r="M63" s="40">
        <f t="shared" ref="M63:N65" si="94">+M13+M38</f>
        <v>256237</v>
      </c>
      <c r="N63" s="38">
        <f t="shared" si="94"/>
        <v>260677</v>
      </c>
      <c r="O63" s="414">
        <f t="shared" ref="O63" si="95">SUM(M63:N63)</f>
        <v>516914</v>
      </c>
      <c r="P63" s="39">
        <f>P13+P38</f>
        <v>149</v>
      </c>
      <c r="Q63" s="190">
        <f>+O63+P63</f>
        <v>517063</v>
      </c>
      <c r="R63" s="40">
        <f t="shared" ref="R63:S65" si="96">+R13+R38</f>
        <v>294314</v>
      </c>
      <c r="S63" s="38">
        <f t="shared" si="96"/>
        <v>299653</v>
      </c>
      <c r="T63" s="187">
        <f t="shared" ref="T63:T65" si="97">SUM(R63:S63)</f>
        <v>593967</v>
      </c>
      <c r="U63" s="39">
        <f>U13+U38</f>
        <v>38</v>
      </c>
      <c r="V63" s="190">
        <f>+T63+U63</f>
        <v>594005</v>
      </c>
      <c r="W63" s="41">
        <f t="shared" si="88"/>
        <v>14.880585151132465</v>
      </c>
    </row>
    <row r="64" spans="1:23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93"/>
        <v>1755</v>
      </c>
      <c r="D64" s="140">
        <f t="shared" si="93"/>
        <v>1756</v>
      </c>
      <c r="E64" s="175">
        <f t="shared" si="93"/>
        <v>3511</v>
      </c>
      <c r="F64" s="138">
        <f t="shared" si="93"/>
        <v>1972</v>
      </c>
      <c r="G64" s="140">
        <f t="shared" si="93"/>
        <v>1970</v>
      </c>
      <c r="H64" s="175">
        <f t="shared" si="93"/>
        <v>3942</v>
      </c>
      <c r="I64" s="128">
        <f>IF(E64=0,0,((H64/E64)-1)*100)</f>
        <v>12.275704927371113</v>
      </c>
      <c r="J64" s="4"/>
      <c r="L64" s="14" t="s">
        <v>17</v>
      </c>
      <c r="M64" s="40">
        <f t="shared" si="94"/>
        <v>252912</v>
      </c>
      <c r="N64" s="38">
        <f t="shared" si="94"/>
        <v>254104</v>
      </c>
      <c r="O64" s="414">
        <f>SUM(M64:N64)</f>
        <v>507016</v>
      </c>
      <c r="P64" s="413">
        <f>P14+P39</f>
        <v>0</v>
      </c>
      <c r="Q64" s="414">
        <f>+O64+P64</f>
        <v>507016</v>
      </c>
      <c r="R64" s="40">
        <f t="shared" si="96"/>
        <v>284861</v>
      </c>
      <c r="S64" s="38">
        <f t="shared" si="96"/>
        <v>286925</v>
      </c>
      <c r="T64" s="187">
        <f>SUM(R64:S64)</f>
        <v>571786</v>
      </c>
      <c r="U64" s="148">
        <f>U14+U39</f>
        <v>119</v>
      </c>
      <c r="V64" s="187">
        <f>+T64+U64</f>
        <v>571905</v>
      </c>
      <c r="W64" s="41">
        <f>IF(Q64=0,0,((V64/Q64)-1)*100)</f>
        <v>12.798215440932825</v>
      </c>
    </row>
    <row r="65" spans="1:23" ht="14.25" customHeight="1" thickBot="1" x14ac:dyDescent="0.25">
      <c r="A65" s="4" t="str">
        <f t="shared" ref="A65:A70" si="98">IF(ISERROR(F65/G65)," ",IF(F65/G65&gt;0.5,IF(F65/G65&lt;1.5," ","NOT OK"),"NOT OK"))</f>
        <v xml:space="preserve"> </v>
      </c>
      <c r="B65" s="111" t="s">
        <v>18</v>
      </c>
      <c r="C65" s="138">
        <f t="shared" si="93"/>
        <v>1670</v>
      </c>
      <c r="D65" s="140">
        <f t="shared" si="93"/>
        <v>1669</v>
      </c>
      <c r="E65" s="175">
        <f t="shared" si="93"/>
        <v>3339</v>
      </c>
      <c r="F65" s="138">
        <f t="shared" si="93"/>
        <v>1821</v>
      </c>
      <c r="G65" s="140">
        <f t="shared" si="93"/>
        <v>1821</v>
      </c>
      <c r="H65" s="175">
        <f t="shared" si="93"/>
        <v>3642</v>
      </c>
      <c r="I65" s="128">
        <f t="shared" si="83"/>
        <v>9.0745732255166125</v>
      </c>
      <c r="J65" s="4"/>
      <c r="L65" s="14" t="s">
        <v>18</v>
      </c>
      <c r="M65" s="40">
        <f t="shared" si="94"/>
        <v>238894</v>
      </c>
      <c r="N65" s="38">
        <f t="shared" si="94"/>
        <v>241794</v>
      </c>
      <c r="O65" s="414">
        <f t="shared" ref="O65" si="99">SUM(M65:N65)</f>
        <v>480688</v>
      </c>
      <c r="P65" s="413">
        <f>P15+P40</f>
        <v>0</v>
      </c>
      <c r="Q65" s="414">
        <f>+O65+P65</f>
        <v>480688</v>
      </c>
      <c r="R65" s="40">
        <f t="shared" si="96"/>
        <v>262868</v>
      </c>
      <c r="S65" s="38">
        <f t="shared" si="96"/>
        <v>260636</v>
      </c>
      <c r="T65" s="187">
        <f t="shared" si="97"/>
        <v>523504</v>
      </c>
      <c r="U65" s="148">
        <f>U15+U40</f>
        <v>0</v>
      </c>
      <c r="V65" s="187">
        <f>+T65+U65</f>
        <v>523504</v>
      </c>
      <c r="W65" s="41">
        <f t="shared" si="88"/>
        <v>8.9072329660819562</v>
      </c>
    </row>
    <row r="66" spans="1:23" ht="14.25" customHeight="1" thickTop="1" thickBot="1" x14ac:dyDescent="0.25">
      <c r="A66" s="10" t="str">
        <f t="shared" si="98"/>
        <v xml:space="preserve"> </v>
      </c>
      <c r="B66" s="141" t="s">
        <v>19</v>
      </c>
      <c r="C66" s="133">
        <f t="shared" ref="C66:E66" si="100">+C63+C64+C65</f>
        <v>5176</v>
      </c>
      <c r="D66" s="143">
        <f t="shared" si="100"/>
        <v>5175</v>
      </c>
      <c r="E66" s="177">
        <f t="shared" si="100"/>
        <v>10351</v>
      </c>
      <c r="F66" s="133">
        <f t="shared" ref="F66" si="101">+F63+F64+F65</f>
        <v>5792</v>
      </c>
      <c r="G66" s="143">
        <f t="shared" ref="G66" si="102">+G63+G64+G65</f>
        <v>5793</v>
      </c>
      <c r="H66" s="177">
        <f t="shared" ref="H66" si="103">+H63+H64+H65</f>
        <v>11585</v>
      </c>
      <c r="I66" s="136">
        <f t="shared" si="83"/>
        <v>11.921553473094381</v>
      </c>
      <c r="J66" s="10"/>
      <c r="K66" s="11"/>
      <c r="L66" s="48" t="s">
        <v>19</v>
      </c>
      <c r="M66" s="49">
        <f t="shared" ref="M66:Q66" si="104">+M63+M64+M65</f>
        <v>748043</v>
      </c>
      <c r="N66" s="50">
        <f t="shared" si="104"/>
        <v>756575</v>
      </c>
      <c r="O66" s="189">
        <f t="shared" si="104"/>
        <v>1504618</v>
      </c>
      <c r="P66" s="50">
        <f t="shared" si="104"/>
        <v>149</v>
      </c>
      <c r="Q66" s="189">
        <f t="shared" si="104"/>
        <v>1504767</v>
      </c>
      <c r="R66" s="49">
        <f t="shared" ref="R66" si="105">+R63+R64+R65</f>
        <v>842043</v>
      </c>
      <c r="S66" s="50">
        <f t="shared" ref="S66" si="106">+S63+S64+S65</f>
        <v>847214</v>
      </c>
      <c r="T66" s="189">
        <f t="shared" ref="T66" si="107">+T63+T64+T65</f>
        <v>1689257</v>
      </c>
      <c r="U66" s="50">
        <f t="shared" ref="U66" si="108">+U63+U64+U65</f>
        <v>157</v>
      </c>
      <c r="V66" s="189">
        <f t="shared" ref="V66" si="109">+V63+V64+V65</f>
        <v>1689414</v>
      </c>
      <c r="W66" s="51">
        <f t="shared" si="88"/>
        <v>12.270803386836636</v>
      </c>
    </row>
    <row r="67" spans="1:23" ht="14.25" customHeight="1" thickTop="1" x14ac:dyDescent="0.2">
      <c r="A67" s="4" t="str">
        <f t="shared" si="98"/>
        <v xml:space="preserve"> </v>
      </c>
      <c r="B67" s="111" t="s">
        <v>21</v>
      </c>
      <c r="C67" s="125">
        <f t="shared" ref="C67:H69" si="110">+C17+C42</f>
        <v>1783</v>
      </c>
      <c r="D67" s="127">
        <f t="shared" si="110"/>
        <v>1784</v>
      </c>
      <c r="E67" s="178">
        <f t="shared" si="110"/>
        <v>3567</v>
      </c>
      <c r="F67" s="125">
        <f t="shared" si="110"/>
        <v>1921</v>
      </c>
      <c r="G67" s="127">
        <f t="shared" si="110"/>
        <v>1922</v>
      </c>
      <c r="H67" s="178">
        <f t="shared" si="110"/>
        <v>3843</v>
      </c>
      <c r="I67" s="128">
        <f t="shared" si="83"/>
        <v>7.7375946173254828</v>
      </c>
      <c r="J67" s="4"/>
      <c r="L67" s="14" t="s">
        <v>21</v>
      </c>
      <c r="M67" s="40">
        <f t="shared" ref="M67:N69" si="111">+M17+M42</f>
        <v>269300</v>
      </c>
      <c r="N67" s="38">
        <f t="shared" si="111"/>
        <v>271327</v>
      </c>
      <c r="O67" s="414">
        <f t="shared" ref="O67:O69" si="112">SUM(M67:N67)</f>
        <v>540627</v>
      </c>
      <c r="P67" s="413">
        <f>P17+P42</f>
        <v>330</v>
      </c>
      <c r="Q67" s="414">
        <f>+O67+P67</f>
        <v>540957</v>
      </c>
      <c r="R67" s="40">
        <f t="shared" ref="R67:S69" si="113">+R17+R42</f>
        <v>287647</v>
      </c>
      <c r="S67" s="38">
        <f t="shared" si="113"/>
        <v>288968</v>
      </c>
      <c r="T67" s="187">
        <f t="shared" ref="T67:T69" si="114">SUM(R67:S67)</f>
        <v>576615</v>
      </c>
      <c r="U67" s="148">
        <f>U17+U42</f>
        <v>99</v>
      </c>
      <c r="V67" s="187">
        <f>+T67+U67</f>
        <v>576714</v>
      </c>
      <c r="W67" s="41">
        <f t="shared" si="88"/>
        <v>6.6099523622025425</v>
      </c>
    </row>
    <row r="68" spans="1:23" ht="14.25" customHeight="1" x14ac:dyDescent="0.2">
      <c r="A68" s="4" t="str">
        <f t="shared" si="98"/>
        <v xml:space="preserve"> </v>
      </c>
      <c r="B68" s="111" t="s">
        <v>22</v>
      </c>
      <c r="C68" s="125">
        <f t="shared" si="110"/>
        <v>1787</v>
      </c>
      <c r="D68" s="127">
        <f t="shared" si="110"/>
        <v>1788</v>
      </c>
      <c r="E68" s="169">
        <f t="shared" si="110"/>
        <v>3575</v>
      </c>
      <c r="F68" s="125">
        <f t="shared" si="110"/>
        <v>1935</v>
      </c>
      <c r="G68" s="127">
        <f t="shared" si="110"/>
        <v>1935</v>
      </c>
      <c r="H68" s="169">
        <f t="shared" si="110"/>
        <v>3870</v>
      </c>
      <c r="I68" s="128">
        <f t="shared" si="83"/>
        <v>8.2517482517482588</v>
      </c>
      <c r="J68" s="4"/>
      <c r="L68" s="14" t="s">
        <v>22</v>
      </c>
      <c r="M68" s="40">
        <f t="shared" si="111"/>
        <v>264521</v>
      </c>
      <c r="N68" s="38">
        <f t="shared" si="111"/>
        <v>278228</v>
      </c>
      <c r="O68" s="414">
        <f t="shared" si="112"/>
        <v>542749</v>
      </c>
      <c r="P68" s="413">
        <f>P18+P43</f>
        <v>0</v>
      </c>
      <c r="Q68" s="414">
        <f>+O68+P68</f>
        <v>542749</v>
      </c>
      <c r="R68" s="40">
        <f t="shared" si="113"/>
        <v>279730</v>
      </c>
      <c r="S68" s="38">
        <f t="shared" si="113"/>
        <v>294514</v>
      </c>
      <c r="T68" s="187">
        <f t="shared" si="114"/>
        <v>574244</v>
      </c>
      <c r="U68" s="148">
        <f>U18+U43</f>
        <v>0</v>
      </c>
      <c r="V68" s="187">
        <f>+T68+U68</f>
        <v>574244</v>
      </c>
      <c r="W68" s="41">
        <f t="shared" si="88"/>
        <v>5.8028665184090666</v>
      </c>
    </row>
    <row r="69" spans="1:23" ht="14.25" customHeight="1" thickBot="1" x14ac:dyDescent="0.25">
      <c r="A69" s="4" t="str">
        <f t="shared" si="98"/>
        <v xml:space="preserve"> </v>
      </c>
      <c r="B69" s="111" t="s">
        <v>23</v>
      </c>
      <c r="C69" s="125">
        <f t="shared" si="110"/>
        <v>1663</v>
      </c>
      <c r="D69" s="144">
        <f t="shared" si="110"/>
        <v>1663</v>
      </c>
      <c r="E69" s="173">
        <f t="shared" si="110"/>
        <v>3326</v>
      </c>
      <c r="F69" s="125">
        <f t="shared" si="110"/>
        <v>1786</v>
      </c>
      <c r="G69" s="144">
        <f t="shared" si="110"/>
        <v>1786</v>
      </c>
      <c r="H69" s="173">
        <f t="shared" si="110"/>
        <v>3572</v>
      </c>
      <c r="I69" s="145">
        <f t="shared" si="83"/>
        <v>7.3962717979555004</v>
      </c>
      <c r="J69" s="4"/>
      <c r="L69" s="14" t="s">
        <v>23</v>
      </c>
      <c r="M69" s="40">
        <f t="shared" si="111"/>
        <v>236679</v>
      </c>
      <c r="N69" s="38">
        <f t="shared" si="111"/>
        <v>243440</v>
      </c>
      <c r="O69" s="414">
        <f t="shared" si="112"/>
        <v>480119</v>
      </c>
      <c r="P69" s="39">
        <f>P19+P44</f>
        <v>0</v>
      </c>
      <c r="Q69" s="190">
        <f>+O69+P69</f>
        <v>480119</v>
      </c>
      <c r="R69" s="40">
        <f t="shared" si="113"/>
        <v>247433</v>
      </c>
      <c r="S69" s="38">
        <f t="shared" si="113"/>
        <v>250164</v>
      </c>
      <c r="T69" s="187">
        <f t="shared" si="114"/>
        <v>497597</v>
      </c>
      <c r="U69" s="39">
        <f>U19+U44</f>
        <v>0</v>
      </c>
      <c r="V69" s="190">
        <f>+T69+U69</f>
        <v>497597</v>
      </c>
      <c r="W69" s="41">
        <f t="shared" si="88"/>
        <v>3.640347497182983</v>
      </c>
    </row>
    <row r="70" spans="1:23" ht="14.25" customHeight="1" thickTop="1" thickBot="1" x14ac:dyDescent="0.25">
      <c r="A70" s="4" t="str">
        <f t="shared" si="98"/>
        <v xml:space="preserve"> </v>
      </c>
      <c r="B70" s="132" t="s">
        <v>24</v>
      </c>
      <c r="C70" s="133">
        <f t="shared" ref="C70:E70" si="115">+C67+C68+C69</f>
        <v>5233</v>
      </c>
      <c r="D70" s="135">
        <f t="shared" si="115"/>
        <v>5235</v>
      </c>
      <c r="E70" s="179">
        <f t="shared" si="115"/>
        <v>10468</v>
      </c>
      <c r="F70" s="133">
        <f t="shared" ref="F70:H70" si="116">+F67+F68+F69</f>
        <v>5642</v>
      </c>
      <c r="G70" s="135">
        <f t="shared" si="116"/>
        <v>5643</v>
      </c>
      <c r="H70" s="179">
        <f t="shared" si="116"/>
        <v>11285</v>
      </c>
      <c r="I70" s="136">
        <f t="shared" si="83"/>
        <v>7.8047382499044637</v>
      </c>
      <c r="J70" s="4"/>
      <c r="L70" s="42" t="s">
        <v>24</v>
      </c>
      <c r="M70" s="46">
        <f t="shared" ref="M70:Q70" si="117">+M67+M68+M69</f>
        <v>770500</v>
      </c>
      <c r="N70" s="44">
        <f t="shared" si="117"/>
        <v>792995</v>
      </c>
      <c r="O70" s="188">
        <f t="shared" si="117"/>
        <v>1563495</v>
      </c>
      <c r="P70" s="45">
        <f t="shared" si="117"/>
        <v>330</v>
      </c>
      <c r="Q70" s="191">
        <f t="shared" si="117"/>
        <v>1563825</v>
      </c>
      <c r="R70" s="46">
        <f t="shared" ref="R70:V70" si="118">+R67+R68+R69</f>
        <v>814810</v>
      </c>
      <c r="S70" s="44">
        <f t="shared" si="118"/>
        <v>833646</v>
      </c>
      <c r="T70" s="188">
        <f t="shared" si="118"/>
        <v>1648456</v>
      </c>
      <c r="U70" s="45">
        <f t="shared" si="118"/>
        <v>99</v>
      </c>
      <c r="V70" s="191">
        <f t="shared" si="118"/>
        <v>1648555</v>
      </c>
      <c r="W70" s="47">
        <f t="shared" si="88"/>
        <v>5.4181254296356673</v>
      </c>
    </row>
    <row r="71" spans="1:23" ht="14.25" customHeight="1" thickTop="1" x14ac:dyDescent="0.2">
      <c r="A71" s="4" t="str">
        <f t="shared" ref="A71" si="119">IF(ISERROR(F71/G71)," ",IF(F71/G71&gt;0.5,IF(F71/G71&lt;1.5," ","NOT OK"),"NOT OK"))</f>
        <v xml:space="preserve"> </v>
      </c>
      <c r="B71" s="111" t="s">
        <v>10</v>
      </c>
      <c r="C71" s="125">
        <f t="shared" ref="C71:H73" si="120">+C21+C46</f>
        <v>1818</v>
      </c>
      <c r="D71" s="127">
        <f t="shared" si="120"/>
        <v>1820</v>
      </c>
      <c r="E71" s="175">
        <f t="shared" si="120"/>
        <v>3638</v>
      </c>
      <c r="F71" s="125">
        <f t="shared" si="120"/>
        <v>2027</v>
      </c>
      <c r="G71" s="127">
        <f t="shared" si="120"/>
        <v>2027</v>
      </c>
      <c r="H71" s="175">
        <f t="shared" si="120"/>
        <v>4054</v>
      </c>
      <c r="I71" s="128">
        <f t="shared" ref="I71" si="121">IF(E71=0,0,((H71/E71)-1)*100)</f>
        <v>11.434854315557995</v>
      </c>
      <c r="J71" s="4"/>
      <c r="K71" s="7"/>
      <c r="L71" s="14" t="s">
        <v>10</v>
      </c>
      <c r="M71" s="40">
        <f t="shared" ref="M71:N73" si="122">+M21+M46</f>
        <v>279258</v>
      </c>
      <c r="N71" s="38">
        <f t="shared" si="122"/>
        <v>279988</v>
      </c>
      <c r="O71" s="414">
        <f>SUM(M71:N71)</f>
        <v>559246</v>
      </c>
      <c r="P71" s="39">
        <f>P21+P46</f>
        <v>0</v>
      </c>
      <c r="Q71" s="190">
        <f>+O71+P71</f>
        <v>559246</v>
      </c>
      <c r="R71" s="40">
        <f t="shared" ref="R71:S73" si="123">+R21+R46</f>
        <v>293476</v>
      </c>
      <c r="S71" s="38">
        <f t="shared" si="123"/>
        <v>297234</v>
      </c>
      <c r="T71" s="187">
        <f>SUM(R71:S71)</f>
        <v>590710</v>
      </c>
      <c r="U71" s="39">
        <f>U21+U46</f>
        <v>219</v>
      </c>
      <c r="V71" s="190">
        <f>+T71+U71</f>
        <v>590929</v>
      </c>
      <c r="W71" s="41">
        <f t="shared" ref="W71" si="124">IF(Q71=0,0,((V71/Q71)-1)*100)</f>
        <v>5.6653065019687254</v>
      </c>
    </row>
    <row r="72" spans="1:23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120"/>
        <v>1909</v>
      </c>
      <c r="D72" s="127">
        <f t="shared" si="120"/>
        <v>1909</v>
      </c>
      <c r="E72" s="175">
        <f t="shared" si="120"/>
        <v>3818</v>
      </c>
      <c r="F72" s="125">
        <f t="shared" si="120"/>
        <v>2103</v>
      </c>
      <c r="G72" s="127">
        <f t="shared" si="120"/>
        <v>2103</v>
      </c>
      <c r="H72" s="175">
        <f t="shared" si="120"/>
        <v>4206</v>
      </c>
      <c r="I72" s="128">
        <f>IF(E72=0,0,((H72/E72)-1)*100)</f>
        <v>10.162388685175493</v>
      </c>
      <c r="J72" s="4"/>
      <c r="K72" s="7"/>
      <c r="L72" s="14" t="s">
        <v>11</v>
      </c>
      <c r="M72" s="40">
        <f t="shared" si="122"/>
        <v>292564</v>
      </c>
      <c r="N72" s="38">
        <f t="shared" si="122"/>
        <v>299751</v>
      </c>
      <c r="O72" s="414">
        <f>SUM(M72:N72)</f>
        <v>592315</v>
      </c>
      <c r="P72" s="39">
        <f>P22+P47</f>
        <v>0</v>
      </c>
      <c r="Q72" s="190">
        <f>+O72+P72</f>
        <v>592315</v>
      </c>
      <c r="R72" s="40">
        <f t="shared" si="123"/>
        <v>318832</v>
      </c>
      <c r="S72" s="38">
        <f t="shared" si="123"/>
        <v>313985</v>
      </c>
      <c r="T72" s="187">
        <f>SUM(R72:S72)</f>
        <v>632817</v>
      </c>
      <c r="U72" s="39">
        <f>U22+U47</f>
        <v>0</v>
      </c>
      <c r="V72" s="190">
        <f>+T72+U72</f>
        <v>632817</v>
      </c>
      <c r="W72" s="41">
        <f>IF(Q72=0,0,((V72/Q72)-1)*100)</f>
        <v>6.8379156361057847</v>
      </c>
    </row>
    <row r="73" spans="1:23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120"/>
        <v>2000</v>
      </c>
      <c r="D73" s="131">
        <f t="shared" si="120"/>
        <v>1998</v>
      </c>
      <c r="E73" s="175">
        <f t="shared" si="120"/>
        <v>3998</v>
      </c>
      <c r="F73" s="129">
        <f t="shared" si="120"/>
        <v>2323</v>
      </c>
      <c r="G73" s="131">
        <f t="shared" si="120"/>
        <v>2321</v>
      </c>
      <c r="H73" s="175">
        <f t="shared" si="120"/>
        <v>4644</v>
      </c>
      <c r="I73" s="128">
        <f>IF(E73=0,0,((H73/E73)-1)*100)</f>
        <v>16.158079039519755</v>
      </c>
      <c r="J73" s="4"/>
      <c r="K73" s="7"/>
      <c r="L73" s="23" t="s">
        <v>12</v>
      </c>
      <c r="M73" s="40">
        <f t="shared" si="122"/>
        <v>326987</v>
      </c>
      <c r="N73" s="38">
        <f t="shared" si="122"/>
        <v>323877</v>
      </c>
      <c r="O73" s="414">
        <f t="shared" ref="O73" si="125">SUM(M73:N73)</f>
        <v>650864</v>
      </c>
      <c r="P73" s="39">
        <f>P23+P48</f>
        <v>0</v>
      </c>
      <c r="Q73" s="190">
        <f>+O73+P73</f>
        <v>650864</v>
      </c>
      <c r="R73" s="40">
        <f t="shared" si="123"/>
        <v>365568</v>
      </c>
      <c r="S73" s="38">
        <f t="shared" si="123"/>
        <v>356711</v>
      </c>
      <c r="T73" s="187">
        <f t="shared" ref="T73" si="126">SUM(R73:S73)</f>
        <v>722279</v>
      </c>
      <c r="U73" s="39">
        <f>U23+U48</f>
        <v>0</v>
      </c>
      <c r="V73" s="190">
        <f>+T73+U73</f>
        <v>722279</v>
      </c>
      <c r="W73" s="41">
        <f>IF(Q73=0,0,((V73/Q73)-1)*100)</f>
        <v>10.972338307234697</v>
      </c>
    </row>
    <row r="74" spans="1:23" ht="14.25" customHeight="1" thickTop="1" thickBot="1" x14ac:dyDescent="0.25">
      <c r="A74" s="382" t="str">
        <f t="shared" ref="A74:A75" si="127">IF(ISERROR(F74/G74)," ",IF(F74/G74&gt;0.5,IF(F74/G74&lt;1.5," ","NOT OK"),"NOT OK"))</f>
        <v xml:space="preserve"> </v>
      </c>
      <c r="B74" s="132" t="s">
        <v>38</v>
      </c>
      <c r="C74" s="133">
        <f t="shared" ref="C74:H74" si="128">+C71+C72+C73</f>
        <v>5727</v>
      </c>
      <c r="D74" s="135">
        <f t="shared" si="128"/>
        <v>5727</v>
      </c>
      <c r="E74" s="179">
        <f t="shared" si="128"/>
        <v>11454</v>
      </c>
      <c r="F74" s="133">
        <f t="shared" si="128"/>
        <v>6453</v>
      </c>
      <c r="G74" s="135">
        <f t="shared" si="128"/>
        <v>6451</v>
      </c>
      <c r="H74" s="179">
        <f t="shared" si="128"/>
        <v>12904</v>
      </c>
      <c r="I74" s="136">
        <f t="shared" ref="I74:I75" si="129">IF(E74=0,0,((H74/E74)-1)*100)</f>
        <v>12.65933298411035</v>
      </c>
      <c r="J74" s="4"/>
      <c r="L74" s="42" t="s">
        <v>38</v>
      </c>
      <c r="M74" s="46">
        <f t="shared" ref="M74:V74" si="130">+M71+M72+M73</f>
        <v>898809</v>
      </c>
      <c r="N74" s="44">
        <f t="shared" si="130"/>
        <v>903616</v>
      </c>
      <c r="O74" s="188">
        <f t="shared" si="130"/>
        <v>1802425</v>
      </c>
      <c r="P74" s="44">
        <f t="shared" si="130"/>
        <v>0</v>
      </c>
      <c r="Q74" s="188">
        <f t="shared" si="130"/>
        <v>1802425</v>
      </c>
      <c r="R74" s="46">
        <f t="shared" si="130"/>
        <v>977876</v>
      </c>
      <c r="S74" s="44">
        <f t="shared" si="130"/>
        <v>967930</v>
      </c>
      <c r="T74" s="188">
        <f t="shared" si="130"/>
        <v>1945806</v>
      </c>
      <c r="U74" s="44">
        <f t="shared" si="130"/>
        <v>219</v>
      </c>
      <c r="V74" s="188">
        <f t="shared" si="130"/>
        <v>1946025</v>
      </c>
      <c r="W74" s="47">
        <f t="shared" ref="W74:W75" si="131">IF(Q74=0,0,((V74/Q74)-1)*100)</f>
        <v>7.9670443985186523</v>
      </c>
    </row>
    <row r="75" spans="1:23" ht="14.25" customHeight="1" thickTop="1" thickBot="1" x14ac:dyDescent="0.25">
      <c r="A75" s="383" t="str">
        <f t="shared" si="127"/>
        <v xml:space="preserve"> </v>
      </c>
      <c r="B75" s="132" t="s">
        <v>63</v>
      </c>
      <c r="C75" s="133">
        <f t="shared" ref="C75:H75" si="132">+C62+C66+C70+C74</f>
        <v>21531</v>
      </c>
      <c r="D75" s="135">
        <f t="shared" si="132"/>
        <v>21529</v>
      </c>
      <c r="E75" s="176">
        <f t="shared" si="132"/>
        <v>43060</v>
      </c>
      <c r="F75" s="133">
        <f t="shared" si="132"/>
        <v>23979</v>
      </c>
      <c r="G75" s="135">
        <f t="shared" si="132"/>
        <v>23974</v>
      </c>
      <c r="H75" s="176">
        <f t="shared" si="132"/>
        <v>47953</v>
      </c>
      <c r="I75" s="137">
        <f t="shared" si="129"/>
        <v>11.363214119832787</v>
      </c>
      <c r="J75" s="8"/>
      <c r="L75" s="42" t="s">
        <v>63</v>
      </c>
      <c r="M75" s="46">
        <f t="shared" ref="M75:V75" si="133">+M62+M66+M70+M74</f>
        <v>3244717</v>
      </c>
      <c r="N75" s="44">
        <f t="shared" si="133"/>
        <v>3311427</v>
      </c>
      <c r="O75" s="188">
        <f t="shared" si="133"/>
        <v>6556144</v>
      </c>
      <c r="P75" s="45">
        <f t="shared" si="133"/>
        <v>495</v>
      </c>
      <c r="Q75" s="191">
        <f t="shared" si="133"/>
        <v>6556639</v>
      </c>
      <c r="R75" s="46">
        <f t="shared" si="133"/>
        <v>3578304</v>
      </c>
      <c r="S75" s="44">
        <f t="shared" si="133"/>
        <v>3629073</v>
      </c>
      <c r="T75" s="188">
        <f t="shared" si="133"/>
        <v>7207377</v>
      </c>
      <c r="U75" s="45">
        <f t="shared" si="133"/>
        <v>868</v>
      </c>
      <c r="V75" s="191">
        <f t="shared" si="133"/>
        <v>7208245</v>
      </c>
      <c r="W75" s="47">
        <f t="shared" si="131"/>
        <v>9.9381100591324323</v>
      </c>
    </row>
    <row r="76" spans="1:23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3" ht="13.5" thickTop="1" x14ac:dyDescent="0.2"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3" ht="13.5" thickBot="1" x14ac:dyDescent="0.25"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3" ht="14.25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3" ht="24.7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355" t="s">
        <v>2</v>
      </c>
    </row>
    <row r="81" spans="1:27" ht="13.5" thickTop="1" x14ac:dyDescent="0.2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56" t="s">
        <v>4</v>
      </c>
    </row>
    <row r="82" spans="1:27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54"/>
    </row>
    <row r="83" spans="1:27" ht="5.25" customHeight="1" thickTop="1" thickBot="1" x14ac:dyDescent="0.25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7" ht="13.5" thickTop="1" x14ac:dyDescent="0.2">
      <c r="A84" s="386"/>
      <c r="L84" s="61" t="s">
        <v>13</v>
      </c>
      <c r="M84" s="78">
        <v>22</v>
      </c>
      <c r="N84" s="79">
        <v>26</v>
      </c>
      <c r="O84" s="396">
        <f t="shared" ref="O84" si="134">+M84+N84</f>
        <v>48</v>
      </c>
      <c r="P84" s="80">
        <v>0</v>
      </c>
      <c r="Q84" s="201">
        <f>O84+P84</f>
        <v>48</v>
      </c>
      <c r="R84" s="78">
        <v>29</v>
      </c>
      <c r="S84" s="79">
        <v>19</v>
      </c>
      <c r="T84" s="396">
        <f t="shared" ref="T84" si="135">+R84+S84</f>
        <v>48</v>
      </c>
      <c r="U84" s="80">
        <v>0</v>
      </c>
      <c r="V84" s="201">
        <f>T84+U84</f>
        <v>48</v>
      </c>
      <c r="W84" s="81">
        <f t="shared" ref="W84" si="136">IF(Q84=0,0,((V84/Q84)-1)*100)</f>
        <v>0</v>
      </c>
      <c r="X84" s="424"/>
      <c r="Y84" s="409"/>
      <c r="Z84" s="409"/>
      <c r="AA84" s="408"/>
    </row>
    <row r="85" spans="1:27" x14ac:dyDescent="0.2">
      <c r="A85" s="386"/>
      <c r="L85" s="61" t="s">
        <v>14</v>
      </c>
      <c r="M85" s="78">
        <v>19</v>
      </c>
      <c r="N85" s="79">
        <v>19</v>
      </c>
      <c r="O85" s="201">
        <f>+M85+N85</f>
        <v>38</v>
      </c>
      <c r="P85" s="80">
        <v>0</v>
      </c>
      <c r="Q85" s="201">
        <f>O85+P85</f>
        <v>38</v>
      </c>
      <c r="R85" s="78">
        <v>19</v>
      </c>
      <c r="S85" s="79">
        <v>17</v>
      </c>
      <c r="T85" s="201">
        <f>+R85+S85</f>
        <v>36</v>
      </c>
      <c r="U85" s="80">
        <v>0</v>
      </c>
      <c r="V85" s="201">
        <f>T85+U85</f>
        <v>36</v>
      </c>
      <c r="W85" s="81">
        <f>IF(Q85=0,0,((V85/Q85)-1)*100)</f>
        <v>-5.2631578947368478</v>
      </c>
      <c r="Y85" s="320"/>
      <c r="Z85" s="320"/>
    </row>
    <row r="86" spans="1:27" ht="13.5" thickBot="1" x14ac:dyDescent="0.25">
      <c r="A86" s="386"/>
      <c r="L86" s="61" t="s">
        <v>15</v>
      </c>
      <c r="M86" s="78">
        <v>17</v>
      </c>
      <c r="N86" s="79">
        <v>27</v>
      </c>
      <c r="O86" s="233">
        <f>+M86+N86</f>
        <v>44</v>
      </c>
      <c r="P86" s="80">
        <v>0</v>
      </c>
      <c r="Q86" s="201">
        <f>O86+P86</f>
        <v>44</v>
      </c>
      <c r="R86" s="78">
        <v>26</v>
      </c>
      <c r="S86" s="79">
        <v>24</v>
      </c>
      <c r="T86" s="233">
        <f>+R86+S86</f>
        <v>50</v>
      </c>
      <c r="U86" s="80">
        <v>0</v>
      </c>
      <c r="V86" s="201">
        <f>T86+U86</f>
        <v>50</v>
      </c>
      <c r="W86" s="81">
        <f>IF(Q86=0,0,((V86/Q86)-1)*100)</f>
        <v>13.636363636363647</v>
      </c>
      <c r="Y86" s="320"/>
      <c r="Z86" s="320"/>
    </row>
    <row r="87" spans="1:27" ht="14.25" thickTop="1" thickBot="1" x14ac:dyDescent="0.25">
      <c r="A87" s="386"/>
      <c r="L87" s="82" t="s">
        <v>61</v>
      </c>
      <c r="M87" s="83">
        <f>+M84+M85+M86</f>
        <v>58</v>
      </c>
      <c r="N87" s="84">
        <f t="shared" ref="N87:V87" si="137">+N84+N85+N86</f>
        <v>72</v>
      </c>
      <c r="O87" s="202">
        <f t="shared" si="137"/>
        <v>130</v>
      </c>
      <c r="P87" s="83">
        <f t="shared" si="137"/>
        <v>0</v>
      </c>
      <c r="Q87" s="202">
        <f t="shared" si="137"/>
        <v>130</v>
      </c>
      <c r="R87" s="83">
        <f t="shared" si="137"/>
        <v>74</v>
      </c>
      <c r="S87" s="84">
        <f t="shared" si="137"/>
        <v>60</v>
      </c>
      <c r="T87" s="202">
        <f t="shared" si="137"/>
        <v>134</v>
      </c>
      <c r="U87" s="83">
        <f t="shared" si="137"/>
        <v>0</v>
      </c>
      <c r="V87" s="202">
        <f t="shared" si="137"/>
        <v>134</v>
      </c>
      <c r="W87" s="85">
        <f>IF(Q87=0,0,((V87/Q87)-1)*100)</f>
        <v>3.076923076923066</v>
      </c>
      <c r="Y87" s="320"/>
      <c r="Z87" s="320"/>
    </row>
    <row r="88" spans="1:27" ht="13.5" thickTop="1" x14ac:dyDescent="0.2">
      <c r="A88" s="386"/>
      <c r="L88" s="61" t="s">
        <v>16</v>
      </c>
      <c r="M88" s="78">
        <v>29</v>
      </c>
      <c r="N88" s="79">
        <v>44</v>
      </c>
      <c r="O88" s="201">
        <f>+M88+N88</f>
        <v>73</v>
      </c>
      <c r="P88" s="80">
        <v>0</v>
      </c>
      <c r="Q88" s="201">
        <f>O88+P88</f>
        <v>73</v>
      </c>
      <c r="R88" s="78">
        <v>20</v>
      </c>
      <c r="S88" s="79">
        <v>25</v>
      </c>
      <c r="T88" s="201">
        <f>+R88+S88</f>
        <v>45</v>
      </c>
      <c r="U88" s="80">
        <v>0</v>
      </c>
      <c r="V88" s="201">
        <f>T88+U88</f>
        <v>45</v>
      </c>
      <c r="W88" s="81">
        <f>IF(Q88=0,0,((V88/Q88)-1)*100)</f>
        <v>-38.356164383561641</v>
      </c>
      <c r="Y88" s="320"/>
      <c r="Z88" s="320"/>
    </row>
    <row r="89" spans="1:27" x14ac:dyDescent="0.2">
      <c r="A89" s="386"/>
      <c r="L89" s="61" t="s">
        <v>17</v>
      </c>
      <c r="M89" s="78">
        <v>32</v>
      </c>
      <c r="N89" s="79">
        <v>46</v>
      </c>
      <c r="O89" s="201">
        <f t="shared" ref="O89" si="138">+M89+N89</f>
        <v>78</v>
      </c>
      <c r="P89" s="80">
        <v>0</v>
      </c>
      <c r="Q89" s="201">
        <f>O89+P89</f>
        <v>78</v>
      </c>
      <c r="R89" s="78">
        <v>29</v>
      </c>
      <c r="S89" s="79">
        <v>31</v>
      </c>
      <c r="T89" s="201">
        <f>+R89+S89</f>
        <v>60</v>
      </c>
      <c r="U89" s="80">
        <v>0</v>
      </c>
      <c r="V89" s="201">
        <f>T89+U89</f>
        <v>60</v>
      </c>
      <c r="W89" s="81">
        <f t="shared" ref="W89" si="139">IF(Q89=0,0,((V89/Q89)-1)*100)</f>
        <v>-23.076923076923073</v>
      </c>
      <c r="Y89" s="320"/>
      <c r="Z89" s="320"/>
    </row>
    <row r="90" spans="1:27" ht="13.5" thickBot="1" x14ac:dyDescent="0.25">
      <c r="A90" s="386"/>
      <c r="L90" s="61" t="s">
        <v>18</v>
      </c>
      <c r="M90" s="78">
        <v>26</v>
      </c>
      <c r="N90" s="79">
        <v>43</v>
      </c>
      <c r="O90" s="203">
        <f>+M90+N90</f>
        <v>69</v>
      </c>
      <c r="P90" s="86">
        <v>0</v>
      </c>
      <c r="Q90" s="203">
        <f>O90+P90</f>
        <v>69</v>
      </c>
      <c r="R90" s="78">
        <v>29</v>
      </c>
      <c r="S90" s="79">
        <v>29</v>
      </c>
      <c r="T90" s="203">
        <f>+R90+S90</f>
        <v>58</v>
      </c>
      <c r="U90" s="86">
        <v>0</v>
      </c>
      <c r="V90" s="203">
        <f>T90+U90</f>
        <v>58</v>
      </c>
      <c r="W90" s="81">
        <f>IF(Q90=0,0,((V90/Q90)-1)*100)</f>
        <v>-15.94202898550725</v>
      </c>
      <c r="Y90" s="320"/>
      <c r="Z90" s="320"/>
    </row>
    <row r="91" spans="1:27" ht="14.25" thickTop="1" thickBot="1" x14ac:dyDescent="0.25">
      <c r="A91" s="386" t="str">
        <f>IF(ISERROR(F91/G91)," ",IF(F91/G91&gt;0.5,IF(F91/G91&lt;1.5," ","NOT OK"),"NOT OK"))</f>
        <v xml:space="preserve"> </v>
      </c>
      <c r="L91" s="87" t="s">
        <v>19</v>
      </c>
      <c r="M91" s="88">
        <f>+M88+M89+M90</f>
        <v>87</v>
      </c>
      <c r="N91" s="88">
        <f t="shared" ref="N91:V91" si="140">+N88+N89+N90</f>
        <v>133</v>
      </c>
      <c r="O91" s="204">
        <f t="shared" si="140"/>
        <v>220</v>
      </c>
      <c r="P91" s="89">
        <f t="shared" si="140"/>
        <v>0</v>
      </c>
      <c r="Q91" s="204">
        <f t="shared" si="140"/>
        <v>220</v>
      </c>
      <c r="R91" s="88">
        <f t="shared" si="140"/>
        <v>78</v>
      </c>
      <c r="S91" s="88">
        <f t="shared" si="140"/>
        <v>85</v>
      </c>
      <c r="T91" s="204">
        <f t="shared" si="140"/>
        <v>163</v>
      </c>
      <c r="U91" s="89">
        <f t="shared" si="140"/>
        <v>0</v>
      </c>
      <c r="V91" s="204">
        <f t="shared" si="140"/>
        <v>163</v>
      </c>
      <c r="W91" s="90">
        <f>IF(Q91=0,0,((V91/Q91)-1)*100)</f>
        <v>-25.909090909090903</v>
      </c>
      <c r="Y91" s="320"/>
      <c r="Z91" s="320"/>
    </row>
    <row r="92" spans="1:27" ht="13.5" thickTop="1" x14ac:dyDescent="0.2">
      <c r="A92" s="386"/>
      <c r="L92" s="61" t="s">
        <v>21</v>
      </c>
      <c r="M92" s="78">
        <v>33</v>
      </c>
      <c r="N92" s="79">
        <v>18</v>
      </c>
      <c r="O92" s="203">
        <f>+M92+N92</f>
        <v>51</v>
      </c>
      <c r="P92" s="91">
        <v>0</v>
      </c>
      <c r="Q92" s="203">
        <f>O92+P92</f>
        <v>51</v>
      </c>
      <c r="R92" s="78">
        <v>21</v>
      </c>
      <c r="S92" s="79">
        <v>18</v>
      </c>
      <c r="T92" s="203">
        <f>+R92+S92</f>
        <v>39</v>
      </c>
      <c r="U92" s="91">
        <v>0</v>
      </c>
      <c r="V92" s="203">
        <f>T92+U92</f>
        <v>39</v>
      </c>
      <c r="W92" s="81">
        <f>IF(Q92=0,0,((V92/Q92)-1)*100)</f>
        <v>-23.529411764705888</v>
      </c>
    </row>
    <row r="93" spans="1:27" x14ac:dyDescent="0.2">
      <c r="A93" s="386"/>
      <c r="L93" s="61" t="s">
        <v>22</v>
      </c>
      <c r="M93" s="78">
        <v>17</v>
      </c>
      <c r="N93" s="79">
        <v>11</v>
      </c>
      <c r="O93" s="203">
        <f t="shared" ref="O93" si="141">+M93+N93</f>
        <v>28</v>
      </c>
      <c r="P93" s="80">
        <v>0</v>
      </c>
      <c r="Q93" s="203">
        <f>O93+P93</f>
        <v>28</v>
      </c>
      <c r="R93" s="78">
        <v>24</v>
      </c>
      <c r="S93" s="79">
        <v>18</v>
      </c>
      <c r="T93" s="203">
        <f t="shared" ref="T93" si="142">+R93+S93</f>
        <v>42</v>
      </c>
      <c r="U93" s="80">
        <v>0</v>
      </c>
      <c r="V93" s="203">
        <f>T93+U93</f>
        <v>42</v>
      </c>
      <c r="W93" s="81">
        <f t="shared" ref="W93" si="143">IF(Q93=0,0,((V93/Q93)-1)*100)</f>
        <v>50</v>
      </c>
    </row>
    <row r="94" spans="1:27" ht="13.5" thickBot="1" x14ac:dyDescent="0.25">
      <c r="A94" s="387"/>
      <c r="L94" s="61" t="s">
        <v>23</v>
      </c>
      <c r="M94" s="78">
        <v>28</v>
      </c>
      <c r="N94" s="79">
        <v>27</v>
      </c>
      <c r="O94" s="203">
        <f>+M94+N94</f>
        <v>55</v>
      </c>
      <c r="P94" s="80">
        <v>0</v>
      </c>
      <c r="Q94" s="203">
        <f>O94+P94</f>
        <v>55</v>
      </c>
      <c r="R94" s="78">
        <v>43</v>
      </c>
      <c r="S94" s="79">
        <v>30</v>
      </c>
      <c r="T94" s="203">
        <f>+R94+S94</f>
        <v>73</v>
      </c>
      <c r="U94" s="80">
        <v>0</v>
      </c>
      <c r="V94" s="203">
        <f>T94+U94</f>
        <v>73</v>
      </c>
      <c r="W94" s="81">
        <f>IF(Q94=0,0,((V94/Q94)-1)*100)</f>
        <v>32.727272727272741</v>
      </c>
    </row>
    <row r="95" spans="1:27" ht="14.25" customHeight="1" thickTop="1" thickBot="1" x14ac:dyDescent="0.25">
      <c r="A95" s="386"/>
      <c r="L95" s="82" t="s">
        <v>40</v>
      </c>
      <c r="M95" s="83">
        <f t="shared" ref="M95:Q95" si="144">+M92+M93+M94</f>
        <v>78</v>
      </c>
      <c r="N95" s="84">
        <f t="shared" si="144"/>
        <v>56</v>
      </c>
      <c r="O95" s="202">
        <f t="shared" si="144"/>
        <v>134</v>
      </c>
      <c r="P95" s="83">
        <f t="shared" si="144"/>
        <v>0</v>
      </c>
      <c r="Q95" s="202">
        <f t="shared" si="144"/>
        <v>134</v>
      </c>
      <c r="R95" s="83">
        <f t="shared" ref="R95:V95" si="145">+R92+R93+R94</f>
        <v>88</v>
      </c>
      <c r="S95" s="84">
        <f t="shared" si="145"/>
        <v>66</v>
      </c>
      <c r="T95" s="202">
        <f t="shared" si="145"/>
        <v>154</v>
      </c>
      <c r="U95" s="83">
        <f t="shared" si="145"/>
        <v>0</v>
      </c>
      <c r="V95" s="202">
        <f t="shared" si="145"/>
        <v>154</v>
      </c>
      <c r="W95" s="85">
        <f t="shared" ref="W95" si="146">IF(Q95=0,0,((V95/Q95)-1)*100)</f>
        <v>14.925373134328357</v>
      </c>
    </row>
    <row r="96" spans="1:27" ht="14.25" customHeight="1" thickTop="1" x14ac:dyDescent="0.2">
      <c r="A96" s="386"/>
      <c r="L96" s="61" t="s">
        <v>10</v>
      </c>
      <c r="M96" s="78">
        <v>21</v>
      </c>
      <c r="N96" s="79">
        <v>30</v>
      </c>
      <c r="O96" s="201">
        <f>M96+N96</f>
        <v>51</v>
      </c>
      <c r="P96" s="80">
        <v>0</v>
      </c>
      <c r="Q96" s="201">
        <f>O96+P96</f>
        <v>51</v>
      </c>
      <c r="R96" s="78">
        <v>29</v>
      </c>
      <c r="S96" s="79">
        <v>27</v>
      </c>
      <c r="T96" s="201">
        <f>R96+S96</f>
        <v>56</v>
      </c>
      <c r="U96" s="80">
        <v>0</v>
      </c>
      <c r="V96" s="201">
        <f>T96+U96</f>
        <v>56</v>
      </c>
      <c r="W96" s="81">
        <f t="shared" ref="W96:W100" si="147">IF(Q96=0,0,((V96/Q96)-1)*100)</f>
        <v>9.8039215686274606</v>
      </c>
      <c r="Y96" s="320"/>
      <c r="Z96" s="320"/>
    </row>
    <row r="97" spans="1:27" ht="14.25" customHeight="1" x14ac:dyDescent="0.2">
      <c r="A97" s="386"/>
      <c r="L97" s="61" t="s">
        <v>11</v>
      </c>
      <c r="M97" s="78">
        <v>28</v>
      </c>
      <c r="N97" s="79">
        <v>24</v>
      </c>
      <c r="O97" s="201">
        <f>M97+N97</f>
        <v>52</v>
      </c>
      <c r="P97" s="80">
        <v>0</v>
      </c>
      <c r="Q97" s="201">
        <f>O97+P97</f>
        <v>52</v>
      </c>
      <c r="R97" s="78">
        <v>39</v>
      </c>
      <c r="S97" s="79">
        <v>38</v>
      </c>
      <c r="T97" s="201">
        <f>R97+S97</f>
        <v>77</v>
      </c>
      <c r="U97" s="80">
        <v>0</v>
      </c>
      <c r="V97" s="201">
        <f>T97+U97</f>
        <v>77</v>
      </c>
      <c r="W97" s="81">
        <f>IF(Q97=0,0,((V97/Q97)-1)*100)</f>
        <v>48.07692307692308</v>
      </c>
      <c r="Y97" s="318"/>
    </row>
    <row r="98" spans="1:27" ht="14.25" customHeight="1" thickBot="1" x14ac:dyDescent="0.25">
      <c r="A98" s="386"/>
      <c r="L98" s="67" t="s">
        <v>12</v>
      </c>
      <c r="M98" s="78">
        <v>23</v>
      </c>
      <c r="N98" s="79">
        <v>22</v>
      </c>
      <c r="O98" s="201">
        <f>M98+N98</f>
        <v>45</v>
      </c>
      <c r="P98" s="80">
        <v>0</v>
      </c>
      <c r="Q98" s="201">
        <f t="shared" ref="Q98" si="148">O98+P98</f>
        <v>45</v>
      </c>
      <c r="R98" s="78">
        <v>31</v>
      </c>
      <c r="S98" s="79">
        <v>59</v>
      </c>
      <c r="T98" s="201">
        <f>R98+S98</f>
        <v>90</v>
      </c>
      <c r="U98" s="80">
        <v>0</v>
      </c>
      <c r="V98" s="201">
        <f t="shared" ref="V98" si="149">T98+U98</f>
        <v>90</v>
      </c>
      <c r="W98" s="81">
        <f>IF(Q98=0,0,((V98/Q98)-1)*100)</f>
        <v>100</v>
      </c>
      <c r="Y98" s="318"/>
    </row>
    <row r="99" spans="1:27" ht="14.25" customHeight="1" thickTop="1" thickBot="1" x14ac:dyDescent="0.25">
      <c r="A99" s="386"/>
      <c r="L99" s="82" t="s">
        <v>38</v>
      </c>
      <c r="M99" s="83">
        <f t="shared" ref="M99:V99" si="150">+M96+M97+M98</f>
        <v>72</v>
      </c>
      <c r="N99" s="84">
        <f t="shared" si="150"/>
        <v>76</v>
      </c>
      <c r="O99" s="202">
        <f t="shared" si="150"/>
        <v>148</v>
      </c>
      <c r="P99" s="83">
        <f t="shared" si="150"/>
        <v>0</v>
      </c>
      <c r="Q99" s="202">
        <f t="shared" si="150"/>
        <v>148</v>
      </c>
      <c r="R99" s="83">
        <f t="shared" si="150"/>
        <v>99</v>
      </c>
      <c r="S99" s="84">
        <f t="shared" si="150"/>
        <v>124</v>
      </c>
      <c r="T99" s="202">
        <f t="shared" si="150"/>
        <v>223</v>
      </c>
      <c r="U99" s="83">
        <f t="shared" si="150"/>
        <v>0</v>
      </c>
      <c r="V99" s="202">
        <f t="shared" si="150"/>
        <v>223</v>
      </c>
      <c r="W99" s="85">
        <f t="shared" ref="W99" si="151">IF(Q99=0,0,((V99/Q99)-1)*100)</f>
        <v>50.675675675675677</v>
      </c>
      <c r="Y99" s="409"/>
      <c r="Z99" s="409"/>
      <c r="AA99" s="408"/>
    </row>
    <row r="100" spans="1:27" ht="14.25" customHeight="1" thickTop="1" thickBot="1" x14ac:dyDescent="0.25">
      <c r="A100" s="386"/>
      <c r="L100" s="82" t="s">
        <v>63</v>
      </c>
      <c r="M100" s="83">
        <f t="shared" ref="M100:V100" si="152">+M87+M91+M95+M99</f>
        <v>295</v>
      </c>
      <c r="N100" s="84">
        <f t="shared" si="152"/>
        <v>337</v>
      </c>
      <c r="O100" s="231">
        <f t="shared" si="152"/>
        <v>632</v>
      </c>
      <c r="P100" s="83">
        <f t="shared" si="152"/>
        <v>0</v>
      </c>
      <c r="Q100" s="202">
        <f t="shared" si="152"/>
        <v>632</v>
      </c>
      <c r="R100" s="83">
        <f t="shared" si="152"/>
        <v>339</v>
      </c>
      <c r="S100" s="84">
        <f t="shared" si="152"/>
        <v>335</v>
      </c>
      <c r="T100" s="231">
        <f t="shared" si="152"/>
        <v>674</v>
      </c>
      <c r="U100" s="83">
        <f t="shared" si="152"/>
        <v>0</v>
      </c>
      <c r="V100" s="202">
        <f t="shared" si="152"/>
        <v>674</v>
      </c>
      <c r="W100" s="85">
        <f t="shared" si="147"/>
        <v>6.6455696202531556</v>
      </c>
      <c r="Y100" s="409"/>
      <c r="Z100" s="409"/>
      <c r="AA100" s="408"/>
    </row>
    <row r="101" spans="1:27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7" ht="13.5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7" ht="13.5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7" ht="14.25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7" ht="14.25" thickTop="1" thickBot="1" x14ac:dyDescent="0.25">
      <c r="L105" s="59"/>
      <c r="M105" s="214" t="s">
        <v>64</v>
      </c>
      <c r="N105" s="213"/>
      <c r="O105" s="214"/>
      <c r="P105" s="212"/>
      <c r="Q105" s="213"/>
      <c r="R105" s="481" t="s">
        <v>65</v>
      </c>
      <c r="S105" s="481"/>
      <c r="T105" s="481"/>
      <c r="U105" s="481"/>
      <c r="V105" s="482"/>
      <c r="W105" s="355" t="s">
        <v>2</v>
      </c>
    </row>
    <row r="106" spans="1:27" ht="13.5" thickTop="1" x14ac:dyDescent="0.2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56" t="s">
        <v>4</v>
      </c>
    </row>
    <row r="107" spans="1:27" ht="13.5" thickBot="1" x14ac:dyDescent="0.25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57"/>
    </row>
    <row r="108" spans="1:27" ht="5.25" customHeight="1" thickTop="1" x14ac:dyDescent="0.2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7" x14ac:dyDescent="0.2">
      <c r="L109" s="61" t="s">
        <v>13</v>
      </c>
      <c r="M109" s="78">
        <v>192</v>
      </c>
      <c r="N109" s="79">
        <v>209</v>
      </c>
      <c r="O109" s="201">
        <f>M109+N109</f>
        <v>401</v>
      </c>
      <c r="P109" s="80">
        <v>0</v>
      </c>
      <c r="Q109" s="201">
        <f>O109+P109</f>
        <v>401</v>
      </c>
      <c r="R109" s="78">
        <v>54</v>
      </c>
      <c r="S109" s="79">
        <v>215</v>
      </c>
      <c r="T109" s="201">
        <f>R109+S109</f>
        <v>269</v>
      </c>
      <c r="U109" s="80">
        <v>0</v>
      </c>
      <c r="V109" s="201">
        <f>T109+U109</f>
        <v>269</v>
      </c>
      <c r="W109" s="81">
        <f t="shared" ref="W109" si="153">IF(Q109=0,0,((V109/Q109)-1)*100)</f>
        <v>-32.917705735660853</v>
      </c>
      <c r="X109" s="424"/>
      <c r="Y109" s="409"/>
      <c r="Z109" s="409"/>
      <c r="AA109" s="408"/>
    </row>
    <row r="110" spans="1:27" x14ac:dyDescent="0.2">
      <c r="L110" s="61" t="s">
        <v>14</v>
      </c>
      <c r="M110" s="78">
        <v>188</v>
      </c>
      <c r="N110" s="79">
        <v>377</v>
      </c>
      <c r="O110" s="201">
        <f>M110+N110</f>
        <v>565</v>
      </c>
      <c r="P110" s="80">
        <v>0</v>
      </c>
      <c r="Q110" s="201">
        <f>O110+P110</f>
        <v>565</v>
      </c>
      <c r="R110" s="78">
        <v>51</v>
      </c>
      <c r="S110" s="79">
        <v>305</v>
      </c>
      <c r="T110" s="201">
        <f>R110+S110</f>
        <v>356</v>
      </c>
      <c r="U110" s="80">
        <v>0</v>
      </c>
      <c r="V110" s="201">
        <f>T110+U110</f>
        <v>356</v>
      </c>
      <c r="W110" s="81">
        <f>IF(Q110=0,0,((V110/Q110)-1)*100)</f>
        <v>-36.991150442477874</v>
      </c>
      <c r="Y110" s="320"/>
      <c r="Z110" s="320"/>
    </row>
    <row r="111" spans="1:27" ht="13.5" thickBot="1" x14ac:dyDescent="0.25">
      <c r="L111" s="61" t="s">
        <v>15</v>
      </c>
      <c r="M111" s="78">
        <v>221</v>
      </c>
      <c r="N111" s="79">
        <v>289</v>
      </c>
      <c r="O111" s="201">
        <f>M111+N111</f>
        <v>510</v>
      </c>
      <c r="P111" s="80">
        <v>0</v>
      </c>
      <c r="Q111" s="201">
        <f>O111+P111</f>
        <v>510</v>
      </c>
      <c r="R111" s="78">
        <v>56</v>
      </c>
      <c r="S111" s="79">
        <v>256</v>
      </c>
      <c r="T111" s="201">
        <f>R111+S111</f>
        <v>312</v>
      </c>
      <c r="U111" s="80">
        <v>0</v>
      </c>
      <c r="V111" s="201">
        <f>T111+U111</f>
        <v>312</v>
      </c>
      <c r="W111" s="81">
        <f>IF(Q111=0,0,((V111/Q111)-1)*100)</f>
        <v>-38.823529411764703</v>
      </c>
      <c r="Y111" s="320"/>
      <c r="Z111" s="320"/>
    </row>
    <row r="112" spans="1:27" ht="14.25" thickTop="1" thickBot="1" x14ac:dyDescent="0.25">
      <c r="A112" s="386"/>
      <c r="L112" s="82" t="s">
        <v>61</v>
      </c>
      <c r="M112" s="83">
        <f>+M109+M110+M111</f>
        <v>601</v>
      </c>
      <c r="N112" s="84">
        <f t="shared" ref="N112:V112" si="154">+N109+N110+N111</f>
        <v>875</v>
      </c>
      <c r="O112" s="202">
        <f t="shared" si="154"/>
        <v>1476</v>
      </c>
      <c r="P112" s="83">
        <f t="shared" si="154"/>
        <v>0</v>
      </c>
      <c r="Q112" s="202">
        <f t="shared" si="154"/>
        <v>1476</v>
      </c>
      <c r="R112" s="83">
        <f t="shared" si="154"/>
        <v>161</v>
      </c>
      <c r="S112" s="84">
        <f t="shared" si="154"/>
        <v>776</v>
      </c>
      <c r="T112" s="202">
        <f t="shared" si="154"/>
        <v>937</v>
      </c>
      <c r="U112" s="83">
        <f t="shared" si="154"/>
        <v>0</v>
      </c>
      <c r="V112" s="202">
        <f t="shared" si="154"/>
        <v>937</v>
      </c>
      <c r="W112" s="85">
        <f>IF(Q112=0,0,((V112/Q112)-1)*100)</f>
        <v>-36.517615176151764</v>
      </c>
      <c r="Y112" s="320"/>
      <c r="Z112" s="320"/>
    </row>
    <row r="113" spans="1:27" ht="13.5" thickTop="1" x14ac:dyDescent="0.2">
      <c r="L113" s="61" t="s">
        <v>16</v>
      </c>
      <c r="M113" s="78">
        <v>167</v>
      </c>
      <c r="N113" s="79">
        <v>145</v>
      </c>
      <c r="O113" s="201">
        <f>SUM(M113:N113)</f>
        <v>312</v>
      </c>
      <c r="P113" s="80">
        <v>0</v>
      </c>
      <c r="Q113" s="201">
        <f>O113+P113</f>
        <v>312</v>
      </c>
      <c r="R113" s="78">
        <v>46</v>
      </c>
      <c r="S113" s="79">
        <v>96</v>
      </c>
      <c r="T113" s="201">
        <f>SUM(R113:S113)</f>
        <v>142</v>
      </c>
      <c r="U113" s="80">
        <v>0</v>
      </c>
      <c r="V113" s="201">
        <f>T113+U113</f>
        <v>142</v>
      </c>
      <c r="W113" s="81">
        <f>IF(Q113=0,0,((V113/Q113)-1)*100)</f>
        <v>-54.487179487179496</v>
      </c>
      <c r="Y113" s="320"/>
      <c r="Z113" s="320"/>
    </row>
    <row r="114" spans="1:27" x14ac:dyDescent="0.2">
      <c r="L114" s="61" t="s">
        <v>17</v>
      </c>
      <c r="M114" s="78">
        <v>184</v>
      </c>
      <c r="N114" s="79">
        <v>135</v>
      </c>
      <c r="O114" s="201">
        <f>SUM(M114:N114)</f>
        <v>319</v>
      </c>
      <c r="P114" s="80">
        <v>0</v>
      </c>
      <c r="Q114" s="201">
        <f>O114+P114</f>
        <v>319</v>
      </c>
      <c r="R114" s="78">
        <v>32</v>
      </c>
      <c r="S114" s="79">
        <v>112</v>
      </c>
      <c r="T114" s="201">
        <f>SUM(R114:S114)</f>
        <v>144</v>
      </c>
      <c r="U114" s="80">
        <v>0</v>
      </c>
      <c r="V114" s="201">
        <f>T114+U114</f>
        <v>144</v>
      </c>
      <c r="W114" s="81">
        <f t="shared" ref="W114" si="155">IF(Q114=0,0,((V114/Q114)-1)*100)</f>
        <v>-54.858934169278996</v>
      </c>
      <c r="Y114" s="320"/>
      <c r="Z114" s="320"/>
    </row>
    <row r="115" spans="1:27" ht="13.5" thickBot="1" x14ac:dyDescent="0.25">
      <c r="L115" s="61" t="s">
        <v>18</v>
      </c>
      <c r="M115" s="78">
        <v>183</v>
      </c>
      <c r="N115" s="79">
        <v>162</v>
      </c>
      <c r="O115" s="203">
        <f>SUM(M115:N115)</f>
        <v>345</v>
      </c>
      <c r="P115" s="86">
        <v>0</v>
      </c>
      <c r="Q115" s="203">
        <f>O115+P115</f>
        <v>345</v>
      </c>
      <c r="R115" s="78">
        <v>24</v>
      </c>
      <c r="S115" s="79">
        <v>98</v>
      </c>
      <c r="T115" s="203">
        <f>SUM(R115:S115)</f>
        <v>122</v>
      </c>
      <c r="U115" s="86">
        <v>0</v>
      </c>
      <c r="V115" s="203">
        <f>T115+U115</f>
        <v>122</v>
      </c>
      <c r="W115" s="81">
        <f>IF(Q115=0,0,((V115/Q115)-1)*100)</f>
        <v>-64.637681159420296</v>
      </c>
      <c r="Y115" s="320"/>
      <c r="Z115" s="320"/>
    </row>
    <row r="116" spans="1:27" ht="14.25" thickTop="1" thickBot="1" x14ac:dyDescent="0.25">
      <c r="A116" s="386" t="str">
        <f>IF(ISERROR(F116/G116)," ",IF(F116/G116&gt;0.5,IF(F116/G116&lt;1.5," ","NOT OK"),"NOT OK"))</f>
        <v xml:space="preserve"> </v>
      </c>
      <c r="L116" s="87" t="s">
        <v>19</v>
      </c>
      <c r="M116" s="88">
        <f>+M113+M114+M115</f>
        <v>534</v>
      </c>
      <c r="N116" s="88">
        <f t="shared" ref="N116:V116" si="156">+N113+N114+N115</f>
        <v>442</v>
      </c>
      <c r="O116" s="204">
        <f t="shared" si="156"/>
        <v>976</v>
      </c>
      <c r="P116" s="89">
        <f t="shared" si="156"/>
        <v>0</v>
      </c>
      <c r="Q116" s="204">
        <f t="shared" si="156"/>
        <v>976</v>
      </c>
      <c r="R116" s="88">
        <f t="shared" si="156"/>
        <v>102</v>
      </c>
      <c r="S116" s="88">
        <f t="shared" si="156"/>
        <v>306</v>
      </c>
      <c r="T116" s="204">
        <f t="shared" si="156"/>
        <v>408</v>
      </c>
      <c r="U116" s="89">
        <f t="shared" si="156"/>
        <v>0</v>
      </c>
      <c r="V116" s="204">
        <f t="shared" si="156"/>
        <v>408</v>
      </c>
      <c r="W116" s="90">
        <f>IF(Q116=0,0,((V116/Q116)-1)*100)</f>
        <v>-58.196721311475407</v>
      </c>
      <c r="Y116" s="320"/>
      <c r="Z116" s="320"/>
    </row>
    <row r="117" spans="1:27" ht="13.5" thickTop="1" x14ac:dyDescent="0.2">
      <c r="A117" s="388"/>
      <c r="K117" s="388"/>
      <c r="L117" s="61" t="s">
        <v>21</v>
      </c>
      <c r="M117" s="78">
        <v>186</v>
      </c>
      <c r="N117" s="79">
        <v>176</v>
      </c>
      <c r="O117" s="203">
        <f>SUM(M117:N117)</f>
        <v>362</v>
      </c>
      <c r="P117" s="91">
        <v>0</v>
      </c>
      <c r="Q117" s="203">
        <f>O117+P117</f>
        <v>362</v>
      </c>
      <c r="R117" s="78">
        <v>31</v>
      </c>
      <c r="S117" s="79">
        <v>96</v>
      </c>
      <c r="T117" s="203">
        <f>SUM(R117:S117)</f>
        <v>127</v>
      </c>
      <c r="U117" s="91">
        <v>0</v>
      </c>
      <c r="V117" s="203">
        <f>T117+U117</f>
        <v>127</v>
      </c>
      <c r="W117" s="81">
        <f>IF(Q117=0,0,((V117/Q117)-1)*100)</f>
        <v>-64.917127071823202</v>
      </c>
      <c r="X117" s="323"/>
      <c r="Y117" s="320"/>
      <c r="Z117" s="324"/>
      <c r="AA117" s="393"/>
    </row>
    <row r="118" spans="1:27" x14ac:dyDescent="0.2">
      <c r="A118" s="388"/>
      <c r="K118" s="388"/>
      <c r="L118" s="61" t="s">
        <v>22</v>
      </c>
      <c r="M118" s="78">
        <v>195</v>
      </c>
      <c r="N118" s="79">
        <v>127</v>
      </c>
      <c r="O118" s="203">
        <f>SUM(M118:N118)</f>
        <v>322</v>
      </c>
      <c r="P118" s="80">
        <v>0</v>
      </c>
      <c r="Q118" s="203">
        <f>O118+P118</f>
        <v>322</v>
      </c>
      <c r="R118" s="78">
        <v>32</v>
      </c>
      <c r="S118" s="79">
        <v>121</v>
      </c>
      <c r="T118" s="203">
        <f>SUM(R118:S118)</f>
        <v>153</v>
      </c>
      <c r="U118" s="80">
        <v>0</v>
      </c>
      <c r="V118" s="203">
        <f>T118+U118</f>
        <v>153</v>
      </c>
      <c r="W118" s="81">
        <f t="shared" ref="W118" si="157">IF(Q118=0,0,((V118/Q118)-1)*100)</f>
        <v>-52.484472049689444</v>
      </c>
      <c r="X118" s="323"/>
      <c r="Y118" s="320"/>
      <c r="Z118" s="324"/>
      <c r="AA118" s="393"/>
    </row>
    <row r="119" spans="1:27" ht="13.5" thickBot="1" x14ac:dyDescent="0.25">
      <c r="A119" s="388"/>
      <c r="K119" s="388"/>
      <c r="L119" s="61" t="s">
        <v>23</v>
      </c>
      <c r="M119" s="78">
        <v>78</v>
      </c>
      <c r="N119" s="79">
        <v>102</v>
      </c>
      <c r="O119" s="203">
        <f>SUM(M119:N119)</f>
        <v>180</v>
      </c>
      <c r="P119" s="80">
        <v>0</v>
      </c>
      <c r="Q119" s="203">
        <f>O119+P119</f>
        <v>180</v>
      </c>
      <c r="R119" s="78">
        <v>34</v>
      </c>
      <c r="S119" s="79">
        <v>92</v>
      </c>
      <c r="T119" s="203">
        <f>SUM(R119:S119)</f>
        <v>126</v>
      </c>
      <c r="U119" s="80">
        <v>0</v>
      </c>
      <c r="V119" s="203">
        <f>T119+U119</f>
        <v>126</v>
      </c>
      <c r="W119" s="81">
        <f>IF(Q119=0,0,((V119/Q119)-1)*100)</f>
        <v>-30.000000000000004</v>
      </c>
      <c r="X119" s="323"/>
      <c r="Y119" s="320"/>
      <c r="Z119" s="324"/>
      <c r="AA119" s="393"/>
    </row>
    <row r="120" spans="1:27" ht="14.25" customHeight="1" thickTop="1" thickBot="1" x14ac:dyDescent="0.25">
      <c r="L120" s="82" t="s">
        <v>40</v>
      </c>
      <c r="M120" s="83">
        <f t="shared" ref="M120:Q120" si="158">+M117+M118+M119</f>
        <v>459</v>
      </c>
      <c r="N120" s="84">
        <f t="shared" si="158"/>
        <v>405</v>
      </c>
      <c r="O120" s="202">
        <f t="shared" si="158"/>
        <v>864</v>
      </c>
      <c r="P120" s="83">
        <f t="shared" si="158"/>
        <v>0</v>
      </c>
      <c r="Q120" s="202">
        <f t="shared" si="158"/>
        <v>864</v>
      </c>
      <c r="R120" s="83">
        <f t="shared" ref="R120:V120" si="159">+R117+R118+R119</f>
        <v>97</v>
      </c>
      <c r="S120" s="84">
        <f t="shared" si="159"/>
        <v>309</v>
      </c>
      <c r="T120" s="202">
        <f t="shared" si="159"/>
        <v>406</v>
      </c>
      <c r="U120" s="83">
        <f t="shared" si="159"/>
        <v>0</v>
      </c>
      <c r="V120" s="202">
        <f t="shared" si="159"/>
        <v>406</v>
      </c>
      <c r="W120" s="85">
        <f t="shared" ref="W120" si="160">IF(Q120=0,0,((V120/Q120)-1)*100)</f>
        <v>-53.009259259259252</v>
      </c>
    </row>
    <row r="121" spans="1:27" ht="14.25" customHeight="1" thickTop="1" x14ac:dyDescent="0.2">
      <c r="L121" s="61" t="s">
        <v>10</v>
      </c>
      <c r="M121" s="78">
        <v>31.368000000000002</v>
      </c>
      <c r="N121" s="79">
        <v>118.194</v>
      </c>
      <c r="O121" s="201">
        <f>M121+N121</f>
        <v>149.56200000000001</v>
      </c>
      <c r="P121" s="80">
        <v>0</v>
      </c>
      <c r="Q121" s="201">
        <f>O121+P121</f>
        <v>149.56200000000001</v>
      </c>
      <c r="R121" s="78">
        <v>31</v>
      </c>
      <c r="S121" s="79">
        <v>89</v>
      </c>
      <c r="T121" s="201">
        <f>R121+S121</f>
        <v>120</v>
      </c>
      <c r="U121" s="80">
        <v>0</v>
      </c>
      <c r="V121" s="201">
        <f>T121+U121</f>
        <v>120</v>
      </c>
      <c r="W121" s="81">
        <f t="shared" ref="W121" si="161">IF(Q121=0,0,((V121/Q121)-1)*100)</f>
        <v>-19.765715890399971</v>
      </c>
      <c r="Z121" s="320"/>
    </row>
    <row r="122" spans="1:27" ht="14.25" customHeight="1" x14ac:dyDescent="0.2">
      <c r="L122" s="61" t="s">
        <v>11</v>
      </c>
      <c r="M122" s="78">
        <v>51</v>
      </c>
      <c r="N122" s="79">
        <v>135</v>
      </c>
      <c r="O122" s="201">
        <f>M122+N122</f>
        <v>186</v>
      </c>
      <c r="P122" s="80">
        <v>0</v>
      </c>
      <c r="Q122" s="201">
        <f>O122+P122</f>
        <v>186</v>
      </c>
      <c r="R122" s="78">
        <v>34</v>
      </c>
      <c r="S122" s="79">
        <v>125</v>
      </c>
      <c r="T122" s="201">
        <f>R122+S122</f>
        <v>159</v>
      </c>
      <c r="U122" s="80">
        <v>0</v>
      </c>
      <c r="V122" s="201">
        <f>T122+U122</f>
        <v>159</v>
      </c>
      <c r="W122" s="81">
        <f>IF(Q122=0,0,((V122/Q122)-1)*100)</f>
        <v>-14.516129032258062</v>
      </c>
      <c r="Y122" s="318"/>
    </row>
    <row r="123" spans="1:27" ht="14.25" customHeight="1" thickBot="1" x14ac:dyDescent="0.25">
      <c r="L123" s="67" t="s">
        <v>12</v>
      </c>
      <c r="M123" s="78">
        <v>65</v>
      </c>
      <c r="N123" s="79">
        <v>179</v>
      </c>
      <c r="O123" s="201">
        <f>M123+N123</f>
        <v>244</v>
      </c>
      <c r="P123" s="80">
        <v>0</v>
      </c>
      <c r="Q123" s="201">
        <f t="shared" ref="Q123" si="162">O123+P123</f>
        <v>244</v>
      </c>
      <c r="R123" s="78">
        <v>38</v>
      </c>
      <c r="S123" s="79">
        <v>161</v>
      </c>
      <c r="T123" s="201">
        <f>R123+S123</f>
        <v>199</v>
      </c>
      <c r="U123" s="80">
        <v>0</v>
      </c>
      <c r="V123" s="201">
        <f t="shared" ref="V123" si="163">T123+U123</f>
        <v>199</v>
      </c>
      <c r="W123" s="81">
        <f>IF(Q123=0,0,((V123/Q123)-1)*100)</f>
        <v>-18.442622950819676</v>
      </c>
      <c r="Y123" s="318"/>
    </row>
    <row r="124" spans="1:27" ht="14.25" customHeight="1" thickTop="1" thickBot="1" x14ac:dyDescent="0.25">
      <c r="A124" s="386"/>
      <c r="L124" s="82" t="s">
        <v>38</v>
      </c>
      <c r="M124" s="83">
        <f t="shared" ref="M124:V124" si="164">+M121+M122+M123</f>
        <v>147.36799999999999</v>
      </c>
      <c r="N124" s="84">
        <f t="shared" si="164"/>
        <v>432.19400000000002</v>
      </c>
      <c r="O124" s="202">
        <f t="shared" si="164"/>
        <v>579.56200000000001</v>
      </c>
      <c r="P124" s="83">
        <f t="shared" si="164"/>
        <v>0</v>
      </c>
      <c r="Q124" s="202">
        <f t="shared" si="164"/>
        <v>579.56200000000001</v>
      </c>
      <c r="R124" s="83">
        <f t="shared" si="164"/>
        <v>103</v>
      </c>
      <c r="S124" s="84">
        <f t="shared" si="164"/>
        <v>375</v>
      </c>
      <c r="T124" s="202">
        <f t="shared" si="164"/>
        <v>478</v>
      </c>
      <c r="U124" s="83">
        <f t="shared" si="164"/>
        <v>0</v>
      </c>
      <c r="V124" s="202">
        <f t="shared" si="164"/>
        <v>478</v>
      </c>
      <c r="W124" s="85">
        <f t="shared" ref="W124:W125" si="165">IF(Q124=0,0,((V124/Q124)-1)*100)</f>
        <v>-17.523923238583617</v>
      </c>
      <c r="Y124" s="409"/>
      <c r="Z124" s="409"/>
      <c r="AA124" s="408"/>
    </row>
    <row r="125" spans="1:27" ht="14.25" customHeight="1" thickTop="1" thickBot="1" x14ac:dyDescent="0.25">
      <c r="A125" s="386"/>
      <c r="L125" s="82" t="s">
        <v>63</v>
      </c>
      <c r="M125" s="83">
        <f t="shared" ref="M125:V125" si="166">+M112+M116+M120+M124</f>
        <v>1741.3679999999999</v>
      </c>
      <c r="N125" s="84">
        <f t="shared" si="166"/>
        <v>2154.194</v>
      </c>
      <c r="O125" s="231">
        <f t="shared" si="166"/>
        <v>3895.5619999999999</v>
      </c>
      <c r="P125" s="83">
        <f t="shared" si="166"/>
        <v>0</v>
      </c>
      <c r="Q125" s="202">
        <f t="shared" si="166"/>
        <v>3895.5619999999999</v>
      </c>
      <c r="R125" s="83">
        <f t="shared" si="166"/>
        <v>463</v>
      </c>
      <c r="S125" s="84">
        <f t="shared" si="166"/>
        <v>1766</v>
      </c>
      <c r="T125" s="231">
        <f t="shared" si="166"/>
        <v>2229</v>
      </c>
      <c r="U125" s="83">
        <f t="shared" si="166"/>
        <v>0</v>
      </c>
      <c r="V125" s="202">
        <f t="shared" si="166"/>
        <v>2229</v>
      </c>
      <c r="W125" s="85">
        <f t="shared" si="165"/>
        <v>-42.781041605806813</v>
      </c>
      <c r="Y125" s="409"/>
      <c r="Z125" s="409"/>
      <c r="AA125" s="408"/>
    </row>
    <row r="126" spans="1:27" ht="14.25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7" ht="13.5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7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6" ht="14.25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6" ht="14.25" thickTop="1" thickBot="1" x14ac:dyDescent="0.25">
      <c r="L130" s="59"/>
      <c r="M130" s="214" t="s">
        <v>64</v>
      </c>
      <c r="N130" s="213"/>
      <c r="O130" s="214"/>
      <c r="P130" s="212"/>
      <c r="Q130" s="213"/>
      <c r="R130" s="481" t="s">
        <v>65</v>
      </c>
      <c r="S130" s="481"/>
      <c r="T130" s="481"/>
      <c r="U130" s="481"/>
      <c r="V130" s="482"/>
      <c r="W130" s="355" t="s">
        <v>2</v>
      </c>
    </row>
    <row r="131" spans="1:26" ht="13.5" thickTop="1" x14ac:dyDescent="0.2">
      <c r="L131" s="61" t="s">
        <v>3</v>
      </c>
      <c r="M131" s="62"/>
      <c r="N131" s="63"/>
      <c r="O131" s="64"/>
      <c r="P131" s="65"/>
      <c r="Q131" s="103"/>
      <c r="R131" s="62"/>
      <c r="S131" s="63"/>
      <c r="T131" s="64"/>
      <c r="U131" s="65"/>
      <c r="V131" s="103"/>
      <c r="W131" s="356" t="s">
        <v>4</v>
      </c>
    </row>
    <row r="132" spans="1:26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20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378" t="s">
        <v>7</v>
      </c>
      <c r="W132" s="357"/>
    </row>
    <row r="133" spans="1:26" ht="5.25" customHeight="1" thickTop="1" x14ac:dyDescent="0.2">
      <c r="L133" s="61"/>
      <c r="M133" s="73"/>
      <c r="N133" s="74"/>
      <c r="O133" s="75"/>
      <c r="P133" s="76"/>
      <c r="Q133" s="151"/>
      <c r="R133" s="73"/>
      <c r="S133" s="74"/>
      <c r="T133" s="75"/>
      <c r="U133" s="76"/>
      <c r="V133" s="151"/>
      <c r="W133" s="77"/>
    </row>
    <row r="134" spans="1:26" ht="14.25" customHeight="1" x14ac:dyDescent="0.2">
      <c r="L134" s="61" t="s">
        <v>13</v>
      </c>
      <c r="M134" s="78">
        <f t="shared" ref="M134:N136" si="167">+M84+M109</f>
        <v>214</v>
      </c>
      <c r="N134" s="79">
        <f t="shared" si="167"/>
        <v>235</v>
      </c>
      <c r="O134" s="201">
        <f t="shared" ref="O134:O135" si="168">M134+N134</f>
        <v>449</v>
      </c>
      <c r="P134" s="80">
        <f>+P84+P109</f>
        <v>0</v>
      </c>
      <c r="Q134" s="208">
        <f>O134+P134</f>
        <v>449</v>
      </c>
      <c r="R134" s="78">
        <f t="shared" ref="R134:S136" si="169">+R84+R109</f>
        <v>83</v>
      </c>
      <c r="S134" s="79">
        <f t="shared" si="169"/>
        <v>234</v>
      </c>
      <c r="T134" s="201">
        <f t="shared" ref="T134:T144" si="170">R134+S134</f>
        <v>317</v>
      </c>
      <c r="U134" s="80">
        <f>+U84+U109</f>
        <v>0</v>
      </c>
      <c r="V134" s="208">
        <f>T134+U134</f>
        <v>317</v>
      </c>
      <c r="W134" s="81">
        <f>IF(Q134=0,0,((V134/Q134)-1)*100)</f>
        <v>-29.398663697104677</v>
      </c>
      <c r="Y134" s="320"/>
      <c r="Z134" s="320"/>
    </row>
    <row r="135" spans="1:26" ht="14.25" customHeight="1" x14ac:dyDescent="0.2">
      <c r="L135" s="61" t="s">
        <v>14</v>
      </c>
      <c r="M135" s="78">
        <f t="shared" si="167"/>
        <v>207</v>
      </c>
      <c r="N135" s="79">
        <f t="shared" si="167"/>
        <v>396</v>
      </c>
      <c r="O135" s="201">
        <f t="shared" si="168"/>
        <v>603</v>
      </c>
      <c r="P135" s="80">
        <f>+P85+P110</f>
        <v>0</v>
      </c>
      <c r="Q135" s="208">
        <f>O135+P135</f>
        <v>603</v>
      </c>
      <c r="R135" s="78">
        <f t="shared" si="169"/>
        <v>70</v>
      </c>
      <c r="S135" s="79">
        <f t="shared" si="169"/>
        <v>322</v>
      </c>
      <c r="T135" s="201">
        <f t="shared" si="170"/>
        <v>392</v>
      </c>
      <c r="U135" s="80">
        <f>+U85+U110</f>
        <v>0</v>
      </c>
      <c r="V135" s="208">
        <f>T135+U135</f>
        <v>392</v>
      </c>
      <c r="W135" s="81">
        <f t="shared" ref="W135:W145" si="171">IF(Q135=0,0,((V135/Q135)-1)*100)</f>
        <v>-34.991708126036478</v>
      </c>
      <c r="Y135" s="320"/>
      <c r="Z135" s="320"/>
    </row>
    <row r="136" spans="1:26" ht="14.25" customHeight="1" thickBot="1" x14ac:dyDescent="0.25">
      <c r="L136" s="61" t="s">
        <v>15</v>
      </c>
      <c r="M136" s="78">
        <f t="shared" si="167"/>
        <v>238</v>
      </c>
      <c r="N136" s="79">
        <f t="shared" si="167"/>
        <v>316</v>
      </c>
      <c r="O136" s="201">
        <f>M136+N136</f>
        <v>554</v>
      </c>
      <c r="P136" s="80">
        <f>+P86+P111</f>
        <v>0</v>
      </c>
      <c r="Q136" s="208">
        <f>O136+P136</f>
        <v>554</v>
      </c>
      <c r="R136" s="78">
        <f t="shared" si="169"/>
        <v>82</v>
      </c>
      <c r="S136" s="79">
        <f t="shared" si="169"/>
        <v>280</v>
      </c>
      <c r="T136" s="201">
        <f>R136+S136</f>
        <v>362</v>
      </c>
      <c r="U136" s="80">
        <f>+U86+U111</f>
        <v>0</v>
      </c>
      <c r="V136" s="208">
        <f>T136+U136</f>
        <v>362</v>
      </c>
      <c r="W136" s="81">
        <f>IF(Q136=0,0,((V136/Q136)-1)*100)</f>
        <v>-34.657039711191338</v>
      </c>
      <c r="Y136" s="320"/>
      <c r="Z136" s="320"/>
    </row>
    <row r="137" spans="1:26" ht="14.25" customHeight="1" thickTop="1" thickBot="1" x14ac:dyDescent="0.25">
      <c r="L137" s="82" t="s">
        <v>61</v>
      </c>
      <c r="M137" s="83">
        <f t="shared" ref="M137:Q137" si="172">+M134+M135+M136</f>
        <v>659</v>
      </c>
      <c r="N137" s="84">
        <f t="shared" si="172"/>
        <v>947</v>
      </c>
      <c r="O137" s="202">
        <f t="shared" si="172"/>
        <v>1606</v>
      </c>
      <c r="P137" s="83">
        <f t="shared" si="172"/>
        <v>0</v>
      </c>
      <c r="Q137" s="202">
        <f t="shared" si="172"/>
        <v>1606</v>
      </c>
      <c r="R137" s="83">
        <f t="shared" ref="R137" si="173">+R134+R135+R136</f>
        <v>235</v>
      </c>
      <c r="S137" s="84">
        <f t="shared" ref="S137" si="174">+S134+S135+S136</f>
        <v>836</v>
      </c>
      <c r="T137" s="202">
        <f t="shared" ref="T137" si="175">+T134+T135+T136</f>
        <v>1071</v>
      </c>
      <c r="U137" s="83">
        <f t="shared" ref="U137" si="176">+U134+U135+U136</f>
        <v>0</v>
      </c>
      <c r="V137" s="202">
        <f t="shared" ref="V137" si="177">+V134+V135+V136</f>
        <v>1071</v>
      </c>
      <c r="W137" s="85">
        <f>IF(Q137=0,0,((V137/Q137)-1)*100)</f>
        <v>-33.312577833125779</v>
      </c>
      <c r="Y137" s="320"/>
      <c r="Z137" s="320"/>
    </row>
    <row r="138" spans="1:26" ht="14.25" customHeight="1" thickTop="1" x14ac:dyDescent="0.2">
      <c r="L138" s="61" t="s">
        <v>16</v>
      </c>
      <c r="M138" s="78">
        <f t="shared" ref="M138:N140" si="178">+M88+M113</f>
        <v>196</v>
      </c>
      <c r="N138" s="79">
        <f t="shared" si="178"/>
        <v>189</v>
      </c>
      <c r="O138" s="201">
        <f t="shared" ref="O138" si="179">M138+N138</f>
        <v>385</v>
      </c>
      <c r="P138" s="80">
        <f>+P88+P113</f>
        <v>0</v>
      </c>
      <c r="Q138" s="208">
        <f>O138+P138</f>
        <v>385</v>
      </c>
      <c r="R138" s="78">
        <f t="shared" ref="R138:S140" si="180">+R88+R113</f>
        <v>66</v>
      </c>
      <c r="S138" s="79">
        <f t="shared" si="180"/>
        <v>121</v>
      </c>
      <c r="T138" s="201">
        <f t="shared" si="170"/>
        <v>187</v>
      </c>
      <c r="U138" s="80">
        <f>+U88+U113</f>
        <v>0</v>
      </c>
      <c r="V138" s="208">
        <f>T138+U138</f>
        <v>187</v>
      </c>
      <c r="W138" s="81">
        <f t="shared" si="171"/>
        <v>-51.428571428571423</v>
      </c>
      <c r="Y138" s="320"/>
      <c r="Z138" s="320"/>
    </row>
    <row r="139" spans="1:26" ht="14.25" customHeight="1" x14ac:dyDescent="0.2">
      <c r="L139" s="61" t="s">
        <v>17</v>
      </c>
      <c r="M139" s="78">
        <f t="shared" si="178"/>
        <v>216</v>
      </c>
      <c r="N139" s="79">
        <f t="shared" si="178"/>
        <v>181</v>
      </c>
      <c r="O139" s="201">
        <f>M139+N139</f>
        <v>397</v>
      </c>
      <c r="P139" s="80">
        <f>+P89+P114</f>
        <v>0</v>
      </c>
      <c r="Q139" s="208">
        <f>O139+P139</f>
        <v>397</v>
      </c>
      <c r="R139" s="78">
        <f t="shared" si="180"/>
        <v>61</v>
      </c>
      <c r="S139" s="79">
        <f t="shared" si="180"/>
        <v>143</v>
      </c>
      <c r="T139" s="201">
        <f>R139+S139</f>
        <v>204</v>
      </c>
      <c r="U139" s="80">
        <f>+U89+U114</f>
        <v>0</v>
      </c>
      <c r="V139" s="208">
        <f>T139+U139</f>
        <v>204</v>
      </c>
      <c r="W139" s="81">
        <f>IF(Q139=0,0,((V139/Q139)-1)*100)</f>
        <v>-48.614609571788414</v>
      </c>
      <c r="Y139" s="320"/>
      <c r="Z139" s="320"/>
    </row>
    <row r="140" spans="1:26" ht="14.25" customHeight="1" thickBot="1" x14ac:dyDescent="0.25">
      <c r="L140" s="61" t="s">
        <v>18</v>
      </c>
      <c r="M140" s="78">
        <f t="shared" si="178"/>
        <v>209</v>
      </c>
      <c r="N140" s="79">
        <f t="shared" si="178"/>
        <v>205</v>
      </c>
      <c r="O140" s="203">
        <f t="shared" ref="O140" si="181">M140+N140</f>
        <v>414</v>
      </c>
      <c r="P140" s="86">
        <f>+P90+P115</f>
        <v>0</v>
      </c>
      <c r="Q140" s="208">
        <f>O140+P140</f>
        <v>414</v>
      </c>
      <c r="R140" s="78">
        <f t="shared" si="180"/>
        <v>53</v>
      </c>
      <c r="S140" s="79">
        <f t="shared" si="180"/>
        <v>127</v>
      </c>
      <c r="T140" s="203">
        <f t="shared" si="170"/>
        <v>180</v>
      </c>
      <c r="U140" s="86">
        <f>+U90+U115</f>
        <v>0</v>
      </c>
      <c r="V140" s="208">
        <f>T140+U140</f>
        <v>180</v>
      </c>
      <c r="W140" s="81">
        <f t="shared" si="171"/>
        <v>-56.521739130434788</v>
      </c>
      <c r="Y140" s="320"/>
      <c r="Z140" s="320"/>
    </row>
    <row r="141" spans="1:26" ht="14.25" customHeight="1" thickTop="1" thickBot="1" x14ac:dyDescent="0.25">
      <c r="A141" s="386"/>
      <c r="L141" s="87" t="s">
        <v>39</v>
      </c>
      <c r="M141" s="83">
        <f t="shared" ref="M141:Q141" si="182">+M138+M139+M140</f>
        <v>621</v>
      </c>
      <c r="N141" s="84">
        <f t="shared" si="182"/>
        <v>575</v>
      </c>
      <c r="O141" s="202">
        <f t="shared" si="182"/>
        <v>1196</v>
      </c>
      <c r="P141" s="83">
        <f t="shared" si="182"/>
        <v>0</v>
      </c>
      <c r="Q141" s="202">
        <f t="shared" si="182"/>
        <v>1196</v>
      </c>
      <c r="R141" s="83">
        <f t="shared" ref="R141" si="183">+R138+R139+R140</f>
        <v>180</v>
      </c>
      <c r="S141" s="84">
        <f t="shared" ref="S141" si="184">+S138+S139+S140</f>
        <v>391</v>
      </c>
      <c r="T141" s="202">
        <f t="shared" ref="T141" si="185">+T138+T139+T140</f>
        <v>571</v>
      </c>
      <c r="U141" s="83">
        <f t="shared" ref="U141" si="186">+U138+U139+U140</f>
        <v>0</v>
      </c>
      <c r="V141" s="202">
        <f t="shared" ref="V141" si="187">+V138+V139+V140</f>
        <v>571</v>
      </c>
      <c r="W141" s="90">
        <f t="shared" si="171"/>
        <v>-52.25752508361203</v>
      </c>
      <c r="Y141" s="320"/>
      <c r="Z141" s="320"/>
    </row>
    <row r="142" spans="1:26" ht="14.25" customHeight="1" thickTop="1" x14ac:dyDescent="0.2">
      <c r="A142" s="386"/>
      <c r="L142" s="61" t="s">
        <v>21</v>
      </c>
      <c r="M142" s="78">
        <f t="shared" ref="M142:N144" si="188">+M92+M117</f>
        <v>219</v>
      </c>
      <c r="N142" s="79">
        <f t="shared" si="188"/>
        <v>194</v>
      </c>
      <c r="O142" s="203">
        <f t="shared" ref="O142:O144" si="189">M142+N142</f>
        <v>413</v>
      </c>
      <c r="P142" s="91">
        <f>+P92+P117</f>
        <v>0</v>
      </c>
      <c r="Q142" s="208">
        <f>O142+P142</f>
        <v>413</v>
      </c>
      <c r="R142" s="78">
        <f t="shared" ref="R142:S144" si="190">+R92+R117</f>
        <v>52</v>
      </c>
      <c r="S142" s="79">
        <f t="shared" si="190"/>
        <v>114</v>
      </c>
      <c r="T142" s="203">
        <f t="shared" si="170"/>
        <v>166</v>
      </c>
      <c r="U142" s="91">
        <f>+U92+U117</f>
        <v>0</v>
      </c>
      <c r="V142" s="208">
        <f>T142+U142</f>
        <v>166</v>
      </c>
      <c r="W142" s="81">
        <f t="shared" si="171"/>
        <v>-59.80629539951574</v>
      </c>
    </row>
    <row r="143" spans="1:26" ht="14.25" customHeight="1" x14ac:dyDescent="0.2">
      <c r="A143" s="386"/>
      <c r="L143" s="61" t="s">
        <v>22</v>
      </c>
      <c r="M143" s="78">
        <f t="shared" si="188"/>
        <v>212</v>
      </c>
      <c r="N143" s="79">
        <f t="shared" si="188"/>
        <v>138</v>
      </c>
      <c r="O143" s="203">
        <f t="shared" si="189"/>
        <v>350</v>
      </c>
      <c r="P143" s="80">
        <f>+P93+P118</f>
        <v>0</v>
      </c>
      <c r="Q143" s="208">
        <f>O143+P143</f>
        <v>350</v>
      </c>
      <c r="R143" s="78">
        <f t="shared" si="190"/>
        <v>56</v>
      </c>
      <c r="S143" s="79">
        <f t="shared" si="190"/>
        <v>139</v>
      </c>
      <c r="T143" s="203">
        <f t="shared" si="170"/>
        <v>195</v>
      </c>
      <c r="U143" s="80">
        <f>+U93+U118</f>
        <v>0</v>
      </c>
      <c r="V143" s="208">
        <f>T143+U143</f>
        <v>195</v>
      </c>
      <c r="W143" s="81">
        <f t="shared" si="171"/>
        <v>-44.285714285714285</v>
      </c>
    </row>
    <row r="144" spans="1:26" ht="14.25" customHeight="1" thickBot="1" x14ac:dyDescent="0.25">
      <c r="A144" s="388"/>
      <c r="K144" s="388"/>
      <c r="L144" s="61" t="s">
        <v>23</v>
      </c>
      <c r="M144" s="78">
        <f t="shared" si="188"/>
        <v>106</v>
      </c>
      <c r="N144" s="79">
        <f t="shared" si="188"/>
        <v>129</v>
      </c>
      <c r="O144" s="203">
        <f t="shared" si="189"/>
        <v>235</v>
      </c>
      <c r="P144" s="80">
        <f>+P94+P119</f>
        <v>0</v>
      </c>
      <c r="Q144" s="208">
        <f>O144+P144</f>
        <v>235</v>
      </c>
      <c r="R144" s="78">
        <f t="shared" si="190"/>
        <v>77</v>
      </c>
      <c r="S144" s="79">
        <f t="shared" si="190"/>
        <v>122</v>
      </c>
      <c r="T144" s="203">
        <f t="shared" si="170"/>
        <v>199</v>
      </c>
      <c r="U144" s="80">
        <f>+U94+U119</f>
        <v>0</v>
      </c>
      <c r="V144" s="208">
        <f>T144+U144</f>
        <v>199</v>
      </c>
      <c r="W144" s="81">
        <f t="shared" si="171"/>
        <v>-15.319148936170212</v>
      </c>
    </row>
    <row r="145" spans="1:27" ht="14.25" customHeight="1" thickTop="1" thickBot="1" x14ac:dyDescent="0.25">
      <c r="A145" s="388"/>
      <c r="K145" s="388"/>
      <c r="L145" s="82" t="s">
        <v>40</v>
      </c>
      <c r="M145" s="83">
        <f t="shared" ref="M145:Q145" si="191">+M142+M143+M144</f>
        <v>537</v>
      </c>
      <c r="N145" s="84">
        <f t="shared" si="191"/>
        <v>461</v>
      </c>
      <c r="O145" s="202">
        <f t="shared" si="191"/>
        <v>998</v>
      </c>
      <c r="P145" s="83">
        <f t="shared" si="191"/>
        <v>0</v>
      </c>
      <c r="Q145" s="202">
        <f t="shared" si="191"/>
        <v>998</v>
      </c>
      <c r="R145" s="83">
        <f t="shared" ref="R145:V145" si="192">+R142+R143+R144</f>
        <v>185</v>
      </c>
      <c r="S145" s="84">
        <f t="shared" si="192"/>
        <v>375</v>
      </c>
      <c r="T145" s="202">
        <f t="shared" si="192"/>
        <v>560</v>
      </c>
      <c r="U145" s="83">
        <f t="shared" si="192"/>
        <v>0</v>
      </c>
      <c r="V145" s="202">
        <f t="shared" si="192"/>
        <v>560</v>
      </c>
      <c r="W145" s="85">
        <f t="shared" si="171"/>
        <v>-43.887775551102202</v>
      </c>
    </row>
    <row r="146" spans="1:27" ht="14.25" customHeight="1" thickTop="1" x14ac:dyDescent="0.2">
      <c r="L146" s="61" t="s">
        <v>10</v>
      </c>
      <c r="M146" s="78">
        <f t="shared" ref="M146:N148" si="193">+M96+M121</f>
        <v>52.368000000000002</v>
      </c>
      <c r="N146" s="79">
        <f t="shared" si="193"/>
        <v>148.19400000000002</v>
      </c>
      <c r="O146" s="201">
        <f>M146+N146</f>
        <v>200.56200000000001</v>
      </c>
      <c r="P146" s="80">
        <f>+P96+P121</f>
        <v>0</v>
      </c>
      <c r="Q146" s="208">
        <f>O146+P146</f>
        <v>200.56200000000001</v>
      </c>
      <c r="R146" s="78">
        <f t="shared" ref="R146:S148" si="194">+R96+R121</f>
        <v>60</v>
      </c>
      <c r="S146" s="79">
        <f t="shared" si="194"/>
        <v>116</v>
      </c>
      <c r="T146" s="201">
        <f>R146+S146</f>
        <v>176</v>
      </c>
      <c r="U146" s="80">
        <f>+U96+U121</f>
        <v>0</v>
      </c>
      <c r="V146" s="208">
        <f>T146+U146</f>
        <v>176</v>
      </c>
      <c r="W146" s="81">
        <f>IF(Q146=0,0,((V146/Q146)-1)*100)</f>
        <v>-12.246587090276329</v>
      </c>
      <c r="Y146" s="320"/>
      <c r="Z146" s="320"/>
    </row>
    <row r="147" spans="1:27" ht="14.25" customHeight="1" x14ac:dyDescent="0.2">
      <c r="L147" s="61" t="s">
        <v>11</v>
      </c>
      <c r="M147" s="78">
        <f t="shared" si="193"/>
        <v>79</v>
      </c>
      <c r="N147" s="79">
        <f t="shared" si="193"/>
        <v>159</v>
      </c>
      <c r="O147" s="201">
        <f>M147+N147</f>
        <v>238</v>
      </c>
      <c r="P147" s="80">
        <f>+P97+P122</f>
        <v>0</v>
      </c>
      <c r="Q147" s="208">
        <f>O147+P147</f>
        <v>238</v>
      </c>
      <c r="R147" s="78">
        <f t="shared" si="194"/>
        <v>73</v>
      </c>
      <c r="S147" s="79">
        <f t="shared" si="194"/>
        <v>163</v>
      </c>
      <c r="T147" s="201">
        <f>R147+S147</f>
        <v>236</v>
      </c>
      <c r="U147" s="80">
        <f>+U97+U122</f>
        <v>0</v>
      </c>
      <c r="V147" s="208">
        <f>T147+U147</f>
        <v>236</v>
      </c>
      <c r="W147" s="81">
        <f>IF(Q147=0,0,((V147/Q147)-1)*100)</f>
        <v>-0.84033613445377853</v>
      </c>
      <c r="Y147" s="320"/>
      <c r="Z147" s="320"/>
    </row>
    <row r="148" spans="1:27" ht="14.25" customHeight="1" thickBot="1" x14ac:dyDescent="0.25">
      <c r="L148" s="67" t="s">
        <v>12</v>
      </c>
      <c r="M148" s="78">
        <f t="shared" si="193"/>
        <v>88</v>
      </c>
      <c r="N148" s="79">
        <f t="shared" si="193"/>
        <v>201</v>
      </c>
      <c r="O148" s="201">
        <f>M148+N148</f>
        <v>289</v>
      </c>
      <c r="P148" s="80">
        <f>+P98+P123</f>
        <v>0</v>
      </c>
      <c r="Q148" s="208">
        <f>O148+P148</f>
        <v>289</v>
      </c>
      <c r="R148" s="78">
        <f t="shared" si="194"/>
        <v>69</v>
      </c>
      <c r="S148" s="79">
        <f t="shared" si="194"/>
        <v>220</v>
      </c>
      <c r="T148" s="201">
        <f>R148+S148</f>
        <v>289</v>
      </c>
      <c r="U148" s="80">
        <f>+U98+U123</f>
        <v>0</v>
      </c>
      <c r="V148" s="208">
        <f>T148+U148</f>
        <v>289</v>
      </c>
      <c r="W148" s="81">
        <f>IF(Q148=0,0,((V148/Q148)-1)*100)</f>
        <v>0</v>
      </c>
      <c r="Y148" s="320"/>
      <c r="Z148" s="320"/>
    </row>
    <row r="149" spans="1:27" ht="14.25" customHeight="1" thickTop="1" thickBot="1" x14ac:dyDescent="0.25">
      <c r="A149" s="386"/>
      <c r="L149" s="82" t="s">
        <v>38</v>
      </c>
      <c r="M149" s="83">
        <f t="shared" ref="M149:V149" si="195">+M146+M147+M148</f>
        <v>219.36799999999999</v>
      </c>
      <c r="N149" s="84">
        <f t="shared" si="195"/>
        <v>508.19400000000002</v>
      </c>
      <c r="O149" s="202">
        <f t="shared" si="195"/>
        <v>727.56200000000001</v>
      </c>
      <c r="P149" s="83">
        <f t="shared" si="195"/>
        <v>0</v>
      </c>
      <c r="Q149" s="202">
        <f t="shared" si="195"/>
        <v>727.56200000000001</v>
      </c>
      <c r="R149" s="83">
        <f t="shared" si="195"/>
        <v>202</v>
      </c>
      <c r="S149" s="84">
        <f t="shared" si="195"/>
        <v>499</v>
      </c>
      <c r="T149" s="202">
        <f t="shared" si="195"/>
        <v>701</v>
      </c>
      <c r="U149" s="83">
        <f t="shared" si="195"/>
        <v>0</v>
      </c>
      <c r="V149" s="202">
        <f t="shared" si="195"/>
        <v>701</v>
      </c>
      <c r="W149" s="85">
        <f t="shared" ref="W149:W150" si="196">IF(Q149=0,0,((V149/Q149)-1)*100)</f>
        <v>-3.6508228851974134</v>
      </c>
      <c r="Y149" s="409"/>
      <c r="Z149" s="409"/>
      <c r="AA149" s="408"/>
    </row>
    <row r="150" spans="1:27" ht="14.25" customHeight="1" thickTop="1" thickBot="1" x14ac:dyDescent="0.25">
      <c r="A150" s="386"/>
      <c r="L150" s="82" t="s">
        <v>63</v>
      </c>
      <c r="M150" s="83">
        <f t="shared" ref="M150:V150" si="197">+M137+M141+M145+M149</f>
        <v>2036.3679999999999</v>
      </c>
      <c r="N150" s="84">
        <f t="shared" si="197"/>
        <v>2491.194</v>
      </c>
      <c r="O150" s="231">
        <f t="shared" si="197"/>
        <v>4527.5619999999999</v>
      </c>
      <c r="P150" s="83">
        <f t="shared" si="197"/>
        <v>0</v>
      </c>
      <c r="Q150" s="202">
        <f t="shared" si="197"/>
        <v>4527.5619999999999</v>
      </c>
      <c r="R150" s="83">
        <f t="shared" si="197"/>
        <v>802</v>
      </c>
      <c r="S150" s="84">
        <f t="shared" si="197"/>
        <v>2101</v>
      </c>
      <c r="T150" s="231">
        <f t="shared" si="197"/>
        <v>2903</v>
      </c>
      <c r="U150" s="83">
        <f t="shared" si="197"/>
        <v>0</v>
      </c>
      <c r="V150" s="202">
        <f t="shared" si="197"/>
        <v>2903</v>
      </c>
      <c r="W150" s="85">
        <f t="shared" si="196"/>
        <v>-35.881606922224364</v>
      </c>
      <c r="Y150" s="409"/>
      <c r="Z150" s="409"/>
      <c r="AA150" s="408"/>
    </row>
    <row r="151" spans="1:27" ht="14.25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7" ht="13.5" thickTop="1" x14ac:dyDescent="0.2">
      <c r="L152" s="505" t="s">
        <v>54</v>
      </c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7"/>
    </row>
    <row r="153" spans="1:27" ht="24.75" customHeight="1" thickBot="1" x14ac:dyDescent="0.25">
      <c r="L153" s="508" t="s">
        <v>51</v>
      </c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10"/>
    </row>
    <row r="154" spans="1:27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7" ht="14.25" thickTop="1" thickBot="1" x14ac:dyDescent="0.25">
      <c r="L155" s="239"/>
      <c r="M155" s="240" t="s">
        <v>64</v>
      </c>
      <c r="N155" s="241"/>
      <c r="O155" s="279"/>
      <c r="P155" s="240"/>
      <c r="Q155" s="240"/>
      <c r="R155" s="240" t="s">
        <v>65</v>
      </c>
      <c r="S155" s="241"/>
      <c r="T155" s="279"/>
      <c r="U155" s="240"/>
      <c r="V155" s="240"/>
      <c r="W155" s="352" t="s">
        <v>2</v>
      </c>
    </row>
    <row r="156" spans="1:27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353" t="s">
        <v>4</v>
      </c>
    </row>
    <row r="157" spans="1:27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354"/>
    </row>
    <row r="158" spans="1:27" ht="5.25" customHeight="1" thickTop="1" x14ac:dyDescent="0.2">
      <c r="L158" s="243"/>
      <c r="M158" s="255"/>
      <c r="N158" s="256"/>
      <c r="O158" s="257"/>
      <c r="P158" s="258"/>
      <c r="Q158" s="257"/>
      <c r="R158" s="255"/>
      <c r="S158" s="256"/>
      <c r="T158" s="257"/>
      <c r="U158" s="258"/>
      <c r="V158" s="257"/>
      <c r="W158" s="259"/>
    </row>
    <row r="159" spans="1:27" x14ac:dyDescent="0.2">
      <c r="L159" s="243" t="s">
        <v>13</v>
      </c>
      <c r="M159" s="260">
        <v>0</v>
      </c>
      <c r="N159" s="261">
        <v>0</v>
      </c>
      <c r="O159" s="262">
        <f>M159+N159</f>
        <v>0</v>
      </c>
      <c r="P159" s="263">
        <v>0</v>
      </c>
      <c r="Q159" s="262">
        <f>O159+P159</f>
        <v>0</v>
      </c>
      <c r="R159" s="260">
        <v>0</v>
      </c>
      <c r="S159" s="261">
        <v>0</v>
      </c>
      <c r="T159" s="262">
        <f>R159+S159</f>
        <v>0</v>
      </c>
      <c r="U159" s="263">
        <v>0</v>
      </c>
      <c r="V159" s="262">
        <f>T159+U159</f>
        <v>0</v>
      </c>
      <c r="W159" s="264">
        <f t="shared" ref="W159" si="198">IF(Q159=0,0,((V159/Q159)-1)*100)</f>
        <v>0</v>
      </c>
    </row>
    <row r="160" spans="1:27" x14ac:dyDescent="0.2">
      <c r="L160" s="243" t="s">
        <v>14</v>
      </c>
      <c r="M160" s="260">
        <v>0</v>
      </c>
      <c r="N160" s="261">
        <v>0</v>
      </c>
      <c r="O160" s="262">
        <f>M160+N160</f>
        <v>0</v>
      </c>
      <c r="P160" s="263">
        <v>0</v>
      </c>
      <c r="Q160" s="262">
        <f>O160+P160</f>
        <v>0</v>
      </c>
      <c r="R160" s="260">
        <v>0</v>
      </c>
      <c r="S160" s="261">
        <v>0</v>
      </c>
      <c r="T160" s="262">
        <f>R160+S160</f>
        <v>0</v>
      </c>
      <c r="U160" s="263">
        <v>0</v>
      </c>
      <c r="V160" s="262">
        <f>T160+U160</f>
        <v>0</v>
      </c>
      <c r="W160" s="264">
        <f>IF(Q160=0,0,((V160/Q160)-1)*100)</f>
        <v>0</v>
      </c>
    </row>
    <row r="161" spans="1:27" ht="13.5" thickBot="1" x14ac:dyDescent="0.25">
      <c r="L161" s="243" t="s">
        <v>15</v>
      </c>
      <c r="M161" s="260">
        <v>0</v>
      </c>
      <c r="N161" s="261">
        <v>0</v>
      </c>
      <c r="O161" s="262">
        <f>M161+N161</f>
        <v>0</v>
      </c>
      <c r="P161" s="263">
        <v>0</v>
      </c>
      <c r="Q161" s="262">
        <f>O161+P161</f>
        <v>0</v>
      </c>
      <c r="R161" s="260">
        <v>0</v>
      </c>
      <c r="S161" s="261">
        <v>0</v>
      </c>
      <c r="T161" s="262">
        <f>R161+S161</f>
        <v>0</v>
      </c>
      <c r="U161" s="263">
        <v>0</v>
      </c>
      <c r="V161" s="262">
        <f>T161+U161</f>
        <v>0</v>
      </c>
      <c r="W161" s="264">
        <f>IF(Q161=0,0,((V161/Q161)-1)*100)</f>
        <v>0</v>
      </c>
    </row>
    <row r="162" spans="1:27" ht="14.25" thickTop="1" thickBot="1" x14ac:dyDescent="0.25">
      <c r="L162" s="265" t="s">
        <v>61</v>
      </c>
      <c r="M162" s="266">
        <f>+M159+M160+M161</f>
        <v>0</v>
      </c>
      <c r="N162" s="267">
        <f t="shared" ref="N162:V162" si="199">+N159+N160+N161</f>
        <v>0</v>
      </c>
      <c r="O162" s="268">
        <f t="shared" si="199"/>
        <v>0</v>
      </c>
      <c r="P162" s="266">
        <f t="shared" si="199"/>
        <v>0</v>
      </c>
      <c r="Q162" s="268">
        <f t="shared" si="199"/>
        <v>0</v>
      </c>
      <c r="R162" s="266">
        <f t="shared" si="199"/>
        <v>0</v>
      </c>
      <c r="S162" s="267">
        <f t="shared" si="199"/>
        <v>0</v>
      </c>
      <c r="T162" s="268">
        <f t="shared" si="199"/>
        <v>0</v>
      </c>
      <c r="U162" s="266">
        <f t="shared" si="199"/>
        <v>0</v>
      </c>
      <c r="V162" s="268">
        <f t="shared" si="199"/>
        <v>0</v>
      </c>
      <c r="W162" s="269">
        <f>IF(Q162=0,0,((V162/Q162)-1)*100)</f>
        <v>0</v>
      </c>
    </row>
    <row r="163" spans="1:27" ht="13.5" thickTop="1" x14ac:dyDescent="0.2">
      <c r="L163" s="243" t="s">
        <v>16</v>
      </c>
      <c r="M163" s="260">
        <v>0</v>
      </c>
      <c r="N163" s="261">
        <v>0</v>
      </c>
      <c r="O163" s="262">
        <f>SUM(M163:N163)</f>
        <v>0</v>
      </c>
      <c r="P163" s="263">
        <v>0</v>
      </c>
      <c r="Q163" s="262">
        <f t="shared" ref="Q163" si="200">O163+P163</f>
        <v>0</v>
      </c>
      <c r="R163" s="260">
        <v>0</v>
      </c>
      <c r="S163" s="261">
        <v>0</v>
      </c>
      <c r="T163" s="262">
        <f>SUM(R163:S163)</f>
        <v>0</v>
      </c>
      <c r="U163" s="263">
        <v>0</v>
      </c>
      <c r="V163" s="262">
        <f t="shared" ref="V163" si="201">T163+U163</f>
        <v>0</v>
      </c>
      <c r="W163" s="264">
        <f>IF(Q163=0,0,((V163/Q163)-1)*100)</f>
        <v>0</v>
      </c>
    </row>
    <row r="164" spans="1:27" x14ac:dyDescent="0.2">
      <c r="L164" s="243" t="s">
        <v>17</v>
      </c>
      <c r="M164" s="260">
        <v>0</v>
      </c>
      <c r="N164" s="261">
        <v>0</v>
      </c>
      <c r="O164" s="262">
        <f>SUM(M164:N164)</f>
        <v>0</v>
      </c>
      <c r="P164" s="263">
        <v>0</v>
      </c>
      <c r="Q164" s="262">
        <f>O164+P164</f>
        <v>0</v>
      </c>
      <c r="R164" s="260">
        <v>0</v>
      </c>
      <c r="S164" s="261">
        <v>0</v>
      </c>
      <c r="T164" s="262">
        <f>SUM(R164:S164)</f>
        <v>0</v>
      </c>
      <c r="U164" s="263">
        <v>0</v>
      </c>
      <c r="V164" s="262">
        <f>T164+U164</f>
        <v>0</v>
      </c>
      <c r="W164" s="264">
        <f t="shared" ref="W164" si="202">IF(Q164=0,0,((V164/Q164)-1)*100)</f>
        <v>0</v>
      </c>
    </row>
    <row r="165" spans="1:27" ht="13.5" thickBot="1" x14ac:dyDescent="0.25">
      <c r="L165" s="243" t="s">
        <v>18</v>
      </c>
      <c r="M165" s="260">
        <v>0</v>
      </c>
      <c r="N165" s="261">
        <v>0</v>
      </c>
      <c r="O165" s="270">
        <f>SUM(M165:N165)</f>
        <v>0</v>
      </c>
      <c r="P165" s="271">
        <v>0</v>
      </c>
      <c r="Q165" s="270">
        <f>O165+P165</f>
        <v>0</v>
      </c>
      <c r="R165" s="260">
        <v>0</v>
      </c>
      <c r="S165" s="261">
        <v>0</v>
      </c>
      <c r="T165" s="270">
        <f>SUM(R165:S165)</f>
        <v>0</v>
      </c>
      <c r="U165" s="271">
        <v>0</v>
      </c>
      <c r="V165" s="270">
        <f>T165+U165</f>
        <v>0</v>
      </c>
      <c r="W165" s="264">
        <f>IF(Q165=0,0,((V165/Q165)-1)*100)</f>
        <v>0</v>
      </c>
    </row>
    <row r="166" spans="1:27" ht="14.25" thickTop="1" thickBot="1" x14ac:dyDescent="0.25">
      <c r="L166" s="272" t="s">
        <v>19</v>
      </c>
      <c r="M166" s="273">
        <f>+M163+M164+M165</f>
        <v>0</v>
      </c>
      <c r="N166" s="273">
        <f t="shared" ref="N166:V166" si="203">+N163+N164+N165</f>
        <v>0</v>
      </c>
      <c r="O166" s="274">
        <f t="shared" si="203"/>
        <v>0</v>
      </c>
      <c r="P166" s="275">
        <f t="shared" si="203"/>
        <v>0</v>
      </c>
      <c r="Q166" s="274">
        <f t="shared" si="203"/>
        <v>0</v>
      </c>
      <c r="R166" s="273">
        <f t="shared" si="203"/>
        <v>0</v>
      </c>
      <c r="S166" s="273">
        <f t="shared" si="203"/>
        <v>0</v>
      </c>
      <c r="T166" s="274">
        <f t="shared" si="203"/>
        <v>0</v>
      </c>
      <c r="U166" s="275">
        <f t="shared" si="203"/>
        <v>0</v>
      </c>
      <c r="V166" s="274">
        <f t="shared" si="203"/>
        <v>0</v>
      </c>
      <c r="W166" s="276">
        <f>IF(Q166=0,0,((V166/Q166)-1)*100)</f>
        <v>0</v>
      </c>
    </row>
    <row r="167" spans="1:27" ht="13.5" thickTop="1" x14ac:dyDescent="0.2">
      <c r="A167" s="388"/>
      <c r="K167" s="388"/>
      <c r="L167" s="243" t="s">
        <v>21</v>
      </c>
      <c r="M167" s="260">
        <v>0</v>
      </c>
      <c r="N167" s="261">
        <v>0</v>
      </c>
      <c r="O167" s="270">
        <f>SUM(M167:N167)</f>
        <v>0</v>
      </c>
      <c r="P167" s="277">
        <v>0</v>
      </c>
      <c r="Q167" s="270">
        <f>O167+P167</f>
        <v>0</v>
      </c>
      <c r="R167" s="260">
        <v>0</v>
      </c>
      <c r="S167" s="261">
        <v>0</v>
      </c>
      <c r="T167" s="270">
        <f>SUM(R167:S167)</f>
        <v>0</v>
      </c>
      <c r="U167" s="277">
        <v>0</v>
      </c>
      <c r="V167" s="270">
        <f>T167+U167</f>
        <v>0</v>
      </c>
      <c r="W167" s="264">
        <f>IF(Q167=0,0,((V167/Q167)-1)*100)</f>
        <v>0</v>
      </c>
      <c r="X167" s="323"/>
      <c r="Y167" s="324"/>
      <c r="Z167" s="324"/>
      <c r="AA167" s="393"/>
    </row>
    <row r="168" spans="1:27" x14ac:dyDescent="0.2">
      <c r="A168" s="388"/>
      <c r="K168" s="388"/>
      <c r="L168" s="243" t="s">
        <v>22</v>
      </c>
      <c r="M168" s="260">
        <v>0</v>
      </c>
      <c r="N168" s="261">
        <v>0</v>
      </c>
      <c r="O168" s="270">
        <f>SUM(M168:N168)</f>
        <v>0</v>
      </c>
      <c r="P168" s="263">
        <v>0</v>
      </c>
      <c r="Q168" s="270">
        <f>O168+P168</f>
        <v>0</v>
      </c>
      <c r="R168" s="260">
        <v>0</v>
      </c>
      <c r="S168" s="261">
        <v>0</v>
      </c>
      <c r="T168" s="270">
        <f>SUM(R168:S168)</f>
        <v>0</v>
      </c>
      <c r="U168" s="263">
        <v>0</v>
      </c>
      <c r="V168" s="270">
        <f>T168+U168</f>
        <v>0</v>
      </c>
      <c r="W168" s="264">
        <f t="shared" ref="W168" si="204">IF(Q168=0,0,((V168/Q168)-1)*100)</f>
        <v>0</v>
      </c>
      <c r="X168" s="323"/>
      <c r="Y168" s="324"/>
      <c r="Z168" s="324"/>
      <c r="AA168" s="393"/>
    </row>
    <row r="169" spans="1:27" ht="13.5" thickBot="1" x14ac:dyDescent="0.25">
      <c r="A169" s="388"/>
      <c r="K169" s="388"/>
      <c r="L169" s="243" t="s">
        <v>23</v>
      </c>
      <c r="M169" s="260">
        <v>0</v>
      </c>
      <c r="N169" s="261">
        <v>0</v>
      </c>
      <c r="O169" s="270">
        <f>SUM(M169:N169)</f>
        <v>0</v>
      </c>
      <c r="P169" s="263">
        <v>0</v>
      </c>
      <c r="Q169" s="270">
        <f>O169+P169</f>
        <v>0</v>
      </c>
      <c r="R169" s="260">
        <v>0</v>
      </c>
      <c r="S169" s="261">
        <v>0</v>
      </c>
      <c r="T169" s="270">
        <f>SUM(R169:S169)</f>
        <v>0</v>
      </c>
      <c r="U169" s="263">
        <v>0</v>
      </c>
      <c r="V169" s="270">
        <f>T169+U169</f>
        <v>0</v>
      </c>
      <c r="W169" s="264">
        <f>IF(Q169=0,0,((V169/Q169)-1)*100)</f>
        <v>0</v>
      </c>
      <c r="X169" s="323"/>
      <c r="Y169" s="324"/>
      <c r="Z169" s="324"/>
      <c r="AA169" s="393"/>
    </row>
    <row r="170" spans="1:27" ht="14.25" customHeight="1" thickTop="1" thickBot="1" x14ac:dyDescent="0.25">
      <c r="L170" s="265" t="s">
        <v>40</v>
      </c>
      <c r="M170" s="266">
        <f t="shared" ref="M170:Q170" si="205">+M167+M168+M169</f>
        <v>0</v>
      </c>
      <c r="N170" s="267">
        <f t="shared" si="205"/>
        <v>0</v>
      </c>
      <c r="O170" s="268">
        <f t="shared" si="205"/>
        <v>0</v>
      </c>
      <c r="P170" s="266">
        <f t="shared" si="205"/>
        <v>0</v>
      </c>
      <c r="Q170" s="268">
        <f t="shared" si="205"/>
        <v>0</v>
      </c>
      <c r="R170" s="266">
        <f t="shared" ref="R170:V170" si="206">+R167+R168+R169</f>
        <v>0</v>
      </c>
      <c r="S170" s="267">
        <f t="shared" si="206"/>
        <v>0</v>
      </c>
      <c r="T170" s="268">
        <f t="shared" si="206"/>
        <v>0</v>
      </c>
      <c r="U170" s="266">
        <f t="shared" si="206"/>
        <v>0</v>
      </c>
      <c r="V170" s="268">
        <f t="shared" si="206"/>
        <v>0</v>
      </c>
      <c r="W170" s="269">
        <f t="shared" ref="W170" si="207">IF(Q170=0,0,((V170/Q170)-1)*100)</f>
        <v>0</v>
      </c>
    </row>
    <row r="171" spans="1:27" ht="14.25" customHeight="1" thickTop="1" x14ac:dyDescent="0.2">
      <c r="L171" s="243" t="s">
        <v>10</v>
      </c>
      <c r="M171" s="260">
        <v>0</v>
      </c>
      <c r="N171" s="261">
        <v>0</v>
      </c>
      <c r="O171" s="262">
        <f>M171+N171</f>
        <v>0</v>
      </c>
      <c r="P171" s="263">
        <v>0</v>
      </c>
      <c r="Q171" s="262">
        <f t="shared" ref="Q171" si="208">O171+P171</f>
        <v>0</v>
      </c>
      <c r="R171" s="260">
        <v>0</v>
      </c>
      <c r="S171" s="261">
        <v>0</v>
      </c>
      <c r="T171" s="262">
        <f>R171+S171</f>
        <v>0</v>
      </c>
      <c r="U171" s="263">
        <v>0</v>
      </c>
      <c r="V171" s="262">
        <f t="shared" ref="V171" si="209">T171+U171</f>
        <v>0</v>
      </c>
      <c r="W171" s="264">
        <f t="shared" ref="W171:W175" si="210">IF(Q171=0,0,((V171/Q171)-1)*100)</f>
        <v>0</v>
      </c>
    </row>
    <row r="172" spans="1:27" ht="14.25" customHeight="1" x14ac:dyDescent="0.2">
      <c r="L172" s="243" t="s">
        <v>11</v>
      </c>
      <c r="M172" s="260">
        <v>1</v>
      </c>
      <c r="N172" s="261">
        <v>0</v>
      </c>
      <c r="O172" s="262">
        <f>M172+N172</f>
        <v>1</v>
      </c>
      <c r="P172" s="263">
        <v>0</v>
      </c>
      <c r="Q172" s="262">
        <f>O172+P172</f>
        <v>1</v>
      </c>
      <c r="R172" s="260">
        <v>0</v>
      </c>
      <c r="S172" s="261">
        <v>0</v>
      </c>
      <c r="T172" s="262">
        <f>R172+S172</f>
        <v>0</v>
      </c>
      <c r="U172" s="263">
        <v>0</v>
      </c>
      <c r="V172" s="262">
        <f>T172+U172</f>
        <v>0</v>
      </c>
      <c r="W172" s="264">
        <f>IF(Q172=0,0,((V172/Q172)-1)*100)</f>
        <v>-100</v>
      </c>
    </row>
    <row r="173" spans="1:27" ht="14.25" customHeight="1" thickBot="1" x14ac:dyDescent="0.25">
      <c r="L173" s="249" t="s">
        <v>12</v>
      </c>
      <c r="M173" s="260">
        <v>0</v>
      </c>
      <c r="N173" s="261">
        <v>0</v>
      </c>
      <c r="O173" s="262">
        <f>M173+N173</f>
        <v>0</v>
      </c>
      <c r="P173" s="263">
        <v>0</v>
      </c>
      <c r="Q173" s="262">
        <f>O173+P173</f>
        <v>0</v>
      </c>
      <c r="R173" s="260">
        <v>0</v>
      </c>
      <c r="S173" s="261">
        <v>0</v>
      </c>
      <c r="T173" s="262">
        <f>R173+S173</f>
        <v>0</v>
      </c>
      <c r="U173" s="263">
        <v>0</v>
      </c>
      <c r="V173" s="262">
        <f>T173+U173</f>
        <v>0</v>
      </c>
      <c r="W173" s="264">
        <f>IF(Q173=0,0,((V173/Q173)-1)*100)</f>
        <v>0</v>
      </c>
    </row>
    <row r="174" spans="1:27" ht="14.25" customHeight="1" thickTop="1" thickBot="1" x14ac:dyDescent="0.25">
      <c r="L174" s="265" t="s">
        <v>38</v>
      </c>
      <c r="M174" s="266">
        <f t="shared" ref="M174:V174" si="211">+M171+M172+M173</f>
        <v>1</v>
      </c>
      <c r="N174" s="267">
        <f t="shared" si="211"/>
        <v>0</v>
      </c>
      <c r="O174" s="268">
        <f t="shared" si="211"/>
        <v>1</v>
      </c>
      <c r="P174" s="266">
        <f t="shared" si="211"/>
        <v>0</v>
      </c>
      <c r="Q174" s="268">
        <f t="shared" si="211"/>
        <v>1</v>
      </c>
      <c r="R174" s="266">
        <f t="shared" si="211"/>
        <v>0</v>
      </c>
      <c r="S174" s="267">
        <f t="shared" si="211"/>
        <v>0</v>
      </c>
      <c r="T174" s="268">
        <f t="shared" si="211"/>
        <v>0</v>
      </c>
      <c r="U174" s="266">
        <f t="shared" si="211"/>
        <v>0</v>
      </c>
      <c r="V174" s="268">
        <f t="shared" si="211"/>
        <v>0</v>
      </c>
      <c r="W174" s="269">
        <f t="shared" ref="W174" si="212">IF(Q174=0,0,((V174/Q174)-1)*100)</f>
        <v>-100</v>
      </c>
    </row>
    <row r="175" spans="1:27" ht="14.25" customHeight="1" thickTop="1" thickBot="1" x14ac:dyDescent="0.25">
      <c r="L175" s="265" t="s">
        <v>63</v>
      </c>
      <c r="M175" s="266">
        <f t="shared" ref="M175:V175" si="213">+M162+M166+M170+M174</f>
        <v>1</v>
      </c>
      <c r="N175" s="267">
        <f t="shared" si="213"/>
        <v>0</v>
      </c>
      <c r="O175" s="268">
        <f t="shared" si="213"/>
        <v>1</v>
      </c>
      <c r="P175" s="266">
        <f t="shared" si="213"/>
        <v>0</v>
      </c>
      <c r="Q175" s="268">
        <f t="shared" si="213"/>
        <v>1</v>
      </c>
      <c r="R175" s="266">
        <f t="shared" si="213"/>
        <v>0</v>
      </c>
      <c r="S175" s="267">
        <f t="shared" si="213"/>
        <v>0</v>
      </c>
      <c r="T175" s="268">
        <f t="shared" si="213"/>
        <v>0</v>
      </c>
      <c r="U175" s="266">
        <f t="shared" si="213"/>
        <v>0</v>
      </c>
      <c r="V175" s="268">
        <f t="shared" si="213"/>
        <v>0</v>
      </c>
      <c r="W175" s="269">
        <f t="shared" si="210"/>
        <v>-100</v>
      </c>
    </row>
    <row r="176" spans="1:27" ht="14.25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7" ht="13.5" thickTop="1" x14ac:dyDescent="0.2">
      <c r="D177" s="321"/>
      <c r="G177" s="321"/>
      <c r="L177" s="505" t="s">
        <v>55</v>
      </c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507"/>
    </row>
    <row r="178" spans="1:27" ht="13.5" thickBot="1" x14ac:dyDescent="0.25">
      <c r="L178" s="508" t="s">
        <v>52</v>
      </c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10"/>
    </row>
    <row r="179" spans="1:27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7" ht="14.25" thickTop="1" thickBot="1" x14ac:dyDescent="0.25">
      <c r="L180" s="239"/>
      <c r="M180" s="240" t="s">
        <v>64</v>
      </c>
      <c r="N180" s="241"/>
      <c r="O180" s="279"/>
      <c r="P180" s="240"/>
      <c r="Q180" s="240"/>
      <c r="R180" s="240" t="s">
        <v>65</v>
      </c>
      <c r="S180" s="241"/>
      <c r="T180" s="279"/>
      <c r="U180" s="240"/>
      <c r="V180" s="240"/>
      <c r="W180" s="352" t="s">
        <v>2</v>
      </c>
    </row>
    <row r="181" spans="1:27" ht="12" customHeight="1" thickTop="1" x14ac:dyDescent="0.2">
      <c r="L181" s="243" t="s">
        <v>3</v>
      </c>
      <c r="M181" s="244"/>
      <c r="N181" s="245"/>
      <c r="O181" s="246"/>
      <c r="P181" s="247"/>
      <c r="Q181" s="246"/>
      <c r="R181" s="244"/>
      <c r="S181" s="245"/>
      <c r="T181" s="246"/>
      <c r="U181" s="247"/>
      <c r="V181" s="246"/>
      <c r="W181" s="353" t="s">
        <v>4</v>
      </c>
    </row>
    <row r="182" spans="1:27" s="324" customFormat="1" ht="12" customHeight="1" thickBot="1" x14ac:dyDescent="0.25">
      <c r="A182" s="4"/>
      <c r="I182" s="323"/>
      <c r="K182" s="4"/>
      <c r="L182" s="249"/>
      <c r="M182" s="250" t="s">
        <v>35</v>
      </c>
      <c r="N182" s="251" t="s">
        <v>36</v>
      </c>
      <c r="O182" s="252" t="s">
        <v>37</v>
      </c>
      <c r="P182" s="253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53" t="s">
        <v>32</v>
      </c>
      <c r="V182" s="252" t="s">
        <v>7</v>
      </c>
      <c r="W182" s="354"/>
      <c r="X182" s="2"/>
      <c r="Y182" s="1"/>
      <c r="Z182" s="1"/>
      <c r="AA182" s="3"/>
    </row>
    <row r="183" spans="1:27" ht="6" customHeight="1" thickTop="1" x14ac:dyDescent="0.2">
      <c r="L183" s="243"/>
      <c r="M183" s="255"/>
      <c r="N183" s="256"/>
      <c r="O183" s="257"/>
      <c r="P183" s="258"/>
      <c r="Q183" s="257"/>
      <c r="R183" s="255"/>
      <c r="S183" s="256"/>
      <c r="T183" s="257"/>
      <c r="U183" s="258"/>
      <c r="V183" s="257"/>
      <c r="W183" s="259"/>
    </row>
    <row r="184" spans="1:27" x14ac:dyDescent="0.2">
      <c r="L184" s="243" t="s">
        <v>13</v>
      </c>
      <c r="M184" s="260">
        <v>24</v>
      </c>
      <c r="N184" s="261">
        <v>32</v>
      </c>
      <c r="O184" s="262">
        <f>M184+N184</f>
        <v>56</v>
      </c>
      <c r="P184" s="263">
        <v>0</v>
      </c>
      <c r="Q184" s="262">
        <f>O184+P184</f>
        <v>56</v>
      </c>
      <c r="R184" s="260">
        <v>0</v>
      </c>
      <c r="S184" s="261">
        <v>0</v>
      </c>
      <c r="T184" s="262">
        <f>R184+S184</f>
        <v>0</v>
      </c>
      <c r="U184" s="263">
        <v>0</v>
      </c>
      <c r="V184" s="262">
        <f>T184+U184</f>
        <v>0</v>
      </c>
      <c r="W184" s="264">
        <f t="shared" ref="W184" si="214">IF(Q184=0,0,((V184/Q184)-1)*100)</f>
        <v>-100</v>
      </c>
    </row>
    <row r="185" spans="1:27" x14ac:dyDescent="0.2">
      <c r="L185" s="243" t="s">
        <v>14</v>
      </c>
      <c r="M185" s="260">
        <v>18</v>
      </c>
      <c r="N185" s="261">
        <v>24</v>
      </c>
      <c r="O185" s="262">
        <f>M185+N185</f>
        <v>42</v>
      </c>
      <c r="P185" s="263">
        <v>0</v>
      </c>
      <c r="Q185" s="262">
        <f>O185+P185</f>
        <v>42</v>
      </c>
      <c r="R185" s="260">
        <v>0</v>
      </c>
      <c r="S185" s="261">
        <v>0</v>
      </c>
      <c r="T185" s="262">
        <f>R185+S185</f>
        <v>0</v>
      </c>
      <c r="U185" s="263">
        <v>0</v>
      </c>
      <c r="V185" s="262">
        <f>T185+U185</f>
        <v>0</v>
      </c>
      <c r="W185" s="264">
        <f>IF(Q185=0,0,((V185/Q185)-1)*100)</f>
        <v>-100</v>
      </c>
    </row>
    <row r="186" spans="1:27" ht="13.5" thickBot="1" x14ac:dyDescent="0.25">
      <c r="L186" s="243" t="s">
        <v>15</v>
      </c>
      <c r="M186" s="260">
        <v>19</v>
      </c>
      <c r="N186" s="261">
        <v>32</v>
      </c>
      <c r="O186" s="262">
        <f>M186+N186</f>
        <v>51</v>
      </c>
      <c r="P186" s="263">
        <v>0</v>
      </c>
      <c r="Q186" s="262">
        <f>O186+P186</f>
        <v>51</v>
      </c>
      <c r="R186" s="260">
        <v>0</v>
      </c>
      <c r="S186" s="261">
        <v>0</v>
      </c>
      <c r="T186" s="262">
        <f>R186+S186</f>
        <v>0</v>
      </c>
      <c r="U186" s="263">
        <v>0</v>
      </c>
      <c r="V186" s="262">
        <f>T186+U186</f>
        <v>0</v>
      </c>
      <c r="W186" s="264">
        <f>IF(Q186=0,0,((V186/Q186)-1)*100)</f>
        <v>-100</v>
      </c>
    </row>
    <row r="187" spans="1:27" ht="14.25" thickTop="1" thickBot="1" x14ac:dyDescent="0.25">
      <c r="L187" s="265" t="s">
        <v>61</v>
      </c>
      <c r="M187" s="266">
        <f>+M184+M185+M186</f>
        <v>61</v>
      </c>
      <c r="N187" s="267">
        <f t="shared" ref="N187:V187" si="215">+N184+N185+N186</f>
        <v>88</v>
      </c>
      <c r="O187" s="268">
        <f t="shared" si="215"/>
        <v>149</v>
      </c>
      <c r="P187" s="266">
        <f t="shared" si="215"/>
        <v>0</v>
      </c>
      <c r="Q187" s="268">
        <f t="shared" si="215"/>
        <v>149</v>
      </c>
      <c r="R187" s="266">
        <f t="shared" si="215"/>
        <v>0</v>
      </c>
      <c r="S187" s="267">
        <f t="shared" si="215"/>
        <v>0</v>
      </c>
      <c r="T187" s="268">
        <f t="shared" si="215"/>
        <v>0</v>
      </c>
      <c r="U187" s="266">
        <f t="shared" si="215"/>
        <v>0</v>
      </c>
      <c r="V187" s="268">
        <f t="shared" si="215"/>
        <v>0</v>
      </c>
      <c r="W187" s="269">
        <f>IF(Q187=0,0,((V187/Q187)-1)*100)</f>
        <v>-100</v>
      </c>
    </row>
    <row r="188" spans="1:27" ht="13.5" thickTop="1" x14ac:dyDescent="0.2">
      <c r="L188" s="243" t="s">
        <v>16</v>
      </c>
      <c r="M188" s="260">
        <v>12</v>
      </c>
      <c r="N188" s="261">
        <v>17</v>
      </c>
      <c r="O188" s="262">
        <f>SUM(M188:N188)</f>
        <v>29</v>
      </c>
      <c r="P188" s="263">
        <v>0</v>
      </c>
      <c r="Q188" s="262">
        <f>O188+P188</f>
        <v>29</v>
      </c>
      <c r="R188" s="260">
        <v>0</v>
      </c>
      <c r="S188" s="261">
        <v>0</v>
      </c>
      <c r="T188" s="262">
        <f>SUM(R188:S188)</f>
        <v>0</v>
      </c>
      <c r="U188" s="263">
        <v>0</v>
      </c>
      <c r="V188" s="262">
        <f>T188+U188</f>
        <v>0</v>
      </c>
      <c r="W188" s="264">
        <f>IF(Q188=0,0,((V188/Q188)-1)*100)</f>
        <v>-100</v>
      </c>
    </row>
    <row r="189" spans="1:27" x14ac:dyDescent="0.2">
      <c r="L189" s="243" t="s">
        <v>17</v>
      </c>
      <c r="M189" s="260">
        <v>15</v>
      </c>
      <c r="N189" s="261">
        <v>24</v>
      </c>
      <c r="O189" s="262">
        <f>SUM(M189:N189)</f>
        <v>39</v>
      </c>
      <c r="P189" s="263">
        <v>0</v>
      </c>
      <c r="Q189" s="262">
        <f>O189+P189</f>
        <v>39</v>
      </c>
      <c r="R189" s="260">
        <v>0</v>
      </c>
      <c r="S189" s="261">
        <v>0</v>
      </c>
      <c r="T189" s="262">
        <f>SUM(R189:S189)</f>
        <v>0</v>
      </c>
      <c r="U189" s="263">
        <v>0</v>
      </c>
      <c r="V189" s="262">
        <f>T189+U189</f>
        <v>0</v>
      </c>
      <c r="W189" s="264">
        <f t="shared" ref="W189" si="216">IF(Q189=0,0,((V189/Q189)-1)*100)</f>
        <v>-100</v>
      </c>
    </row>
    <row r="190" spans="1:27" ht="13.5" thickBot="1" x14ac:dyDescent="0.25">
      <c r="L190" s="243" t="s">
        <v>18</v>
      </c>
      <c r="M190" s="260">
        <v>23</v>
      </c>
      <c r="N190" s="261">
        <v>19</v>
      </c>
      <c r="O190" s="270">
        <f>SUM(M190:N190)</f>
        <v>42</v>
      </c>
      <c r="P190" s="271">
        <v>0</v>
      </c>
      <c r="Q190" s="270">
        <f>O190+P190</f>
        <v>42</v>
      </c>
      <c r="R190" s="260">
        <v>0</v>
      </c>
      <c r="S190" s="261">
        <v>0</v>
      </c>
      <c r="T190" s="270">
        <f>SUM(R190:S190)</f>
        <v>0</v>
      </c>
      <c r="U190" s="271">
        <v>0</v>
      </c>
      <c r="V190" s="270">
        <f>T190+U190</f>
        <v>0</v>
      </c>
      <c r="W190" s="264">
        <f>IF(Q190=0,0,((V190/Q190)-1)*100)</f>
        <v>-100</v>
      </c>
    </row>
    <row r="191" spans="1:27" ht="14.25" thickTop="1" thickBot="1" x14ac:dyDescent="0.25">
      <c r="L191" s="272" t="s">
        <v>19</v>
      </c>
      <c r="M191" s="273">
        <f>+M188+M189+M190</f>
        <v>50</v>
      </c>
      <c r="N191" s="273">
        <f t="shared" ref="N191:V191" si="217">+N188+N189+N190</f>
        <v>60</v>
      </c>
      <c r="O191" s="274">
        <f t="shared" si="217"/>
        <v>110</v>
      </c>
      <c r="P191" s="275">
        <f t="shared" si="217"/>
        <v>0</v>
      </c>
      <c r="Q191" s="274">
        <f t="shared" si="217"/>
        <v>110</v>
      </c>
      <c r="R191" s="273">
        <f t="shared" si="217"/>
        <v>0</v>
      </c>
      <c r="S191" s="273">
        <f t="shared" si="217"/>
        <v>0</v>
      </c>
      <c r="T191" s="274">
        <f t="shared" si="217"/>
        <v>0</v>
      </c>
      <c r="U191" s="275">
        <f t="shared" si="217"/>
        <v>0</v>
      </c>
      <c r="V191" s="274">
        <f t="shared" si="217"/>
        <v>0</v>
      </c>
      <c r="W191" s="276">
        <f>IF(Q191=0,0,((V191/Q191)-1)*100)</f>
        <v>-100</v>
      </c>
    </row>
    <row r="192" spans="1:27" ht="13.5" thickTop="1" x14ac:dyDescent="0.2">
      <c r="A192" s="388"/>
      <c r="K192" s="388"/>
      <c r="L192" s="243" t="s">
        <v>21</v>
      </c>
      <c r="M192" s="260">
        <v>14</v>
      </c>
      <c r="N192" s="261">
        <v>24</v>
      </c>
      <c r="O192" s="270">
        <f>SUM(M192:N192)</f>
        <v>38</v>
      </c>
      <c r="P192" s="277">
        <v>0</v>
      </c>
      <c r="Q192" s="270">
        <f>O192+P192</f>
        <v>38</v>
      </c>
      <c r="R192" s="260">
        <v>0</v>
      </c>
      <c r="S192" s="261">
        <v>0</v>
      </c>
      <c r="T192" s="270">
        <f>SUM(R192:S192)</f>
        <v>0</v>
      </c>
      <c r="U192" s="277">
        <v>0</v>
      </c>
      <c r="V192" s="270">
        <f>T192+U192</f>
        <v>0</v>
      </c>
      <c r="W192" s="264">
        <f>IF(Q192=0,0,((V192/Q192)-1)*100)</f>
        <v>-100</v>
      </c>
      <c r="X192" s="323"/>
      <c r="Y192" s="324"/>
      <c r="Z192" s="324"/>
      <c r="AA192" s="393"/>
    </row>
    <row r="193" spans="1:27" x14ac:dyDescent="0.2">
      <c r="A193" s="388"/>
      <c r="K193" s="388"/>
      <c r="L193" s="243" t="s">
        <v>22</v>
      </c>
      <c r="M193" s="260">
        <v>13</v>
      </c>
      <c r="N193" s="261">
        <v>24</v>
      </c>
      <c r="O193" s="270">
        <f>SUM(M193:N193)</f>
        <v>37</v>
      </c>
      <c r="P193" s="263">
        <v>0</v>
      </c>
      <c r="Q193" s="270">
        <f>O193+P193</f>
        <v>37</v>
      </c>
      <c r="R193" s="260">
        <v>0</v>
      </c>
      <c r="S193" s="261">
        <v>0</v>
      </c>
      <c r="T193" s="270">
        <f>SUM(R193:S193)</f>
        <v>0</v>
      </c>
      <c r="U193" s="263">
        <v>0</v>
      </c>
      <c r="V193" s="270">
        <f>T193+U193</f>
        <v>0</v>
      </c>
      <c r="W193" s="264">
        <f t="shared" ref="W193" si="218">IF(Q193=0,0,((V193/Q193)-1)*100)</f>
        <v>-100</v>
      </c>
      <c r="X193" s="323"/>
      <c r="Y193" s="324"/>
      <c r="Z193" s="324"/>
      <c r="AA193" s="393"/>
    </row>
    <row r="194" spans="1:27" ht="13.5" thickBot="1" x14ac:dyDescent="0.25">
      <c r="A194" s="388"/>
      <c r="K194" s="388"/>
      <c r="L194" s="243" t="s">
        <v>23</v>
      </c>
      <c r="M194" s="260">
        <v>2</v>
      </c>
      <c r="N194" s="261">
        <v>6</v>
      </c>
      <c r="O194" s="270">
        <f>SUM(M194:N194)</f>
        <v>8</v>
      </c>
      <c r="P194" s="263">
        <v>0</v>
      </c>
      <c r="Q194" s="270">
        <f>O194+P194</f>
        <v>8</v>
      </c>
      <c r="R194" s="260">
        <v>0</v>
      </c>
      <c r="S194" s="261">
        <v>0</v>
      </c>
      <c r="T194" s="270">
        <f>SUM(R194:S194)</f>
        <v>0</v>
      </c>
      <c r="U194" s="263">
        <v>0</v>
      </c>
      <c r="V194" s="270">
        <f>T194+U194</f>
        <v>0</v>
      </c>
      <c r="W194" s="264">
        <f>IF(Q194=0,0,((V194/Q194)-1)*100)</f>
        <v>-100</v>
      </c>
      <c r="X194" s="323"/>
      <c r="Y194" s="324"/>
      <c r="Z194" s="324"/>
      <c r="AA194" s="393"/>
    </row>
    <row r="195" spans="1:27" ht="14.25" customHeight="1" thickTop="1" thickBot="1" x14ac:dyDescent="0.25">
      <c r="A195" s="388"/>
      <c r="K195" s="388"/>
      <c r="L195" s="265" t="s">
        <v>40</v>
      </c>
      <c r="M195" s="266">
        <f t="shared" ref="M195:Q195" si="219">+M192+M193+M194</f>
        <v>29</v>
      </c>
      <c r="N195" s="267">
        <f t="shared" si="219"/>
        <v>54</v>
      </c>
      <c r="O195" s="268">
        <f t="shared" si="219"/>
        <v>83</v>
      </c>
      <c r="P195" s="266">
        <f t="shared" si="219"/>
        <v>0</v>
      </c>
      <c r="Q195" s="268">
        <f t="shared" si="219"/>
        <v>83</v>
      </c>
      <c r="R195" s="266">
        <f t="shared" ref="R195:V195" si="220">+R192+R193+R194</f>
        <v>0</v>
      </c>
      <c r="S195" s="267">
        <f t="shared" si="220"/>
        <v>0</v>
      </c>
      <c r="T195" s="268">
        <f t="shared" si="220"/>
        <v>0</v>
      </c>
      <c r="U195" s="266">
        <f t="shared" si="220"/>
        <v>0</v>
      </c>
      <c r="V195" s="268">
        <f t="shared" si="220"/>
        <v>0</v>
      </c>
      <c r="W195" s="269">
        <f t="shared" ref="W195" si="221">IF(Q195=0,0,((V195/Q195)-1)*100)</f>
        <v>-100</v>
      </c>
    </row>
    <row r="196" spans="1:27" ht="14.25" customHeight="1" thickTop="1" x14ac:dyDescent="0.2">
      <c r="L196" s="243" t="s">
        <v>10</v>
      </c>
      <c r="M196" s="260">
        <v>2</v>
      </c>
      <c r="N196" s="261">
        <v>6</v>
      </c>
      <c r="O196" s="262">
        <f>M196+N196</f>
        <v>8</v>
      </c>
      <c r="P196" s="263">
        <v>0</v>
      </c>
      <c r="Q196" s="262">
        <f>O196+P196</f>
        <v>8</v>
      </c>
      <c r="R196" s="260">
        <v>0</v>
      </c>
      <c r="S196" s="261">
        <v>0</v>
      </c>
      <c r="T196" s="262">
        <f>R196+S196</f>
        <v>0</v>
      </c>
      <c r="U196" s="263">
        <v>0</v>
      </c>
      <c r="V196" s="262">
        <f>T196+U196</f>
        <v>0</v>
      </c>
      <c r="W196" s="264">
        <f t="shared" ref="W196" si="222">IF(Q196=0,0,((V196/Q196)-1)*100)</f>
        <v>-100</v>
      </c>
    </row>
    <row r="197" spans="1:27" ht="14.25" customHeight="1" x14ac:dyDescent="0.2">
      <c r="L197" s="325" t="s">
        <v>11</v>
      </c>
      <c r="M197" s="403">
        <v>0</v>
      </c>
      <c r="N197" s="404">
        <v>0</v>
      </c>
      <c r="O197" s="326">
        <f>M197+N197</f>
        <v>0</v>
      </c>
      <c r="P197" s="327">
        <v>0</v>
      </c>
      <c r="Q197" s="326">
        <f>O197+P197</f>
        <v>0</v>
      </c>
      <c r="R197" s="403">
        <v>0</v>
      </c>
      <c r="S197" s="404">
        <v>0</v>
      </c>
      <c r="T197" s="326">
        <f>R197+S197</f>
        <v>0</v>
      </c>
      <c r="U197" s="327">
        <v>0</v>
      </c>
      <c r="V197" s="326">
        <f>T197+U197</f>
        <v>0</v>
      </c>
      <c r="W197" s="328">
        <f>IF(Q197=0,0,((V197/Q197)-1)*100)</f>
        <v>0</v>
      </c>
    </row>
    <row r="198" spans="1:27" ht="14.25" customHeight="1" thickBot="1" x14ac:dyDescent="0.25">
      <c r="L198" s="249" t="s">
        <v>12</v>
      </c>
      <c r="M198" s="349">
        <v>0</v>
      </c>
      <c r="N198" s="261">
        <v>0</v>
      </c>
      <c r="O198" s="262">
        <f>M198+N198</f>
        <v>0</v>
      </c>
      <c r="P198" s="263">
        <v>0</v>
      </c>
      <c r="Q198" s="262">
        <f t="shared" ref="Q198" si="223">O198+P198</f>
        <v>0</v>
      </c>
      <c r="R198" s="349">
        <v>0</v>
      </c>
      <c r="S198" s="261">
        <v>0</v>
      </c>
      <c r="T198" s="262">
        <f>R198+S198</f>
        <v>0</v>
      </c>
      <c r="U198" s="263">
        <v>0</v>
      </c>
      <c r="V198" s="262">
        <f t="shared" ref="V198" si="224">T198+U198</f>
        <v>0</v>
      </c>
      <c r="W198" s="350">
        <f>IF(Q198=0,0,((V198/Q198)-1)*100)</f>
        <v>0</v>
      </c>
    </row>
    <row r="199" spans="1:27" ht="14.25" customHeight="1" thickTop="1" thickBot="1" x14ac:dyDescent="0.25">
      <c r="L199" s="265" t="s">
        <v>38</v>
      </c>
      <c r="M199" s="266">
        <f t="shared" ref="M199:V199" si="225">+M196+M197+M198</f>
        <v>2</v>
      </c>
      <c r="N199" s="267">
        <f t="shared" si="225"/>
        <v>6</v>
      </c>
      <c r="O199" s="268">
        <f t="shared" si="225"/>
        <v>8</v>
      </c>
      <c r="P199" s="266">
        <f t="shared" si="225"/>
        <v>0</v>
      </c>
      <c r="Q199" s="268">
        <f t="shared" si="225"/>
        <v>8</v>
      </c>
      <c r="R199" s="266">
        <f t="shared" si="225"/>
        <v>0</v>
      </c>
      <c r="S199" s="267">
        <f t="shared" si="225"/>
        <v>0</v>
      </c>
      <c r="T199" s="268">
        <f t="shared" si="225"/>
        <v>0</v>
      </c>
      <c r="U199" s="266">
        <f t="shared" si="225"/>
        <v>0</v>
      </c>
      <c r="V199" s="268">
        <f t="shared" si="225"/>
        <v>0</v>
      </c>
      <c r="W199" s="269">
        <f t="shared" ref="W199:W200" si="226">IF(Q199=0,0,((V199/Q199)-1)*100)</f>
        <v>-100</v>
      </c>
    </row>
    <row r="200" spans="1:27" ht="14.25" customHeight="1" thickTop="1" thickBot="1" x14ac:dyDescent="0.25">
      <c r="L200" s="265" t="s">
        <v>63</v>
      </c>
      <c r="M200" s="266">
        <f t="shared" ref="M200:V200" si="227">+M187+M191+M195+M199</f>
        <v>142</v>
      </c>
      <c r="N200" s="267">
        <f t="shared" si="227"/>
        <v>208</v>
      </c>
      <c r="O200" s="268">
        <f t="shared" si="227"/>
        <v>350</v>
      </c>
      <c r="P200" s="266">
        <f t="shared" si="227"/>
        <v>0</v>
      </c>
      <c r="Q200" s="268">
        <f t="shared" si="227"/>
        <v>350</v>
      </c>
      <c r="R200" s="266">
        <f t="shared" si="227"/>
        <v>0</v>
      </c>
      <c r="S200" s="267">
        <f t="shared" si="227"/>
        <v>0</v>
      </c>
      <c r="T200" s="268">
        <f t="shared" si="227"/>
        <v>0</v>
      </c>
      <c r="U200" s="266">
        <f t="shared" si="227"/>
        <v>0</v>
      </c>
      <c r="V200" s="268">
        <f t="shared" si="227"/>
        <v>0</v>
      </c>
      <c r="W200" s="269">
        <f t="shared" si="226"/>
        <v>-100</v>
      </c>
    </row>
    <row r="201" spans="1:27" ht="14.25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7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7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7" ht="14.25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7" ht="12.75" customHeight="1" thickTop="1" thickBot="1" x14ac:dyDescent="0.25">
      <c r="L205" s="239"/>
      <c r="M205" s="240" t="s">
        <v>64</v>
      </c>
      <c r="N205" s="241"/>
      <c r="O205" s="279"/>
      <c r="P205" s="240"/>
      <c r="Q205" s="240"/>
      <c r="R205" s="240" t="s">
        <v>65</v>
      </c>
      <c r="S205" s="241"/>
      <c r="T205" s="279"/>
      <c r="U205" s="240"/>
      <c r="V205" s="240"/>
      <c r="W205" s="352" t="s">
        <v>2</v>
      </c>
    </row>
    <row r="206" spans="1:27" ht="13.5" thickTop="1" x14ac:dyDescent="0.2">
      <c r="L206" s="243" t="s">
        <v>3</v>
      </c>
      <c r="M206" s="244"/>
      <c r="N206" s="245"/>
      <c r="O206" s="246"/>
      <c r="P206" s="247"/>
      <c r="Q206" s="351"/>
      <c r="R206" s="244"/>
      <c r="S206" s="245"/>
      <c r="T206" s="246"/>
      <c r="U206" s="247"/>
      <c r="V206" s="351"/>
      <c r="W206" s="353" t="s">
        <v>4</v>
      </c>
    </row>
    <row r="207" spans="1:27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53" t="s">
        <v>32</v>
      </c>
      <c r="Q207" s="421" t="s">
        <v>7</v>
      </c>
      <c r="R207" s="250" t="s">
        <v>35</v>
      </c>
      <c r="S207" s="251" t="s">
        <v>36</v>
      </c>
      <c r="T207" s="252" t="s">
        <v>37</v>
      </c>
      <c r="U207" s="253" t="s">
        <v>32</v>
      </c>
      <c r="V207" s="380" t="s">
        <v>7</v>
      </c>
      <c r="W207" s="354"/>
    </row>
    <row r="208" spans="1:27" ht="4.5" customHeight="1" thickTop="1" x14ac:dyDescent="0.2">
      <c r="L208" s="243"/>
      <c r="M208" s="255"/>
      <c r="N208" s="256"/>
      <c r="O208" s="257"/>
      <c r="P208" s="258"/>
      <c r="Q208" s="296"/>
      <c r="R208" s="255"/>
      <c r="S208" s="256"/>
      <c r="T208" s="257"/>
      <c r="U208" s="258"/>
      <c r="V208" s="296"/>
      <c r="W208" s="259"/>
    </row>
    <row r="209" spans="1:23" ht="14.25" customHeight="1" x14ac:dyDescent="0.2">
      <c r="L209" s="243" t="s">
        <v>13</v>
      </c>
      <c r="M209" s="260">
        <f t="shared" ref="M209:N211" si="228">+M159+M184</f>
        <v>24</v>
      </c>
      <c r="N209" s="261">
        <f t="shared" si="228"/>
        <v>32</v>
      </c>
      <c r="O209" s="262">
        <f t="shared" ref="O209:O210" si="229">M209+N209</f>
        <v>56</v>
      </c>
      <c r="P209" s="263">
        <f>+P159+P184</f>
        <v>0</v>
      </c>
      <c r="Q209" s="297">
        <f>O209+P209</f>
        <v>56</v>
      </c>
      <c r="R209" s="260">
        <f t="shared" ref="R209:S211" si="230">+R159+R184</f>
        <v>0</v>
      </c>
      <c r="S209" s="261">
        <f t="shared" si="230"/>
        <v>0</v>
      </c>
      <c r="T209" s="262">
        <f t="shared" ref="T209:T210" si="231">R209+S209</f>
        <v>0</v>
      </c>
      <c r="U209" s="263">
        <f>+U159+U184</f>
        <v>0</v>
      </c>
      <c r="V209" s="297">
        <f>T209+U209</f>
        <v>0</v>
      </c>
      <c r="W209" s="264">
        <f>IF(Q209=0,0,((V209/Q209)-1)*100)</f>
        <v>-100</v>
      </c>
    </row>
    <row r="210" spans="1:23" ht="14.25" customHeight="1" x14ac:dyDescent="0.2">
      <c r="L210" s="243" t="s">
        <v>14</v>
      </c>
      <c r="M210" s="260">
        <f t="shared" si="228"/>
        <v>18</v>
      </c>
      <c r="N210" s="261">
        <f t="shared" si="228"/>
        <v>24</v>
      </c>
      <c r="O210" s="262">
        <f t="shared" si="229"/>
        <v>42</v>
      </c>
      <c r="P210" s="263">
        <f>+P160+P185</f>
        <v>0</v>
      </c>
      <c r="Q210" s="297">
        <f>O210+P210</f>
        <v>42</v>
      </c>
      <c r="R210" s="260">
        <f t="shared" si="230"/>
        <v>0</v>
      </c>
      <c r="S210" s="261">
        <f t="shared" si="230"/>
        <v>0</v>
      </c>
      <c r="T210" s="262">
        <f t="shared" si="231"/>
        <v>0</v>
      </c>
      <c r="U210" s="263">
        <f>+U160+U185</f>
        <v>0</v>
      </c>
      <c r="V210" s="297">
        <f>T210+U210</f>
        <v>0</v>
      </c>
      <c r="W210" s="264">
        <f t="shared" ref="W210:W220" si="232">IF(Q210=0,0,((V210/Q210)-1)*100)</f>
        <v>-100</v>
      </c>
    </row>
    <row r="211" spans="1:23" ht="14.25" customHeight="1" thickBot="1" x14ac:dyDescent="0.25">
      <c r="L211" s="243" t="s">
        <v>15</v>
      </c>
      <c r="M211" s="260">
        <f t="shared" si="228"/>
        <v>19</v>
      </c>
      <c r="N211" s="261">
        <f t="shared" si="228"/>
        <v>32</v>
      </c>
      <c r="O211" s="262">
        <f>M211+N211</f>
        <v>51</v>
      </c>
      <c r="P211" s="263">
        <f>+P161+P186</f>
        <v>0</v>
      </c>
      <c r="Q211" s="297">
        <f>O211+P211</f>
        <v>51</v>
      </c>
      <c r="R211" s="260">
        <f t="shared" si="230"/>
        <v>0</v>
      </c>
      <c r="S211" s="261">
        <f t="shared" si="230"/>
        <v>0</v>
      </c>
      <c r="T211" s="262">
        <f>R211+S211</f>
        <v>0</v>
      </c>
      <c r="U211" s="263">
        <f>+U161+U186</f>
        <v>0</v>
      </c>
      <c r="V211" s="297">
        <f>T211+U211</f>
        <v>0</v>
      </c>
      <c r="W211" s="264">
        <f>IF(Q211=0,0,((V211/Q211)-1)*100)</f>
        <v>-100</v>
      </c>
    </row>
    <row r="212" spans="1:23" ht="14.25" customHeight="1" thickTop="1" thickBot="1" x14ac:dyDescent="0.25">
      <c r="L212" s="265" t="s">
        <v>61</v>
      </c>
      <c r="M212" s="266">
        <f t="shared" ref="M212:Q212" si="233">+M209+M210+M211</f>
        <v>61</v>
      </c>
      <c r="N212" s="267">
        <f t="shared" si="233"/>
        <v>88</v>
      </c>
      <c r="O212" s="268">
        <f t="shared" si="233"/>
        <v>149</v>
      </c>
      <c r="P212" s="266">
        <f t="shared" si="233"/>
        <v>0</v>
      </c>
      <c r="Q212" s="268">
        <f t="shared" si="233"/>
        <v>149</v>
      </c>
      <c r="R212" s="266">
        <f t="shared" ref="R212" si="234">+R209+R210+R211</f>
        <v>0</v>
      </c>
      <c r="S212" s="267">
        <f t="shared" ref="S212" si="235">+S209+S210+S211</f>
        <v>0</v>
      </c>
      <c r="T212" s="268">
        <f t="shared" ref="T212" si="236">+T209+T210+T211</f>
        <v>0</v>
      </c>
      <c r="U212" s="266">
        <f t="shared" ref="U212" si="237">+U209+U210+U211</f>
        <v>0</v>
      </c>
      <c r="V212" s="268">
        <f t="shared" ref="V212" si="238">+V209+V210+V211</f>
        <v>0</v>
      </c>
      <c r="W212" s="269">
        <f t="shared" si="232"/>
        <v>-100</v>
      </c>
    </row>
    <row r="213" spans="1:23" ht="14.25" customHeight="1" thickTop="1" x14ac:dyDescent="0.2">
      <c r="L213" s="243" t="s">
        <v>16</v>
      </c>
      <c r="M213" s="260">
        <f t="shared" ref="M213:N215" si="239">+M163+M188</f>
        <v>12</v>
      </c>
      <c r="N213" s="261">
        <f t="shared" si="239"/>
        <v>17</v>
      </c>
      <c r="O213" s="262">
        <f t="shared" ref="O213" si="240">M213+N213</f>
        <v>29</v>
      </c>
      <c r="P213" s="263">
        <f>+P163+P188</f>
        <v>0</v>
      </c>
      <c r="Q213" s="297">
        <f>O213+P213</f>
        <v>29</v>
      </c>
      <c r="R213" s="260">
        <f t="shared" ref="R213:S215" si="241">+R163+R188</f>
        <v>0</v>
      </c>
      <c r="S213" s="261">
        <f t="shared" si="241"/>
        <v>0</v>
      </c>
      <c r="T213" s="262">
        <f t="shared" ref="T213:T215" si="242">R213+S213</f>
        <v>0</v>
      </c>
      <c r="U213" s="263">
        <f>+U163+U188</f>
        <v>0</v>
      </c>
      <c r="V213" s="297">
        <f>T213+U213</f>
        <v>0</v>
      </c>
      <c r="W213" s="264">
        <f t="shared" si="232"/>
        <v>-100</v>
      </c>
    </row>
    <row r="214" spans="1:23" ht="14.25" customHeight="1" x14ac:dyDescent="0.2">
      <c r="L214" s="243" t="s">
        <v>17</v>
      </c>
      <c r="M214" s="260">
        <f t="shared" si="239"/>
        <v>15</v>
      </c>
      <c r="N214" s="261">
        <f t="shared" si="239"/>
        <v>24</v>
      </c>
      <c r="O214" s="262">
        <f>M214+N214</f>
        <v>39</v>
      </c>
      <c r="P214" s="263">
        <f>+P164+P189</f>
        <v>0</v>
      </c>
      <c r="Q214" s="297">
        <f>O214+P214</f>
        <v>39</v>
      </c>
      <c r="R214" s="260">
        <f t="shared" si="241"/>
        <v>0</v>
      </c>
      <c r="S214" s="261">
        <f t="shared" si="241"/>
        <v>0</v>
      </c>
      <c r="T214" s="262">
        <f>R214+S214</f>
        <v>0</v>
      </c>
      <c r="U214" s="263">
        <f>+U164+U189</f>
        <v>0</v>
      </c>
      <c r="V214" s="297">
        <f>T214+U214</f>
        <v>0</v>
      </c>
      <c r="W214" s="264">
        <f>IF(Q214=0,0,((V214/Q214)-1)*100)</f>
        <v>-100</v>
      </c>
    </row>
    <row r="215" spans="1:23" ht="14.25" customHeight="1" thickBot="1" x14ac:dyDescent="0.25">
      <c r="L215" s="243" t="s">
        <v>18</v>
      </c>
      <c r="M215" s="260">
        <f t="shared" si="239"/>
        <v>23</v>
      </c>
      <c r="N215" s="261">
        <f t="shared" si="239"/>
        <v>19</v>
      </c>
      <c r="O215" s="270">
        <f t="shared" ref="O215" si="243">M215+N215</f>
        <v>42</v>
      </c>
      <c r="P215" s="271">
        <f>+P165+P190</f>
        <v>0</v>
      </c>
      <c r="Q215" s="297">
        <f>O215+P215</f>
        <v>42</v>
      </c>
      <c r="R215" s="260">
        <f t="shared" si="241"/>
        <v>0</v>
      </c>
      <c r="S215" s="261">
        <f t="shared" si="241"/>
        <v>0</v>
      </c>
      <c r="T215" s="270">
        <f t="shared" si="242"/>
        <v>0</v>
      </c>
      <c r="U215" s="271">
        <f>+U165+U190</f>
        <v>0</v>
      </c>
      <c r="V215" s="297">
        <f>T215+U215</f>
        <v>0</v>
      </c>
      <c r="W215" s="264">
        <f t="shared" si="232"/>
        <v>-100</v>
      </c>
    </row>
    <row r="216" spans="1:23" ht="14.25" customHeight="1" thickTop="1" thickBot="1" x14ac:dyDescent="0.25">
      <c r="A216" s="389"/>
      <c r="L216" s="272" t="s">
        <v>39</v>
      </c>
      <c r="M216" s="273">
        <f t="shared" ref="M216:Q216" si="244">+M213+M214+M215</f>
        <v>50</v>
      </c>
      <c r="N216" s="273">
        <f t="shared" si="244"/>
        <v>60</v>
      </c>
      <c r="O216" s="274">
        <f t="shared" si="244"/>
        <v>110</v>
      </c>
      <c r="P216" s="275">
        <f t="shared" si="244"/>
        <v>0</v>
      </c>
      <c r="Q216" s="274">
        <f t="shared" si="244"/>
        <v>110</v>
      </c>
      <c r="R216" s="273">
        <f t="shared" ref="R216" si="245">+R213+R214+R215</f>
        <v>0</v>
      </c>
      <c r="S216" s="273">
        <f t="shared" ref="S216" si="246">+S213+S214+S215</f>
        <v>0</v>
      </c>
      <c r="T216" s="274">
        <f t="shared" ref="T216" si="247">+T213+T214+T215</f>
        <v>0</v>
      </c>
      <c r="U216" s="275">
        <f t="shared" ref="U216" si="248">+U213+U214+U215</f>
        <v>0</v>
      </c>
      <c r="V216" s="274">
        <f t="shared" ref="V216" si="249">+V213+V214+V215</f>
        <v>0</v>
      </c>
      <c r="W216" s="376">
        <f t="shared" si="232"/>
        <v>-100</v>
      </c>
    </row>
    <row r="217" spans="1:23" ht="14.25" customHeight="1" thickTop="1" x14ac:dyDescent="0.2">
      <c r="A217" s="388"/>
      <c r="K217" s="388"/>
      <c r="L217" s="243" t="s">
        <v>21</v>
      </c>
      <c r="M217" s="260">
        <f t="shared" ref="M217:N219" si="250">+M167+M192</f>
        <v>14</v>
      </c>
      <c r="N217" s="261">
        <f t="shared" si="250"/>
        <v>24</v>
      </c>
      <c r="O217" s="270">
        <f t="shared" ref="O217:O219" si="251">M217+N217</f>
        <v>38</v>
      </c>
      <c r="P217" s="277">
        <f>+P167+P192</f>
        <v>0</v>
      </c>
      <c r="Q217" s="297">
        <f>O217+P217</f>
        <v>38</v>
      </c>
      <c r="R217" s="260">
        <f t="shared" ref="R217:S219" si="252">+R167+R192</f>
        <v>0</v>
      </c>
      <c r="S217" s="261">
        <f t="shared" si="252"/>
        <v>0</v>
      </c>
      <c r="T217" s="270">
        <f t="shared" ref="T217:T219" si="253">R217+S217</f>
        <v>0</v>
      </c>
      <c r="U217" s="277">
        <f>+U167+U192</f>
        <v>0</v>
      </c>
      <c r="V217" s="297">
        <f>T217+U217</f>
        <v>0</v>
      </c>
      <c r="W217" s="264">
        <f t="shared" si="232"/>
        <v>-100</v>
      </c>
    </row>
    <row r="218" spans="1:23" ht="14.25" customHeight="1" x14ac:dyDescent="0.2">
      <c r="A218" s="388"/>
      <c r="K218" s="388"/>
      <c r="L218" s="243" t="s">
        <v>22</v>
      </c>
      <c r="M218" s="260">
        <f t="shared" si="250"/>
        <v>13</v>
      </c>
      <c r="N218" s="261">
        <f t="shared" si="250"/>
        <v>24</v>
      </c>
      <c r="O218" s="270">
        <f t="shared" si="251"/>
        <v>37</v>
      </c>
      <c r="P218" s="263">
        <f>+P168+P193</f>
        <v>0</v>
      </c>
      <c r="Q218" s="297">
        <f>O218+P218</f>
        <v>37</v>
      </c>
      <c r="R218" s="260">
        <f t="shared" si="252"/>
        <v>0</v>
      </c>
      <c r="S218" s="261">
        <f t="shared" si="252"/>
        <v>0</v>
      </c>
      <c r="T218" s="270">
        <f t="shared" si="253"/>
        <v>0</v>
      </c>
      <c r="U218" s="263">
        <f>+U168+U193</f>
        <v>0</v>
      </c>
      <c r="V218" s="297">
        <f>T218+U218</f>
        <v>0</v>
      </c>
      <c r="W218" s="264">
        <f t="shared" si="232"/>
        <v>-100</v>
      </c>
    </row>
    <row r="219" spans="1:23" ht="14.25" customHeight="1" thickBot="1" x14ac:dyDescent="0.25">
      <c r="A219" s="388"/>
      <c r="K219" s="388"/>
      <c r="L219" s="243" t="s">
        <v>23</v>
      </c>
      <c r="M219" s="260">
        <f t="shared" si="250"/>
        <v>2</v>
      </c>
      <c r="N219" s="261">
        <f t="shared" si="250"/>
        <v>6</v>
      </c>
      <c r="O219" s="270">
        <f t="shared" si="251"/>
        <v>8</v>
      </c>
      <c r="P219" s="263">
        <f>+P169+P194</f>
        <v>0</v>
      </c>
      <c r="Q219" s="297">
        <f>O219+P219</f>
        <v>8</v>
      </c>
      <c r="R219" s="260">
        <f t="shared" si="252"/>
        <v>0</v>
      </c>
      <c r="S219" s="261">
        <f t="shared" si="252"/>
        <v>0</v>
      </c>
      <c r="T219" s="270">
        <f t="shared" si="253"/>
        <v>0</v>
      </c>
      <c r="U219" s="263">
        <f>+U169+U194</f>
        <v>0</v>
      </c>
      <c r="V219" s="297">
        <f>T219+U219</f>
        <v>0</v>
      </c>
      <c r="W219" s="264">
        <f t="shared" si="232"/>
        <v>-100</v>
      </c>
    </row>
    <row r="220" spans="1:23" ht="14.25" customHeight="1" thickTop="1" thickBot="1" x14ac:dyDescent="0.25">
      <c r="L220" s="265" t="s">
        <v>40</v>
      </c>
      <c r="M220" s="266">
        <f t="shared" ref="M220:Q220" si="254">+M217+M218+M219</f>
        <v>29</v>
      </c>
      <c r="N220" s="267">
        <f t="shared" si="254"/>
        <v>54</v>
      </c>
      <c r="O220" s="268">
        <f t="shared" si="254"/>
        <v>83</v>
      </c>
      <c r="P220" s="266">
        <f t="shared" si="254"/>
        <v>0</v>
      </c>
      <c r="Q220" s="268">
        <f t="shared" si="254"/>
        <v>83</v>
      </c>
      <c r="R220" s="266">
        <f t="shared" ref="R220:V220" si="255">+R217+R218+R219</f>
        <v>0</v>
      </c>
      <c r="S220" s="267">
        <f t="shared" si="255"/>
        <v>0</v>
      </c>
      <c r="T220" s="268">
        <f t="shared" si="255"/>
        <v>0</v>
      </c>
      <c r="U220" s="266">
        <f t="shared" si="255"/>
        <v>0</v>
      </c>
      <c r="V220" s="268">
        <f t="shared" si="255"/>
        <v>0</v>
      </c>
      <c r="W220" s="269">
        <f t="shared" si="232"/>
        <v>-100</v>
      </c>
    </row>
    <row r="221" spans="1:23" ht="14.25" customHeight="1" thickTop="1" x14ac:dyDescent="0.2">
      <c r="L221" s="243" t="s">
        <v>10</v>
      </c>
      <c r="M221" s="260">
        <f t="shared" ref="M221:N223" si="256">+M171+M196</f>
        <v>2</v>
      </c>
      <c r="N221" s="261">
        <f t="shared" si="256"/>
        <v>6</v>
      </c>
      <c r="O221" s="262">
        <f>M221+N221</f>
        <v>8</v>
      </c>
      <c r="P221" s="263">
        <f>+P171+P196</f>
        <v>0</v>
      </c>
      <c r="Q221" s="297">
        <f>O221+P221</f>
        <v>8</v>
      </c>
      <c r="R221" s="260">
        <f t="shared" ref="R221:S223" si="257">+R171+R196</f>
        <v>0</v>
      </c>
      <c r="S221" s="261">
        <f t="shared" si="257"/>
        <v>0</v>
      </c>
      <c r="T221" s="262">
        <f>R221+S221</f>
        <v>0</v>
      </c>
      <c r="U221" s="263">
        <f>+U171+U196</f>
        <v>0</v>
      </c>
      <c r="V221" s="297">
        <f>T221+U221</f>
        <v>0</v>
      </c>
      <c r="W221" s="264">
        <f>IF(Q221=0,0,((V221/Q221)-1)*100)</f>
        <v>-100</v>
      </c>
    </row>
    <row r="222" spans="1:23" ht="14.25" customHeight="1" x14ac:dyDescent="0.2">
      <c r="L222" s="243" t="s">
        <v>11</v>
      </c>
      <c r="M222" s="260">
        <f t="shared" si="256"/>
        <v>1</v>
      </c>
      <c r="N222" s="261">
        <f t="shared" si="256"/>
        <v>0</v>
      </c>
      <c r="O222" s="262">
        <f>M222+N222</f>
        <v>1</v>
      </c>
      <c r="P222" s="263">
        <f>+P172+P197</f>
        <v>0</v>
      </c>
      <c r="Q222" s="297">
        <f>O222+P222</f>
        <v>1</v>
      </c>
      <c r="R222" s="260">
        <f t="shared" si="257"/>
        <v>0</v>
      </c>
      <c r="S222" s="261">
        <f t="shared" si="257"/>
        <v>0</v>
      </c>
      <c r="T222" s="262">
        <f>R222+S222</f>
        <v>0</v>
      </c>
      <c r="U222" s="263">
        <f>+U172+U197</f>
        <v>0</v>
      </c>
      <c r="V222" s="297">
        <f>T222+U222</f>
        <v>0</v>
      </c>
      <c r="W222" s="264">
        <f>IF(Q222=0,0,((V222/Q222)-1)*100)</f>
        <v>-100</v>
      </c>
    </row>
    <row r="223" spans="1:23" ht="14.25" customHeight="1" thickBot="1" x14ac:dyDescent="0.25">
      <c r="L223" s="249" t="s">
        <v>12</v>
      </c>
      <c r="M223" s="260">
        <f t="shared" si="256"/>
        <v>0</v>
      </c>
      <c r="N223" s="261">
        <f t="shared" si="256"/>
        <v>0</v>
      </c>
      <c r="O223" s="262">
        <f t="shared" ref="O223" si="258">M223+N223</f>
        <v>0</v>
      </c>
      <c r="P223" s="263">
        <f>+P173+P198</f>
        <v>0</v>
      </c>
      <c r="Q223" s="297">
        <f>O223+P223</f>
        <v>0</v>
      </c>
      <c r="R223" s="260">
        <f t="shared" si="257"/>
        <v>0</v>
      </c>
      <c r="S223" s="261">
        <f t="shared" si="257"/>
        <v>0</v>
      </c>
      <c r="T223" s="262">
        <f t="shared" ref="T223" si="259">R223+S223</f>
        <v>0</v>
      </c>
      <c r="U223" s="263">
        <f>+U173+U198</f>
        <v>0</v>
      </c>
      <c r="V223" s="297">
        <f>T223+U223</f>
        <v>0</v>
      </c>
      <c r="W223" s="264">
        <f>IF(Q223=0,0,((V223/Q223)-1)*100)</f>
        <v>0</v>
      </c>
    </row>
    <row r="224" spans="1:23" ht="14.25" customHeight="1" thickTop="1" thickBot="1" x14ac:dyDescent="0.25">
      <c r="L224" s="265" t="s">
        <v>38</v>
      </c>
      <c r="M224" s="266">
        <f t="shared" ref="M224:V224" si="260">+M221+M222+M223</f>
        <v>3</v>
      </c>
      <c r="N224" s="267">
        <f t="shared" si="260"/>
        <v>6</v>
      </c>
      <c r="O224" s="268">
        <f t="shared" si="260"/>
        <v>9</v>
      </c>
      <c r="P224" s="266">
        <f t="shared" si="260"/>
        <v>0</v>
      </c>
      <c r="Q224" s="268">
        <f t="shared" si="260"/>
        <v>9</v>
      </c>
      <c r="R224" s="266">
        <f t="shared" si="260"/>
        <v>0</v>
      </c>
      <c r="S224" s="267">
        <f t="shared" si="260"/>
        <v>0</v>
      </c>
      <c r="T224" s="268">
        <f t="shared" si="260"/>
        <v>0</v>
      </c>
      <c r="U224" s="266">
        <f t="shared" si="260"/>
        <v>0</v>
      </c>
      <c r="V224" s="268">
        <f t="shared" si="260"/>
        <v>0</v>
      </c>
      <c r="W224" s="269">
        <f t="shared" ref="W224:W225" si="261">IF(Q224=0,0,((V224/Q224)-1)*100)</f>
        <v>-100</v>
      </c>
    </row>
    <row r="225" spans="12:23" ht="14.25" customHeight="1" thickTop="1" thickBot="1" x14ac:dyDescent="0.25">
      <c r="L225" s="265" t="s">
        <v>63</v>
      </c>
      <c r="M225" s="266">
        <f t="shared" ref="M225:V225" si="262">+M212+M216+M220+M224</f>
        <v>143</v>
      </c>
      <c r="N225" s="267">
        <f t="shared" si="262"/>
        <v>208</v>
      </c>
      <c r="O225" s="268">
        <f t="shared" si="262"/>
        <v>351</v>
      </c>
      <c r="P225" s="266">
        <f t="shared" si="262"/>
        <v>0</v>
      </c>
      <c r="Q225" s="268">
        <f t="shared" si="262"/>
        <v>351</v>
      </c>
      <c r="R225" s="266">
        <f t="shared" si="262"/>
        <v>0</v>
      </c>
      <c r="S225" s="267">
        <f t="shared" si="262"/>
        <v>0</v>
      </c>
      <c r="T225" s="268">
        <f t="shared" si="262"/>
        <v>0</v>
      </c>
      <c r="U225" s="266">
        <f t="shared" si="262"/>
        <v>0</v>
      </c>
      <c r="V225" s="268">
        <f t="shared" si="262"/>
        <v>0</v>
      </c>
      <c r="W225" s="269">
        <f t="shared" si="261"/>
        <v>-100</v>
      </c>
    </row>
    <row r="226" spans="12:23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P+C1ILEAANH2od7T4JQUX2Id3ErtHUgruKSqbFcyNVviWh3mSuvz0g32zIS9l7I3tG2V+UjmQNtIUHjIcaoyxw==" saltValue="WclMe5eUYlDz0fQ2/Rj1Hg==" spinCount="100000" sheet="1" objects="1" scenarios="1"/>
  <mergeCells count="40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L128:W128"/>
    <mergeCell ref="L202:W202"/>
    <mergeCell ref="L203:W203"/>
    <mergeCell ref="L152:W152"/>
    <mergeCell ref="L153:W153"/>
    <mergeCell ref="L177:W177"/>
    <mergeCell ref="L178:W178"/>
    <mergeCell ref="R130:V130"/>
  </mergeCells>
  <conditionalFormatting sqref="A1:A8 K1:K8 A26:A33 K26:K33 A76:A83 K76:K83 A101:A108 K101:K108 A151:A158 K151:K158 A176:A183 K176:K183 A226:A1048576 K226:K1048576 A120:A123 K120:K123 A126:A148 K126:K148 A201:A223 K201:K223 A45:A48 K45:K48 A51:A73 K51:K73 A20:A23 K20:K23 A95:A98 K97:K98 A170:A173 K170:K173 A195:A198 K195:K198">
    <cfRule type="containsText" dxfId="180" priority="126" operator="containsText" text="NOT OK">
      <formula>NOT(ISERROR(SEARCH("NOT OK",A1)))</formula>
    </cfRule>
  </conditionalFormatting>
  <conditionalFormatting sqref="K95:K96">
    <cfRule type="containsText" dxfId="179" priority="122" operator="containsText" text="NOT OK">
      <formula>NOT(ISERROR(SEARCH("NOT OK",K95)))</formula>
    </cfRule>
  </conditionalFormatting>
  <conditionalFormatting sqref="A25 K25">
    <cfRule type="containsText" dxfId="178" priority="118" operator="containsText" text="NOT OK">
      <formula>NOT(ISERROR(SEARCH("NOT OK",A25)))</formula>
    </cfRule>
  </conditionalFormatting>
  <conditionalFormatting sqref="A100 K100">
    <cfRule type="containsText" dxfId="177" priority="115" operator="containsText" text="NOT OK">
      <formula>NOT(ISERROR(SEARCH("NOT OK",A100)))</formula>
    </cfRule>
  </conditionalFormatting>
  <conditionalFormatting sqref="A175 K175">
    <cfRule type="containsText" dxfId="176" priority="112" operator="containsText" text="NOT OK">
      <formula>NOT(ISERROR(SEARCH("NOT OK",A175)))</formula>
    </cfRule>
  </conditionalFormatting>
  <conditionalFormatting sqref="A24 K24">
    <cfRule type="containsText" dxfId="175" priority="109" operator="containsText" text="NOT OK">
      <formula>NOT(ISERROR(SEARCH("NOT OK",A24)))</formula>
    </cfRule>
  </conditionalFormatting>
  <conditionalFormatting sqref="A50 K50">
    <cfRule type="containsText" dxfId="174" priority="108" operator="containsText" text="NOT OK">
      <formula>NOT(ISERROR(SEARCH("NOT OK",A50)))</formula>
    </cfRule>
  </conditionalFormatting>
  <conditionalFormatting sqref="A49 K49">
    <cfRule type="containsText" dxfId="173" priority="107" operator="containsText" text="NOT OK">
      <formula>NOT(ISERROR(SEARCH("NOT OK",A49)))</formula>
    </cfRule>
  </conditionalFormatting>
  <conditionalFormatting sqref="A75 K75">
    <cfRule type="containsText" dxfId="172" priority="106" operator="containsText" text="NOT OK">
      <formula>NOT(ISERROR(SEARCH("NOT OK",A75)))</formula>
    </cfRule>
  </conditionalFormatting>
  <conditionalFormatting sqref="A74 K74">
    <cfRule type="containsText" dxfId="171" priority="105" operator="containsText" text="NOT OK">
      <formula>NOT(ISERROR(SEARCH("NOT OK",A74)))</formula>
    </cfRule>
  </conditionalFormatting>
  <conditionalFormatting sqref="A99 K99">
    <cfRule type="containsText" dxfId="170" priority="104" operator="containsText" text="NOT OK">
      <formula>NOT(ISERROR(SEARCH("NOT OK",A99)))</formula>
    </cfRule>
  </conditionalFormatting>
  <conditionalFormatting sqref="A125 K125">
    <cfRule type="containsText" dxfId="169" priority="103" operator="containsText" text="NOT OK">
      <formula>NOT(ISERROR(SEARCH("NOT OK",A125)))</formula>
    </cfRule>
  </conditionalFormatting>
  <conditionalFormatting sqref="A124 K124">
    <cfRule type="containsText" dxfId="168" priority="102" operator="containsText" text="NOT OK">
      <formula>NOT(ISERROR(SEARCH("NOT OK",A124)))</formula>
    </cfRule>
  </conditionalFormatting>
  <conditionalFormatting sqref="A150 K150">
    <cfRule type="containsText" dxfId="167" priority="101" operator="containsText" text="NOT OK">
      <formula>NOT(ISERROR(SEARCH("NOT OK",A150)))</formula>
    </cfRule>
  </conditionalFormatting>
  <conditionalFormatting sqref="A149 K149">
    <cfRule type="containsText" dxfId="166" priority="100" operator="containsText" text="NOT OK">
      <formula>NOT(ISERROR(SEARCH("NOT OK",A149)))</formula>
    </cfRule>
  </conditionalFormatting>
  <conditionalFormatting sqref="A174 K174">
    <cfRule type="containsText" dxfId="165" priority="99" operator="containsText" text="NOT OK">
      <formula>NOT(ISERROR(SEARCH("NOT OK",A174)))</formula>
    </cfRule>
  </conditionalFormatting>
  <conditionalFormatting sqref="A200 K200">
    <cfRule type="containsText" dxfId="164" priority="98" operator="containsText" text="NOT OK">
      <formula>NOT(ISERROR(SEARCH("NOT OK",A200)))</formula>
    </cfRule>
  </conditionalFormatting>
  <conditionalFormatting sqref="A199 K199">
    <cfRule type="containsText" dxfId="163" priority="97" operator="containsText" text="NOT OK">
      <formula>NOT(ISERROR(SEARCH("NOT OK",A199)))</formula>
    </cfRule>
  </conditionalFormatting>
  <conditionalFormatting sqref="A225 K225">
    <cfRule type="containsText" dxfId="162" priority="96" operator="containsText" text="NOT OK">
      <formula>NOT(ISERROR(SEARCH("NOT OK",A225)))</formula>
    </cfRule>
  </conditionalFormatting>
  <conditionalFormatting sqref="A224 K224">
    <cfRule type="containsText" dxfId="161" priority="95" operator="containsText" text="NOT OK">
      <formula>NOT(ISERROR(SEARCH("NOT OK",A224)))</formula>
    </cfRule>
  </conditionalFormatting>
  <conditionalFormatting sqref="A9:A10 K9:K10 K13:K19 A13:A19">
    <cfRule type="containsText" dxfId="160" priority="53" operator="containsText" text="NOT OK">
      <formula>NOT(ISERROR(SEARCH("NOT OK",A9)))</formula>
    </cfRule>
  </conditionalFormatting>
  <conditionalFormatting sqref="A11:A12 K11:K12">
    <cfRule type="containsText" dxfId="159" priority="52" operator="containsText" text="NOT OK">
      <formula>NOT(ISERROR(SEARCH("NOT OK",A11)))</formula>
    </cfRule>
  </conditionalFormatting>
  <conditionalFormatting sqref="K34:K35 A34:A35 K38:K40 A38:A40 A42:A44 K42:K44">
    <cfRule type="containsText" dxfId="158" priority="51" operator="containsText" text="NOT OK">
      <formula>NOT(ISERROR(SEARCH("NOT OK",A34)))</formula>
    </cfRule>
  </conditionalFormatting>
  <conditionalFormatting sqref="K36 A36">
    <cfRule type="containsText" dxfId="157" priority="50" operator="containsText" text="NOT OK">
      <formula>NOT(ISERROR(SEARCH("NOT OK",A36)))</formula>
    </cfRule>
  </conditionalFormatting>
  <conditionalFormatting sqref="A37:A40 K37:K40">
    <cfRule type="containsText" dxfId="156" priority="49" operator="containsText" text="NOT OK">
      <formula>NOT(ISERROR(SEARCH("NOT OK",A37)))</formula>
    </cfRule>
  </conditionalFormatting>
  <conditionalFormatting sqref="A41:A43 K41:K43">
    <cfRule type="containsText" dxfId="155" priority="48" operator="containsText" text="NOT OK">
      <formula>NOT(ISERROR(SEARCH("NOT OK",A41)))</formula>
    </cfRule>
  </conditionalFormatting>
  <conditionalFormatting sqref="K84:K85 A84:A85 A88:A94 K88:K94">
    <cfRule type="containsText" dxfId="154" priority="47" operator="containsText" text="NOT OK">
      <formula>NOT(ISERROR(SEARCH("NOT OK",A84)))</formula>
    </cfRule>
  </conditionalFormatting>
  <conditionalFormatting sqref="K86:K93 A86:A93">
    <cfRule type="containsText" dxfId="153" priority="46" operator="containsText" text="NOT OK">
      <formula>NOT(ISERROR(SEARCH("NOT OK",A86)))</formula>
    </cfRule>
  </conditionalFormatting>
  <conditionalFormatting sqref="A109:A110 K109:K110 K113:K115 A113:A115 K117:K119 A117:A119">
    <cfRule type="containsText" dxfId="152" priority="45" operator="containsText" text="NOT OK">
      <formula>NOT(ISERROR(SEARCH("NOT OK",A109)))</formula>
    </cfRule>
  </conditionalFormatting>
  <conditionalFormatting sqref="A111 K111">
    <cfRule type="containsText" dxfId="151" priority="44" operator="containsText" text="NOT OK">
      <formula>NOT(ISERROR(SEARCH("NOT OK",A111)))</formula>
    </cfRule>
  </conditionalFormatting>
  <conditionalFormatting sqref="K112:K115 A112:A115">
    <cfRule type="containsText" dxfId="150" priority="43" operator="containsText" text="NOT OK">
      <formula>NOT(ISERROR(SEARCH("NOT OK",A112)))</formula>
    </cfRule>
  </conditionalFormatting>
  <conditionalFormatting sqref="K116:K118 A116:A118">
    <cfRule type="containsText" dxfId="149" priority="42" operator="containsText" text="NOT OK">
      <formula>NOT(ISERROR(SEARCH("NOT OK",A116)))</formula>
    </cfRule>
  </conditionalFormatting>
  <conditionalFormatting sqref="K116:K118 A116:A118">
    <cfRule type="containsText" dxfId="148" priority="41" operator="containsText" text="NOT OK">
      <formula>NOT(ISERROR(SEARCH("NOT OK",A116)))</formula>
    </cfRule>
  </conditionalFormatting>
  <conditionalFormatting sqref="A159:A160 K159:K160 K163:K169 A163:A169">
    <cfRule type="containsText" dxfId="147" priority="40" operator="containsText" text="NOT OK">
      <formula>NOT(ISERROR(SEARCH("NOT OK",A159)))</formula>
    </cfRule>
  </conditionalFormatting>
  <conditionalFormatting sqref="A161:A168 K161:K168">
    <cfRule type="containsText" dxfId="146" priority="39" operator="containsText" text="NOT OK">
      <formula>NOT(ISERROR(SEARCH("NOT OK",A161)))</formula>
    </cfRule>
  </conditionalFormatting>
  <conditionalFormatting sqref="K184:K185 A184:A185 K188:K190 A188:A190 K192:K194 A192:A194">
    <cfRule type="containsText" dxfId="145" priority="38" operator="containsText" text="NOT OK">
      <formula>NOT(ISERROR(SEARCH("NOT OK",A184)))</formula>
    </cfRule>
  </conditionalFormatting>
  <conditionalFormatting sqref="K186 A186">
    <cfRule type="containsText" dxfId="144" priority="37" operator="containsText" text="NOT OK">
      <formula>NOT(ISERROR(SEARCH("NOT OK",A186)))</formula>
    </cfRule>
  </conditionalFormatting>
  <conditionalFormatting sqref="A187:A190 K187:K190">
    <cfRule type="containsText" dxfId="143" priority="36" operator="containsText" text="NOT OK">
      <formula>NOT(ISERROR(SEARCH("NOT OK",A187)))</formula>
    </cfRule>
  </conditionalFormatting>
  <conditionalFormatting sqref="A191:A193 K191:K193">
    <cfRule type="containsText" dxfId="142" priority="35" operator="containsText" text="NOT OK">
      <formula>NOT(ISERROR(SEARCH("NOT OK",A191)))</formula>
    </cfRule>
  </conditionalFormatting>
  <conditionalFormatting sqref="A191:A193 K191:K193">
    <cfRule type="containsText" dxfId="141" priority="34" operator="containsText" text="NOT OK">
      <formula>NOT(ISERROR(SEARCH("NOT OK",A191)))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76" min="11" max="22" man="1"/>
    <brk id="151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K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2:25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K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2:25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5" ht="14.25" thickTop="1" thickBot="1" x14ac:dyDescent="0.25">
      <c r="B5" s="109"/>
      <c r="C5" s="513" t="s">
        <v>58</v>
      </c>
      <c r="D5" s="514"/>
      <c r="E5" s="515"/>
      <c r="F5" s="499" t="s">
        <v>59</v>
      </c>
      <c r="G5" s="500"/>
      <c r="H5" s="501"/>
      <c r="I5" s="110" t="s">
        <v>2</v>
      </c>
      <c r="J5" s="4"/>
      <c r="K5" s="4"/>
      <c r="L5" s="12"/>
      <c r="M5" s="502" t="s">
        <v>58</v>
      </c>
      <c r="N5" s="503"/>
      <c r="O5" s="503"/>
      <c r="P5" s="503"/>
      <c r="Q5" s="504"/>
      <c r="R5" s="502" t="s">
        <v>59</v>
      </c>
      <c r="S5" s="503"/>
      <c r="T5" s="503"/>
      <c r="U5" s="503"/>
      <c r="V5" s="504"/>
      <c r="W5" s="13" t="s">
        <v>2</v>
      </c>
    </row>
    <row r="6" spans="2:25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5" ht="13.5" thickBot="1" x14ac:dyDescent="0.25">
      <c r="B7" s="116"/>
      <c r="C7" s="117" t="s">
        <v>5</v>
      </c>
      <c r="D7" s="118" t="s">
        <v>6</v>
      </c>
      <c r="E7" s="379" t="s">
        <v>7</v>
      </c>
      <c r="F7" s="117" t="s">
        <v>5</v>
      </c>
      <c r="G7" s="118" t="s">
        <v>6</v>
      </c>
      <c r="H7" s="379" t="s">
        <v>7</v>
      </c>
      <c r="I7" s="120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5" ht="6" customHeight="1" thickTop="1" x14ac:dyDescent="0.2">
      <c r="B8" s="111"/>
      <c r="C8" s="121"/>
      <c r="D8" s="122"/>
      <c r="E8" s="123"/>
      <c r="F8" s="121"/>
      <c r="G8" s="122"/>
      <c r="H8" s="174"/>
      <c r="I8" s="124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5" x14ac:dyDescent="0.2">
      <c r="B9" s="111" t="s">
        <v>10</v>
      </c>
      <c r="C9" s="125">
        <v>77</v>
      </c>
      <c r="D9" s="127">
        <v>76</v>
      </c>
      <c r="E9" s="169">
        <f>SUM(C9:D9)</f>
        <v>153</v>
      </c>
      <c r="F9" s="125">
        <v>126</v>
      </c>
      <c r="G9" s="127">
        <v>126</v>
      </c>
      <c r="H9" s="175">
        <f>SUM(F9:G9)</f>
        <v>252</v>
      </c>
      <c r="I9" s="128">
        <f>IF(E9=0,0,((H9/E9)-1)*100)</f>
        <v>64.705882352941174</v>
      </c>
      <c r="J9" s="4"/>
      <c r="K9" s="7"/>
      <c r="L9" s="14" t="s">
        <v>10</v>
      </c>
      <c r="M9" s="40">
        <v>10312</v>
      </c>
      <c r="N9" s="38">
        <v>10376</v>
      </c>
      <c r="O9" s="187">
        <f>SUM(M9:N9)</f>
        <v>20688</v>
      </c>
      <c r="P9" s="148">
        <v>0</v>
      </c>
      <c r="Q9" s="187">
        <f t="shared" ref="Q9:Q11" si="0">O9+P9</f>
        <v>20688</v>
      </c>
      <c r="R9" s="40">
        <v>13252</v>
      </c>
      <c r="S9" s="38">
        <v>12730</v>
      </c>
      <c r="T9" s="187">
        <f>SUM(R9:S9)</f>
        <v>25982</v>
      </c>
      <c r="U9" s="148">
        <v>0</v>
      </c>
      <c r="V9" s="187">
        <f>T9+U9</f>
        <v>25982</v>
      </c>
      <c r="W9" s="41">
        <f>IF(Q9=0,0,((V9/Q9)-1)*100)</f>
        <v>25.589713843774177</v>
      </c>
    </row>
    <row r="10" spans="2:25" x14ac:dyDescent="0.2">
      <c r="B10" s="111" t="s">
        <v>11</v>
      </c>
      <c r="C10" s="125">
        <v>75</v>
      </c>
      <c r="D10" s="127">
        <v>75</v>
      </c>
      <c r="E10" s="169">
        <f>SUM(C10:D10)</f>
        <v>150</v>
      </c>
      <c r="F10" s="125">
        <v>138</v>
      </c>
      <c r="G10" s="127">
        <v>138</v>
      </c>
      <c r="H10" s="175">
        <f>SUM(F10:G10)</f>
        <v>276</v>
      </c>
      <c r="I10" s="128">
        <f>IF(E10=0,0,((H10/E10)-1)*100)</f>
        <v>84.000000000000014</v>
      </c>
      <c r="J10" s="4"/>
      <c r="K10" s="7"/>
      <c r="L10" s="14" t="s">
        <v>11</v>
      </c>
      <c r="M10" s="40">
        <v>11409</v>
      </c>
      <c r="N10" s="38">
        <v>10264</v>
      </c>
      <c r="O10" s="187">
        <f t="shared" ref="O10:O11" si="1">SUM(M10:N10)</f>
        <v>21673</v>
      </c>
      <c r="P10" s="148">
        <v>0</v>
      </c>
      <c r="Q10" s="187">
        <f t="shared" si="0"/>
        <v>21673</v>
      </c>
      <c r="R10" s="40">
        <v>20059</v>
      </c>
      <c r="S10" s="38">
        <v>18151</v>
      </c>
      <c r="T10" s="187">
        <f t="shared" ref="T10:T11" si="2">SUM(R10:S10)</f>
        <v>38210</v>
      </c>
      <c r="U10" s="148">
        <v>0</v>
      </c>
      <c r="V10" s="187">
        <f>T10+U10</f>
        <v>38210</v>
      </c>
      <c r="W10" s="41">
        <f>IF(Q10=0,0,((V10/Q10)-1)*100)</f>
        <v>76.30231163198448</v>
      </c>
    </row>
    <row r="11" spans="2:25" ht="13.5" thickBot="1" x14ac:dyDescent="0.25">
      <c r="B11" s="116" t="s">
        <v>12</v>
      </c>
      <c r="C11" s="129">
        <v>75</v>
      </c>
      <c r="D11" s="131">
        <v>75</v>
      </c>
      <c r="E11" s="169">
        <f>SUM(C11:D11)</f>
        <v>150</v>
      </c>
      <c r="F11" s="129">
        <v>138</v>
      </c>
      <c r="G11" s="131">
        <v>138</v>
      </c>
      <c r="H11" s="175">
        <f>SUM(F11:G11)</f>
        <v>276</v>
      </c>
      <c r="I11" s="128">
        <f>IF(E11=0,0,((H11/E11)-1)*100)</f>
        <v>84.000000000000014</v>
      </c>
      <c r="J11" s="4"/>
      <c r="K11" s="7"/>
      <c r="L11" s="23" t="s">
        <v>12</v>
      </c>
      <c r="M11" s="40">
        <v>11238</v>
      </c>
      <c r="N11" s="38">
        <v>11031</v>
      </c>
      <c r="O11" s="187">
        <f t="shared" si="1"/>
        <v>22269</v>
      </c>
      <c r="P11" s="39">
        <v>0</v>
      </c>
      <c r="Q11" s="305">
        <f t="shared" si="0"/>
        <v>22269</v>
      </c>
      <c r="R11" s="40">
        <v>19459</v>
      </c>
      <c r="S11" s="38">
        <v>18866</v>
      </c>
      <c r="T11" s="187">
        <f t="shared" si="2"/>
        <v>38325</v>
      </c>
      <c r="U11" s="39">
        <v>0</v>
      </c>
      <c r="V11" s="305">
        <f>T11+U11</f>
        <v>38325</v>
      </c>
      <c r="W11" s="41">
        <f>IF(Q11=0,0,((V11/Q11)-1)*100)</f>
        <v>72.100229017917286</v>
      </c>
    </row>
    <row r="12" spans="2:25" ht="14.25" thickTop="1" thickBot="1" x14ac:dyDescent="0.25">
      <c r="B12" s="132" t="s">
        <v>57</v>
      </c>
      <c r="C12" s="133">
        <f>+C9+C10+C11</f>
        <v>227</v>
      </c>
      <c r="D12" s="135">
        <f t="shared" ref="D12:H12" si="3">+D9+D10+D11</f>
        <v>226</v>
      </c>
      <c r="E12" s="170">
        <f t="shared" si="3"/>
        <v>453</v>
      </c>
      <c r="F12" s="133">
        <f t="shared" si="3"/>
        <v>402</v>
      </c>
      <c r="G12" s="135">
        <f t="shared" si="3"/>
        <v>402</v>
      </c>
      <c r="H12" s="179">
        <f t="shared" si="3"/>
        <v>804</v>
      </c>
      <c r="I12" s="136">
        <f>IF(E12=0,0,((H12/E12)-1)*100)</f>
        <v>77.483443708609272</v>
      </c>
      <c r="J12" s="4"/>
      <c r="K12" s="4"/>
      <c r="L12" s="42" t="s">
        <v>57</v>
      </c>
      <c r="M12" s="46">
        <f>+M9+M10+M11</f>
        <v>32959</v>
      </c>
      <c r="N12" s="44">
        <f t="shared" ref="N12:V12" si="4">+N9+N10+N11</f>
        <v>31671</v>
      </c>
      <c r="O12" s="188">
        <f t="shared" si="4"/>
        <v>64630</v>
      </c>
      <c r="P12" s="44">
        <f t="shared" si="4"/>
        <v>0</v>
      </c>
      <c r="Q12" s="188">
        <f t="shared" si="4"/>
        <v>64630</v>
      </c>
      <c r="R12" s="46">
        <f t="shared" si="4"/>
        <v>52770</v>
      </c>
      <c r="S12" s="44">
        <f t="shared" si="4"/>
        <v>49747</v>
      </c>
      <c r="T12" s="188">
        <f t="shared" si="4"/>
        <v>102517</v>
      </c>
      <c r="U12" s="44">
        <f t="shared" si="4"/>
        <v>0</v>
      </c>
      <c r="V12" s="188">
        <f t="shared" si="4"/>
        <v>102517</v>
      </c>
      <c r="W12" s="47">
        <f>IF(Q12=0,0,((V12/Q12)-1)*100)</f>
        <v>58.621383258548661</v>
      </c>
    </row>
    <row r="13" spans="2:25" ht="13.5" thickTop="1" x14ac:dyDescent="0.2">
      <c r="B13" s="111" t="s">
        <v>13</v>
      </c>
      <c r="C13" s="125">
        <v>76</v>
      </c>
      <c r="D13" s="127">
        <v>76</v>
      </c>
      <c r="E13" s="169">
        <f t="shared" ref="E13:E23" si="5">SUM(C13:D13)</f>
        <v>152</v>
      </c>
      <c r="F13" s="125">
        <v>198</v>
      </c>
      <c r="G13" s="127">
        <v>198</v>
      </c>
      <c r="H13" s="175">
        <f>SUM(F13:G13)</f>
        <v>396</v>
      </c>
      <c r="I13" s="128">
        <f t="shared" ref="I13:I24" si="6">IF(E13=0,0,((H13/E13)-1)*100)</f>
        <v>160.52631578947367</v>
      </c>
      <c r="J13" s="4"/>
      <c r="K13" s="4"/>
      <c r="L13" s="14" t="s">
        <v>13</v>
      </c>
      <c r="M13" s="40">
        <v>11012</v>
      </c>
      <c r="N13" s="38">
        <v>10614</v>
      </c>
      <c r="O13" s="187">
        <f>SUM(M13:N13)</f>
        <v>21626</v>
      </c>
      <c r="P13" s="148">
        <v>0</v>
      </c>
      <c r="Q13" s="187">
        <f t="shared" ref="Q13:Q14" si="7">O13+P13</f>
        <v>21626</v>
      </c>
      <c r="R13" s="40">
        <v>26211</v>
      </c>
      <c r="S13" s="38">
        <v>23852</v>
      </c>
      <c r="T13" s="187">
        <f>SUM(R13:S13)</f>
        <v>50063</v>
      </c>
      <c r="U13" s="148">
        <v>0</v>
      </c>
      <c r="V13" s="187">
        <f>T13+U13</f>
        <v>50063</v>
      </c>
      <c r="W13" s="41">
        <f t="shared" ref="W13:W24" si="8">IF(Q13=0,0,((V13/Q13)-1)*100)</f>
        <v>131.49449736428372</v>
      </c>
    </row>
    <row r="14" spans="2:25" x14ac:dyDescent="0.2">
      <c r="B14" s="111" t="s">
        <v>14</v>
      </c>
      <c r="C14" s="125">
        <v>75</v>
      </c>
      <c r="D14" s="127">
        <v>75</v>
      </c>
      <c r="E14" s="169">
        <f t="shared" si="5"/>
        <v>150</v>
      </c>
      <c r="F14" s="125">
        <v>186</v>
      </c>
      <c r="G14" s="127">
        <v>187</v>
      </c>
      <c r="H14" s="175">
        <f>SUM(F14:G14)</f>
        <v>373</v>
      </c>
      <c r="I14" s="128">
        <f t="shared" si="6"/>
        <v>148.66666666666669</v>
      </c>
      <c r="J14" s="4"/>
      <c r="K14" s="4"/>
      <c r="L14" s="14" t="s">
        <v>14</v>
      </c>
      <c r="M14" s="40">
        <v>12113</v>
      </c>
      <c r="N14" s="38">
        <v>11200</v>
      </c>
      <c r="O14" s="187">
        <f t="shared" ref="O14" si="9">SUM(M14:N14)</f>
        <v>23313</v>
      </c>
      <c r="P14" s="148">
        <v>0</v>
      </c>
      <c r="Q14" s="187">
        <f t="shared" si="7"/>
        <v>23313</v>
      </c>
      <c r="R14" s="40">
        <v>24525</v>
      </c>
      <c r="S14" s="38">
        <v>26270</v>
      </c>
      <c r="T14" s="187">
        <f t="shared" ref="T14" si="10">SUM(R14:S14)</f>
        <v>50795</v>
      </c>
      <c r="U14" s="148">
        <v>0</v>
      </c>
      <c r="V14" s="187">
        <f>T14+U14</f>
        <v>50795</v>
      </c>
      <c r="W14" s="41">
        <f t="shared" si="8"/>
        <v>117.88272637584178</v>
      </c>
    </row>
    <row r="15" spans="2:25" ht="13.5" thickBot="1" x14ac:dyDescent="0.25">
      <c r="B15" s="111" t="s">
        <v>15</v>
      </c>
      <c r="C15" s="125">
        <v>118</v>
      </c>
      <c r="D15" s="127">
        <v>118</v>
      </c>
      <c r="E15" s="169">
        <f>SUM(C15:D15)</f>
        <v>236</v>
      </c>
      <c r="F15" s="125">
        <v>206</v>
      </c>
      <c r="G15" s="127">
        <v>206</v>
      </c>
      <c r="H15" s="175">
        <f>SUM(F15:G15)</f>
        <v>412</v>
      </c>
      <c r="I15" s="128">
        <f>IF(E15=0,0,((H15/E15)-1)*100)</f>
        <v>74.576271186440678</v>
      </c>
      <c r="J15" s="8"/>
      <c r="K15" s="4"/>
      <c r="L15" s="14" t="s">
        <v>15</v>
      </c>
      <c r="M15" s="40">
        <v>12897</v>
      </c>
      <c r="N15" s="38">
        <v>12411</v>
      </c>
      <c r="O15" s="187">
        <f>SUM(M15:N15)</f>
        <v>25308</v>
      </c>
      <c r="P15" s="148">
        <v>0</v>
      </c>
      <c r="Q15" s="187">
        <f>O15+P15</f>
        <v>25308</v>
      </c>
      <c r="R15" s="40">
        <v>26182</v>
      </c>
      <c r="S15" s="38">
        <v>26598</v>
      </c>
      <c r="T15" s="187">
        <f>SUM(R15:S15)</f>
        <v>52780</v>
      </c>
      <c r="U15" s="148">
        <v>0</v>
      </c>
      <c r="V15" s="187">
        <f>T15+U15</f>
        <v>52780</v>
      </c>
      <c r="W15" s="41">
        <f>IF(Q15=0,0,((V15/Q15)-1)*100)</f>
        <v>108.55065591907697</v>
      </c>
    </row>
    <row r="16" spans="2:25" ht="14.25" thickTop="1" thickBot="1" x14ac:dyDescent="0.25">
      <c r="B16" s="132" t="s">
        <v>61</v>
      </c>
      <c r="C16" s="133">
        <f>+C13+C14+C15</f>
        <v>269</v>
      </c>
      <c r="D16" s="135">
        <f t="shared" ref="D16:H16" si="11">+D13+D14+D15</f>
        <v>269</v>
      </c>
      <c r="E16" s="170">
        <f t="shared" si="11"/>
        <v>538</v>
      </c>
      <c r="F16" s="133">
        <f t="shared" si="11"/>
        <v>590</v>
      </c>
      <c r="G16" s="135">
        <f t="shared" si="11"/>
        <v>591</v>
      </c>
      <c r="H16" s="176">
        <f t="shared" si="11"/>
        <v>1181</v>
      </c>
      <c r="I16" s="137">
        <f t="shared" ref="I16" si="12">IF(E16=0,0,((H16/E16)-1)*100)</f>
        <v>119.51672862453533</v>
      </c>
      <c r="J16" s="8"/>
      <c r="K16" s="8"/>
      <c r="L16" s="42" t="s">
        <v>61</v>
      </c>
      <c r="M16" s="46">
        <f>+M13+M14+M15</f>
        <v>36022</v>
      </c>
      <c r="N16" s="44">
        <f t="shared" ref="N16:V16" si="13">+N13+N14+N15</f>
        <v>34225</v>
      </c>
      <c r="O16" s="188">
        <f t="shared" si="13"/>
        <v>70247</v>
      </c>
      <c r="P16" s="44">
        <f t="shared" si="13"/>
        <v>0</v>
      </c>
      <c r="Q16" s="188">
        <f t="shared" si="13"/>
        <v>70247</v>
      </c>
      <c r="R16" s="46">
        <f t="shared" si="13"/>
        <v>76918</v>
      </c>
      <c r="S16" s="44">
        <f t="shared" si="13"/>
        <v>76720</v>
      </c>
      <c r="T16" s="188">
        <f t="shared" si="13"/>
        <v>153638</v>
      </c>
      <c r="U16" s="44">
        <f t="shared" si="13"/>
        <v>0</v>
      </c>
      <c r="V16" s="188">
        <f t="shared" si="13"/>
        <v>153638</v>
      </c>
      <c r="W16" s="47">
        <f t="shared" ref="W16" si="14">IF(Q16=0,0,((V16/Q16)-1)*100)</f>
        <v>118.71111933605705</v>
      </c>
      <c r="X16" s="320"/>
      <c r="Y16" s="320"/>
    </row>
    <row r="17" spans="2:25" ht="13.5" thickTop="1" x14ac:dyDescent="0.2">
      <c r="B17" s="111" t="s">
        <v>16</v>
      </c>
      <c r="C17" s="138">
        <v>114</v>
      </c>
      <c r="D17" s="140">
        <v>114</v>
      </c>
      <c r="E17" s="169">
        <f t="shared" si="5"/>
        <v>228</v>
      </c>
      <c r="F17" s="138">
        <v>193</v>
      </c>
      <c r="G17" s="140">
        <v>193</v>
      </c>
      <c r="H17" s="175">
        <f t="shared" ref="H17:H23" si="15">SUM(F17:G17)</f>
        <v>386</v>
      </c>
      <c r="I17" s="128">
        <f t="shared" si="6"/>
        <v>69.298245614035082</v>
      </c>
      <c r="J17" s="8"/>
      <c r="K17" s="4"/>
      <c r="L17" s="14" t="s">
        <v>16</v>
      </c>
      <c r="M17" s="40">
        <v>12812</v>
      </c>
      <c r="N17" s="38">
        <v>12225</v>
      </c>
      <c r="O17" s="187">
        <f t="shared" ref="O17:O19" si="16">SUM(M17:N17)</f>
        <v>25037</v>
      </c>
      <c r="P17" s="148">
        <v>0</v>
      </c>
      <c r="Q17" s="187">
        <f>O17+P17</f>
        <v>25037</v>
      </c>
      <c r="R17" s="40">
        <v>24411</v>
      </c>
      <c r="S17" s="38">
        <v>24850</v>
      </c>
      <c r="T17" s="187">
        <f t="shared" ref="T17:T19" si="17">SUM(R17:S17)</f>
        <v>49261</v>
      </c>
      <c r="U17" s="148">
        <v>0</v>
      </c>
      <c r="V17" s="187">
        <f>T17+U17</f>
        <v>49261</v>
      </c>
      <c r="W17" s="41">
        <f t="shared" si="8"/>
        <v>96.75280584734594</v>
      </c>
    </row>
    <row r="18" spans="2:25" x14ac:dyDescent="0.2">
      <c r="B18" s="111" t="s">
        <v>17</v>
      </c>
      <c r="C18" s="138">
        <v>121</v>
      </c>
      <c r="D18" s="140">
        <v>121</v>
      </c>
      <c r="E18" s="169">
        <f>SUM(C18:D18)</f>
        <v>242</v>
      </c>
      <c r="F18" s="138">
        <v>198</v>
      </c>
      <c r="G18" s="140">
        <v>198</v>
      </c>
      <c r="H18" s="175">
        <f>SUM(F18:G18)</f>
        <v>396</v>
      </c>
      <c r="I18" s="128">
        <f>IF(E18=0,0,((H18/E18)-1)*100)</f>
        <v>63.636363636363647</v>
      </c>
      <c r="K18" s="4"/>
      <c r="L18" s="14" t="s">
        <v>17</v>
      </c>
      <c r="M18" s="40">
        <v>12984</v>
      </c>
      <c r="N18" s="38">
        <v>12467</v>
      </c>
      <c r="O18" s="187">
        <f>SUM(M18:N18)</f>
        <v>25451</v>
      </c>
      <c r="P18" s="148">
        <v>0</v>
      </c>
      <c r="Q18" s="187">
        <f>O18+P18</f>
        <v>25451</v>
      </c>
      <c r="R18" s="40">
        <v>24120</v>
      </c>
      <c r="S18" s="38">
        <v>23014</v>
      </c>
      <c r="T18" s="187">
        <f>SUM(R18:S18)</f>
        <v>47134</v>
      </c>
      <c r="U18" s="148">
        <v>0</v>
      </c>
      <c r="V18" s="187">
        <f>T18+U18</f>
        <v>47134</v>
      </c>
      <c r="W18" s="41">
        <f>IF(Q18=0,0,((V18/Q18)-1)*100)</f>
        <v>85.195080743389269</v>
      </c>
    </row>
    <row r="19" spans="2:25" ht="13.5" thickBot="1" x14ac:dyDescent="0.25">
      <c r="B19" s="111" t="s">
        <v>18</v>
      </c>
      <c r="C19" s="138">
        <v>118</v>
      </c>
      <c r="D19" s="140">
        <v>118</v>
      </c>
      <c r="E19" s="169">
        <f t="shared" si="5"/>
        <v>236</v>
      </c>
      <c r="F19" s="138">
        <v>186</v>
      </c>
      <c r="G19" s="140">
        <v>186</v>
      </c>
      <c r="H19" s="175">
        <f t="shared" si="15"/>
        <v>372</v>
      </c>
      <c r="I19" s="128">
        <f t="shared" si="6"/>
        <v>57.627118644067799</v>
      </c>
      <c r="J19" s="9"/>
      <c r="K19" s="4"/>
      <c r="L19" s="14" t="s">
        <v>18</v>
      </c>
      <c r="M19" s="40">
        <v>13469</v>
      </c>
      <c r="N19" s="38">
        <v>13028</v>
      </c>
      <c r="O19" s="187">
        <f t="shared" si="16"/>
        <v>26497</v>
      </c>
      <c r="P19" s="148">
        <v>0</v>
      </c>
      <c r="Q19" s="187">
        <f t="shared" ref="Q19" si="18">O19+P19</f>
        <v>26497</v>
      </c>
      <c r="R19" s="40">
        <v>22564</v>
      </c>
      <c r="S19" s="38">
        <v>21569</v>
      </c>
      <c r="T19" s="187">
        <f t="shared" si="17"/>
        <v>44133</v>
      </c>
      <c r="U19" s="148">
        <v>0</v>
      </c>
      <c r="V19" s="187">
        <f>T19+U19</f>
        <v>44133</v>
      </c>
      <c r="W19" s="41">
        <f t="shared" si="8"/>
        <v>66.558478318300189</v>
      </c>
    </row>
    <row r="20" spans="2:25" ht="15.75" customHeight="1" thickTop="1" thickBot="1" x14ac:dyDescent="0.25">
      <c r="B20" s="141" t="s">
        <v>19</v>
      </c>
      <c r="C20" s="133">
        <f>+C17+C18+C19</f>
        <v>353</v>
      </c>
      <c r="D20" s="143">
        <f t="shared" ref="D20:H20" si="19">+D17+D18+D19</f>
        <v>353</v>
      </c>
      <c r="E20" s="171">
        <f t="shared" si="19"/>
        <v>706</v>
      </c>
      <c r="F20" s="133">
        <f t="shared" si="19"/>
        <v>577</v>
      </c>
      <c r="G20" s="143">
        <f t="shared" si="19"/>
        <v>577</v>
      </c>
      <c r="H20" s="177">
        <f t="shared" si="19"/>
        <v>1154</v>
      </c>
      <c r="I20" s="136">
        <f t="shared" si="6"/>
        <v>63.456090651558085</v>
      </c>
      <c r="J20" s="10"/>
      <c r="K20" s="11"/>
      <c r="L20" s="48" t="s">
        <v>19</v>
      </c>
      <c r="M20" s="49">
        <f>+M17+M18+M19</f>
        <v>39265</v>
      </c>
      <c r="N20" s="50">
        <f t="shared" ref="N20:V20" si="20">+N17+N18+N19</f>
        <v>37720</v>
      </c>
      <c r="O20" s="189">
        <f t="shared" si="20"/>
        <v>76985</v>
      </c>
      <c r="P20" s="50">
        <f t="shared" si="20"/>
        <v>0</v>
      </c>
      <c r="Q20" s="189">
        <f t="shared" si="20"/>
        <v>76985</v>
      </c>
      <c r="R20" s="49">
        <f t="shared" si="20"/>
        <v>71095</v>
      </c>
      <c r="S20" s="50">
        <f t="shared" si="20"/>
        <v>69433</v>
      </c>
      <c r="T20" s="189">
        <f t="shared" si="20"/>
        <v>140528</v>
      </c>
      <c r="U20" s="50">
        <f t="shared" si="20"/>
        <v>0</v>
      </c>
      <c r="V20" s="189">
        <f t="shared" si="20"/>
        <v>140528</v>
      </c>
      <c r="W20" s="51">
        <f t="shared" si="8"/>
        <v>82.539455738130798</v>
      </c>
    </row>
    <row r="21" spans="2:25" ht="13.5" thickTop="1" x14ac:dyDescent="0.2">
      <c r="B21" s="111" t="s">
        <v>20</v>
      </c>
      <c r="C21" s="125">
        <v>127</v>
      </c>
      <c r="D21" s="127">
        <v>127</v>
      </c>
      <c r="E21" s="172">
        <f t="shared" si="5"/>
        <v>254</v>
      </c>
      <c r="F21" s="125">
        <v>197</v>
      </c>
      <c r="G21" s="127">
        <v>197</v>
      </c>
      <c r="H21" s="178">
        <f t="shared" si="15"/>
        <v>394</v>
      </c>
      <c r="I21" s="128">
        <f t="shared" si="6"/>
        <v>55.11811023622046</v>
      </c>
      <c r="J21" s="4"/>
      <c r="K21" s="4"/>
      <c r="L21" s="14" t="s">
        <v>21</v>
      </c>
      <c r="M21" s="40">
        <v>14067</v>
      </c>
      <c r="N21" s="38">
        <v>12971</v>
      </c>
      <c r="O21" s="187">
        <f t="shared" ref="O21:O23" si="21">SUM(M21:N21)</f>
        <v>27038</v>
      </c>
      <c r="P21" s="148">
        <v>0</v>
      </c>
      <c r="Q21" s="187">
        <f t="shared" ref="Q21:Q23" si="22">O21+P21</f>
        <v>27038</v>
      </c>
      <c r="R21" s="40">
        <v>27795</v>
      </c>
      <c r="S21" s="38">
        <v>25070</v>
      </c>
      <c r="T21" s="187">
        <f t="shared" ref="T21:T23" si="23">SUM(R21:S21)</f>
        <v>52865</v>
      </c>
      <c r="U21" s="148">
        <v>0</v>
      </c>
      <c r="V21" s="187">
        <f>T21+U21</f>
        <v>52865</v>
      </c>
      <c r="W21" s="41">
        <f t="shared" si="8"/>
        <v>95.521118425919084</v>
      </c>
    </row>
    <row r="22" spans="2:25" x14ac:dyDescent="0.2">
      <c r="B22" s="111" t="s">
        <v>22</v>
      </c>
      <c r="C22" s="125">
        <v>142</v>
      </c>
      <c r="D22" s="127">
        <v>142</v>
      </c>
      <c r="E22" s="169">
        <f t="shared" si="5"/>
        <v>284</v>
      </c>
      <c r="F22" s="125">
        <v>197</v>
      </c>
      <c r="G22" s="127">
        <v>197</v>
      </c>
      <c r="H22" s="169">
        <f t="shared" si="15"/>
        <v>394</v>
      </c>
      <c r="I22" s="128">
        <f t="shared" si="6"/>
        <v>38.732394366197177</v>
      </c>
      <c r="J22" s="4"/>
      <c r="K22" s="4"/>
      <c r="L22" s="14" t="s">
        <v>22</v>
      </c>
      <c r="M22" s="40">
        <v>15559</v>
      </c>
      <c r="N22" s="38">
        <v>15682</v>
      </c>
      <c r="O22" s="187">
        <f t="shared" si="21"/>
        <v>31241</v>
      </c>
      <c r="P22" s="148">
        <v>0</v>
      </c>
      <c r="Q22" s="187">
        <f t="shared" si="22"/>
        <v>31241</v>
      </c>
      <c r="R22" s="40">
        <v>27658</v>
      </c>
      <c r="S22" s="38">
        <v>27603</v>
      </c>
      <c r="T22" s="187">
        <f t="shared" si="23"/>
        <v>55261</v>
      </c>
      <c r="U22" s="148">
        <v>1</v>
      </c>
      <c r="V22" s="187">
        <f>T22+U22</f>
        <v>55262</v>
      </c>
      <c r="W22" s="41">
        <f t="shared" si="8"/>
        <v>76.889344131109752</v>
      </c>
    </row>
    <row r="23" spans="2:25" ht="13.5" thickBot="1" x14ac:dyDescent="0.25">
      <c r="B23" s="111" t="s">
        <v>23</v>
      </c>
      <c r="C23" s="125">
        <v>119</v>
      </c>
      <c r="D23" s="144">
        <v>119</v>
      </c>
      <c r="E23" s="173">
        <f t="shared" si="5"/>
        <v>238</v>
      </c>
      <c r="F23" s="125">
        <v>184</v>
      </c>
      <c r="G23" s="144">
        <v>185</v>
      </c>
      <c r="H23" s="173">
        <f t="shared" si="15"/>
        <v>369</v>
      </c>
      <c r="I23" s="145">
        <f t="shared" si="6"/>
        <v>55.042016806722692</v>
      </c>
      <c r="J23" s="4"/>
      <c r="K23" s="4"/>
      <c r="L23" s="14" t="s">
        <v>23</v>
      </c>
      <c r="M23" s="40">
        <v>12831</v>
      </c>
      <c r="N23" s="38">
        <v>12106</v>
      </c>
      <c r="O23" s="187">
        <f t="shared" si="21"/>
        <v>24937</v>
      </c>
      <c r="P23" s="148">
        <v>0</v>
      </c>
      <c r="Q23" s="187">
        <f t="shared" si="22"/>
        <v>24937</v>
      </c>
      <c r="R23" s="40">
        <v>24836</v>
      </c>
      <c r="S23" s="38">
        <v>22936</v>
      </c>
      <c r="T23" s="187">
        <f t="shared" si="23"/>
        <v>47772</v>
      </c>
      <c r="U23" s="148">
        <v>0</v>
      </c>
      <c r="V23" s="187">
        <f>T23+U23</f>
        <v>47772</v>
      </c>
      <c r="W23" s="41">
        <f t="shared" si="8"/>
        <v>91.570758310943575</v>
      </c>
    </row>
    <row r="24" spans="2:25" ht="14.25" thickTop="1" thickBot="1" x14ac:dyDescent="0.25">
      <c r="B24" s="132" t="s">
        <v>24</v>
      </c>
      <c r="C24" s="133">
        <f>+C21+C22+C23</f>
        <v>388</v>
      </c>
      <c r="D24" s="135">
        <f t="shared" ref="D24:H24" si="24">+D21+D22+D23</f>
        <v>388</v>
      </c>
      <c r="E24" s="170">
        <f t="shared" si="24"/>
        <v>776</v>
      </c>
      <c r="F24" s="133">
        <f t="shared" si="24"/>
        <v>578</v>
      </c>
      <c r="G24" s="135">
        <f t="shared" si="24"/>
        <v>579</v>
      </c>
      <c r="H24" s="179">
        <f t="shared" si="24"/>
        <v>1157</v>
      </c>
      <c r="I24" s="136">
        <f t="shared" si="6"/>
        <v>49.097938144329902</v>
      </c>
      <c r="J24" s="4"/>
      <c r="K24" s="4"/>
      <c r="L24" s="42" t="s">
        <v>24</v>
      </c>
      <c r="M24" s="46">
        <f>+M21+M22+M23</f>
        <v>42457</v>
      </c>
      <c r="N24" s="44">
        <f t="shared" ref="N24:V24" si="25">+N21+N22+N23</f>
        <v>40759</v>
      </c>
      <c r="O24" s="188">
        <f t="shared" si="25"/>
        <v>83216</v>
      </c>
      <c r="P24" s="44">
        <f t="shared" si="25"/>
        <v>0</v>
      </c>
      <c r="Q24" s="188">
        <f t="shared" si="25"/>
        <v>83216</v>
      </c>
      <c r="R24" s="46">
        <f t="shared" si="25"/>
        <v>80289</v>
      </c>
      <c r="S24" s="44">
        <f t="shared" si="25"/>
        <v>75609</v>
      </c>
      <c r="T24" s="188">
        <f t="shared" si="25"/>
        <v>155898</v>
      </c>
      <c r="U24" s="44">
        <f t="shared" si="25"/>
        <v>1</v>
      </c>
      <c r="V24" s="188">
        <f t="shared" si="25"/>
        <v>155899</v>
      </c>
      <c r="W24" s="47">
        <f t="shared" si="8"/>
        <v>87.34257835031724</v>
      </c>
    </row>
    <row r="25" spans="2:25" ht="14.25" thickTop="1" thickBot="1" x14ac:dyDescent="0.25">
      <c r="B25" s="132" t="s">
        <v>62</v>
      </c>
      <c r="C25" s="133">
        <f>+C16+C20+C24</f>
        <v>1010</v>
      </c>
      <c r="D25" s="135">
        <f t="shared" ref="D25:H25" si="26">+D16+D20+D24</f>
        <v>1010</v>
      </c>
      <c r="E25" s="170">
        <f t="shared" si="26"/>
        <v>2020</v>
      </c>
      <c r="F25" s="133">
        <f t="shared" si="26"/>
        <v>1745</v>
      </c>
      <c r="G25" s="135">
        <f t="shared" si="26"/>
        <v>1747</v>
      </c>
      <c r="H25" s="176">
        <f t="shared" si="26"/>
        <v>3492</v>
      </c>
      <c r="I25" s="137">
        <f>IF(E25=0,0,((H25/E25)-1)*100)</f>
        <v>72.871287128712865</v>
      </c>
      <c r="J25" s="8"/>
      <c r="K25" s="4"/>
      <c r="L25" s="42" t="s">
        <v>62</v>
      </c>
      <c r="M25" s="46">
        <f t="shared" ref="M25:V25" si="27">+M16+M20+M24</f>
        <v>117744</v>
      </c>
      <c r="N25" s="44">
        <f t="shared" si="27"/>
        <v>112704</v>
      </c>
      <c r="O25" s="188">
        <f t="shared" si="27"/>
        <v>230448</v>
      </c>
      <c r="P25" s="45">
        <f t="shared" si="27"/>
        <v>0</v>
      </c>
      <c r="Q25" s="191">
        <f t="shared" si="27"/>
        <v>230448</v>
      </c>
      <c r="R25" s="46">
        <f t="shared" si="27"/>
        <v>228302</v>
      </c>
      <c r="S25" s="44">
        <f t="shared" si="27"/>
        <v>221762</v>
      </c>
      <c r="T25" s="188">
        <f t="shared" si="27"/>
        <v>450064</v>
      </c>
      <c r="U25" s="45">
        <f t="shared" si="27"/>
        <v>1</v>
      </c>
      <c r="V25" s="191">
        <f t="shared" si="27"/>
        <v>450065</v>
      </c>
      <c r="W25" s="47">
        <f>IF(Q25=0,0,((V25/Q25)-1)*100)</f>
        <v>95.300024300492964</v>
      </c>
      <c r="X25" s="320"/>
      <c r="Y25" s="320"/>
    </row>
    <row r="26" spans="2:25" ht="14.25" thickTop="1" thickBot="1" x14ac:dyDescent="0.25">
      <c r="B26" s="132" t="s">
        <v>7</v>
      </c>
      <c r="C26" s="133">
        <f>+C25+C12</f>
        <v>1237</v>
      </c>
      <c r="D26" s="135">
        <f t="shared" ref="D26:H26" si="28">+D25+D12</f>
        <v>1236</v>
      </c>
      <c r="E26" s="170">
        <f t="shared" si="28"/>
        <v>2473</v>
      </c>
      <c r="F26" s="133">
        <f t="shared" si="28"/>
        <v>2147</v>
      </c>
      <c r="G26" s="135">
        <f t="shared" si="28"/>
        <v>2149</v>
      </c>
      <c r="H26" s="176">
        <f t="shared" si="28"/>
        <v>4296</v>
      </c>
      <c r="I26" s="137">
        <f t="shared" ref="I26" si="29">IF(E26=0,0,((H26/E26)-1)*100)</f>
        <v>73.716134249898914</v>
      </c>
      <c r="J26" s="8"/>
      <c r="K26" s="8"/>
      <c r="L26" s="42" t="s">
        <v>7</v>
      </c>
      <c r="M26" s="46">
        <f>+M25+M12</f>
        <v>150703</v>
      </c>
      <c r="N26" s="44">
        <f t="shared" ref="N26:V26" si="30">+N25+N12</f>
        <v>144375</v>
      </c>
      <c r="O26" s="188">
        <f t="shared" si="30"/>
        <v>295078</v>
      </c>
      <c r="P26" s="44">
        <f t="shared" si="30"/>
        <v>0</v>
      </c>
      <c r="Q26" s="188">
        <f t="shared" si="30"/>
        <v>295078</v>
      </c>
      <c r="R26" s="46">
        <f t="shared" si="30"/>
        <v>281072</v>
      </c>
      <c r="S26" s="44">
        <f t="shared" si="30"/>
        <v>271509</v>
      </c>
      <c r="T26" s="188">
        <f t="shared" si="30"/>
        <v>552581</v>
      </c>
      <c r="U26" s="44">
        <f t="shared" si="30"/>
        <v>1</v>
      </c>
      <c r="V26" s="188">
        <f t="shared" si="30"/>
        <v>552582</v>
      </c>
      <c r="W26" s="47">
        <f t="shared" ref="W26" si="31">IF(Q26=0,0,((V26/Q26)-1)*100)</f>
        <v>87.266417692948977</v>
      </c>
      <c r="X26" s="320"/>
      <c r="Y26" s="320"/>
    </row>
    <row r="27" spans="2:25" ht="14.25" thickTop="1" thickBot="1" x14ac:dyDescent="0.25">
      <c r="B27" s="146" t="s">
        <v>60</v>
      </c>
      <c r="C27" s="107"/>
      <c r="D27" s="107"/>
      <c r="E27" s="107"/>
      <c r="F27" s="107"/>
      <c r="G27" s="107"/>
      <c r="H27" s="107"/>
      <c r="I27" s="108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5" ht="13.5" thickTop="1" x14ac:dyDescent="0.2">
      <c r="B28" s="487" t="s">
        <v>25</v>
      </c>
      <c r="C28" s="488"/>
      <c r="D28" s="488"/>
      <c r="E28" s="488"/>
      <c r="F28" s="488"/>
      <c r="G28" s="488"/>
      <c r="H28" s="488"/>
      <c r="I28" s="489"/>
      <c r="J28" s="4"/>
      <c r="K28" s="4"/>
      <c r="L28" s="490" t="s">
        <v>26</v>
      </c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2"/>
    </row>
    <row r="29" spans="2:25" ht="13.5" thickBot="1" x14ac:dyDescent="0.25">
      <c r="B29" s="493" t="s">
        <v>47</v>
      </c>
      <c r="C29" s="494"/>
      <c r="D29" s="494"/>
      <c r="E29" s="494"/>
      <c r="F29" s="494"/>
      <c r="G29" s="494"/>
      <c r="H29" s="494"/>
      <c r="I29" s="495"/>
      <c r="J29" s="4"/>
      <c r="K29" s="4"/>
      <c r="L29" s="496" t="s">
        <v>49</v>
      </c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8"/>
    </row>
    <row r="30" spans="2:25" ht="14.25" thickTop="1" thickBot="1" x14ac:dyDescent="0.25">
      <c r="B30" s="106"/>
      <c r="C30" s="107"/>
      <c r="D30" s="107"/>
      <c r="E30" s="107"/>
      <c r="F30" s="107"/>
      <c r="G30" s="107"/>
      <c r="H30" s="107"/>
      <c r="I30" s="108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5" ht="14.25" thickTop="1" thickBot="1" x14ac:dyDescent="0.25">
      <c r="B31" s="109"/>
      <c r="C31" s="513" t="s">
        <v>58</v>
      </c>
      <c r="D31" s="514"/>
      <c r="E31" s="515"/>
      <c r="F31" s="499" t="s">
        <v>59</v>
      </c>
      <c r="G31" s="500"/>
      <c r="H31" s="501"/>
      <c r="I31" s="110" t="s">
        <v>2</v>
      </c>
      <c r="J31" s="4"/>
      <c r="K31" s="4"/>
      <c r="L31" s="12"/>
      <c r="M31" s="502" t="s">
        <v>58</v>
      </c>
      <c r="N31" s="503"/>
      <c r="O31" s="503"/>
      <c r="P31" s="503"/>
      <c r="Q31" s="504"/>
      <c r="R31" s="502" t="s">
        <v>59</v>
      </c>
      <c r="S31" s="503"/>
      <c r="T31" s="503"/>
      <c r="U31" s="503"/>
      <c r="V31" s="504"/>
      <c r="W31" s="13" t="s">
        <v>2</v>
      </c>
    </row>
    <row r="32" spans="2:25" ht="13.5" thickTop="1" x14ac:dyDescent="0.2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5" ht="13.5" thickBot="1" x14ac:dyDescent="0.25">
      <c r="B33" s="116"/>
      <c r="C33" s="117" t="s">
        <v>5</v>
      </c>
      <c r="D33" s="118" t="s">
        <v>6</v>
      </c>
      <c r="E33" s="379" t="s">
        <v>7</v>
      </c>
      <c r="F33" s="117" t="s">
        <v>5</v>
      </c>
      <c r="G33" s="118" t="s">
        <v>6</v>
      </c>
      <c r="H33" s="379" t="s">
        <v>7</v>
      </c>
      <c r="I33" s="120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5" ht="5.25" customHeight="1" thickTop="1" x14ac:dyDescent="0.2">
      <c r="B34" s="111"/>
      <c r="C34" s="121"/>
      <c r="D34" s="122"/>
      <c r="E34" s="123"/>
      <c r="F34" s="121"/>
      <c r="G34" s="122"/>
      <c r="H34" s="123"/>
      <c r="I34" s="124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5" x14ac:dyDescent="0.2">
      <c r="B35" s="111" t="s">
        <v>10</v>
      </c>
      <c r="C35" s="125">
        <v>574</v>
      </c>
      <c r="D35" s="127">
        <v>573</v>
      </c>
      <c r="E35" s="169">
        <f>SUM(C35:D35)</f>
        <v>1147</v>
      </c>
      <c r="F35" s="125">
        <v>708</v>
      </c>
      <c r="G35" s="127">
        <v>708</v>
      </c>
      <c r="H35" s="175">
        <f t="shared" ref="H35:H37" si="32">SUM(F35:G35)</f>
        <v>1416</v>
      </c>
      <c r="I35" s="128">
        <f t="shared" ref="I35:I37" si="33">IF(E35=0,0,((H35/E35)-1)*100)</f>
        <v>23.452484742807322</v>
      </c>
      <c r="J35" s="4"/>
      <c r="K35" s="7"/>
      <c r="L35" s="14" t="s">
        <v>10</v>
      </c>
      <c r="M35" s="40">
        <v>80272</v>
      </c>
      <c r="N35" s="38">
        <v>81927</v>
      </c>
      <c r="O35" s="187">
        <f>SUM(M35:N35)</f>
        <v>162199</v>
      </c>
      <c r="P35" s="39">
        <v>0</v>
      </c>
      <c r="Q35" s="187">
        <f t="shared" ref="Q35:Q37" si="34">O35+P35</f>
        <v>162199</v>
      </c>
      <c r="R35" s="40">
        <v>106113</v>
      </c>
      <c r="S35" s="38">
        <v>106063</v>
      </c>
      <c r="T35" s="187">
        <f>SUM(R35:S35)</f>
        <v>212176</v>
      </c>
      <c r="U35" s="148">
        <v>0</v>
      </c>
      <c r="V35" s="187">
        <f>T35+U35</f>
        <v>212176</v>
      </c>
      <c r="W35" s="41">
        <f t="shared" ref="W35:W37" si="35">IF(Q35=0,0,((V35/Q35)-1)*100)</f>
        <v>30.812150506476609</v>
      </c>
    </row>
    <row r="36" spans="2:25" x14ac:dyDescent="0.2">
      <c r="B36" s="111" t="s">
        <v>11</v>
      </c>
      <c r="C36" s="125">
        <v>574</v>
      </c>
      <c r="D36" s="127">
        <v>575</v>
      </c>
      <c r="E36" s="169">
        <f t="shared" ref="E36:E37" si="36">SUM(C36:D36)</f>
        <v>1149</v>
      </c>
      <c r="F36" s="125">
        <v>672</v>
      </c>
      <c r="G36" s="127">
        <v>672</v>
      </c>
      <c r="H36" s="175">
        <f t="shared" si="32"/>
        <v>1344</v>
      </c>
      <c r="I36" s="128">
        <f t="shared" si="33"/>
        <v>16.971279373368155</v>
      </c>
      <c r="J36" s="4"/>
      <c r="K36" s="7"/>
      <c r="L36" s="14" t="s">
        <v>11</v>
      </c>
      <c r="M36" s="40">
        <v>84082</v>
      </c>
      <c r="N36" s="38">
        <v>84120</v>
      </c>
      <c r="O36" s="187">
        <f t="shared" ref="O36:O37" si="37">SUM(M36:N36)</f>
        <v>168202</v>
      </c>
      <c r="P36" s="39">
        <v>0</v>
      </c>
      <c r="Q36" s="187">
        <f t="shared" si="34"/>
        <v>168202</v>
      </c>
      <c r="R36" s="40">
        <v>110311</v>
      </c>
      <c r="S36" s="38">
        <v>109278</v>
      </c>
      <c r="T36" s="187">
        <f t="shared" ref="T36:T37" si="38">SUM(R36:S36)</f>
        <v>219589</v>
      </c>
      <c r="U36" s="148">
        <v>0</v>
      </c>
      <c r="V36" s="187">
        <f>T36+U36</f>
        <v>219589</v>
      </c>
      <c r="W36" s="41">
        <f t="shared" si="35"/>
        <v>30.550766340471579</v>
      </c>
    </row>
    <row r="37" spans="2:25" ht="13.5" thickBot="1" x14ac:dyDescent="0.25">
      <c r="B37" s="116" t="s">
        <v>12</v>
      </c>
      <c r="C37" s="129">
        <v>683</v>
      </c>
      <c r="D37" s="131">
        <v>712</v>
      </c>
      <c r="E37" s="169">
        <f t="shared" si="36"/>
        <v>1395</v>
      </c>
      <c r="F37" s="129">
        <v>903</v>
      </c>
      <c r="G37" s="131">
        <v>901</v>
      </c>
      <c r="H37" s="175">
        <f t="shared" si="32"/>
        <v>1804</v>
      </c>
      <c r="I37" s="128">
        <f t="shared" si="33"/>
        <v>29.318996415770606</v>
      </c>
      <c r="J37" s="4"/>
      <c r="K37" s="7"/>
      <c r="L37" s="23" t="s">
        <v>12</v>
      </c>
      <c r="M37" s="40">
        <v>107751</v>
      </c>
      <c r="N37" s="38">
        <v>105957</v>
      </c>
      <c r="O37" s="187">
        <f t="shared" si="37"/>
        <v>213708</v>
      </c>
      <c r="P37" s="39">
        <v>0</v>
      </c>
      <c r="Q37" s="190">
        <f t="shared" si="34"/>
        <v>213708</v>
      </c>
      <c r="R37" s="40">
        <v>138828</v>
      </c>
      <c r="S37" s="38">
        <v>134948</v>
      </c>
      <c r="T37" s="187">
        <f t="shared" si="38"/>
        <v>273776</v>
      </c>
      <c r="U37" s="39">
        <v>0</v>
      </c>
      <c r="V37" s="190">
        <f>T37+U37</f>
        <v>273776</v>
      </c>
      <c r="W37" s="41">
        <f t="shared" si="35"/>
        <v>28.107511183484</v>
      </c>
    </row>
    <row r="38" spans="2:25" ht="14.25" thickTop="1" thickBot="1" x14ac:dyDescent="0.25">
      <c r="B38" s="132" t="s">
        <v>57</v>
      </c>
      <c r="C38" s="133">
        <f>+C35+C36+C37</f>
        <v>1831</v>
      </c>
      <c r="D38" s="134">
        <f t="shared" ref="D38:H38" si="39">+D35+D36+D37</f>
        <v>1860</v>
      </c>
      <c r="E38" s="170">
        <f t="shared" si="39"/>
        <v>3691</v>
      </c>
      <c r="F38" s="133">
        <f t="shared" si="39"/>
        <v>2283</v>
      </c>
      <c r="G38" s="135">
        <f t="shared" si="39"/>
        <v>2281</v>
      </c>
      <c r="H38" s="179">
        <f t="shared" si="39"/>
        <v>4564</v>
      </c>
      <c r="I38" s="136">
        <f>IF(E38=0,0,((H38/E38)-1)*100)</f>
        <v>23.652126794906536</v>
      </c>
      <c r="J38" s="4"/>
      <c r="K38" s="4"/>
      <c r="L38" s="42" t="s">
        <v>57</v>
      </c>
      <c r="M38" s="43">
        <f>+M35+M36+M37</f>
        <v>272105</v>
      </c>
      <c r="N38" s="44">
        <f t="shared" ref="N38:V38" si="40">+N35+N36+N37</f>
        <v>272004</v>
      </c>
      <c r="O38" s="188">
        <f t="shared" si="40"/>
        <v>544109</v>
      </c>
      <c r="P38" s="45">
        <f t="shared" si="40"/>
        <v>0</v>
      </c>
      <c r="Q38" s="188">
        <f t="shared" si="40"/>
        <v>544109</v>
      </c>
      <c r="R38" s="46">
        <f t="shared" si="40"/>
        <v>355252</v>
      </c>
      <c r="S38" s="44">
        <f t="shared" si="40"/>
        <v>350289</v>
      </c>
      <c r="T38" s="188">
        <f t="shared" si="40"/>
        <v>705541</v>
      </c>
      <c r="U38" s="44">
        <f t="shared" si="40"/>
        <v>0</v>
      </c>
      <c r="V38" s="188">
        <f t="shared" si="40"/>
        <v>705541</v>
      </c>
      <c r="W38" s="47">
        <f>IF(Q38=0,0,((V38/Q38)-1)*100)</f>
        <v>29.669055281202851</v>
      </c>
    </row>
    <row r="39" spans="2:25" ht="13.5" thickTop="1" x14ac:dyDescent="0.2">
      <c r="B39" s="111" t="s">
        <v>13</v>
      </c>
      <c r="C39" s="125">
        <v>775</v>
      </c>
      <c r="D39" s="127">
        <v>775</v>
      </c>
      <c r="E39" s="169">
        <f t="shared" ref="E39:E40" si="41">SUM(C39:D39)</f>
        <v>1550</v>
      </c>
      <c r="F39" s="125">
        <v>928</v>
      </c>
      <c r="G39" s="127">
        <v>928</v>
      </c>
      <c r="H39" s="175">
        <f t="shared" ref="H39:H40" si="42">SUM(F39:G39)</f>
        <v>1856</v>
      </c>
      <c r="I39" s="128">
        <f t="shared" ref="I39:I50" si="43">IF(E39=0,0,((H39/E39)-1)*100)</f>
        <v>19.741935483870975</v>
      </c>
      <c r="L39" s="14" t="s">
        <v>13</v>
      </c>
      <c r="M39" s="40">
        <v>106563</v>
      </c>
      <c r="N39" s="38">
        <v>116690</v>
      </c>
      <c r="O39" s="187">
        <f t="shared" ref="O39:O40" si="44">SUM(M39:N39)</f>
        <v>223253</v>
      </c>
      <c r="P39" s="39">
        <v>0</v>
      </c>
      <c r="Q39" s="190">
        <f t="shared" ref="Q39:Q40" si="45">O39+P39</f>
        <v>223253</v>
      </c>
      <c r="R39" s="40">
        <v>135070</v>
      </c>
      <c r="S39" s="38">
        <v>137498</v>
      </c>
      <c r="T39" s="187">
        <f t="shared" ref="T39:T40" si="46">SUM(R39:S39)</f>
        <v>272568</v>
      </c>
      <c r="U39" s="39">
        <v>0</v>
      </c>
      <c r="V39" s="190">
        <f>T39+U39</f>
        <v>272568</v>
      </c>
      <c r="W39" s="41">
        <f t="shared" ref="W39:W50" si="47">IF(Q39=0,0,((V39/Q39)-1)*100)</f>
        <v>22.089288833744682</v>
      </c>
    </row>
    <row r="40" spans="2:25" x14ac:dyDescent="0.2">
      <c r="B40" s="111" t="s">
        <v>14</v>
      </c>
      <c r="C40" s="125">
        <v>658</v>
      </c>
      <c r="D40" s="127">
        <v>658</v>
      </c>
      <c r="E40" s="169">
        <f t="shared" si="41"/>
        <v>1316</v>
      </c>
      <c r="F40" s="125">
        <v>812</v>
      </c>
      <c r="G40" s="127">
        <v>812</v>
      </c>
      <c r="H40" s="175">
        <f t="shared" si="42"/>
        <v>1624</v>
      </c>
      <c r="I40" s="128">
        <f t="shared" si="43"/>
        <v>23.404255319148938</v>
      </c>
      <c r="J40" s="4"/>
      <c r="K40" s="4"/>
      <c r="L40" s="14" t="s">
        <v>14</v>
      </c>
      <c r="M40" s="40">
        <v>98040</v>
      </c>
      <c r="N40" s="38">
        <v>104731</v>
      </c>
      <c r="O40" s="187">
        <f t="shared" si="44"/>
        <v>202771</v>
      </c>
      <c r="P40" s="39">
        <v>0</v>
      </c>
      <c r="Q40" s="190">
        <f t="shared" si="45"/>
        <v>202771</v>
      </c>
      <c r="R40" s="40">
        <v>116432</v>
      </c>
      <c r="S40" s="38">
        <v>123722</v>
      </c>
      <c r="T40" s="187">
        <f t="shared" si="46"/>
        <v>240154</v>
      </c>
      <c r="U40" s="39">
        <v>0</v>
      </c>
      <c r="V40" s="190">
        <f>T40+U40</f>
        <v>240154</v>
      </c>
      <c r="W40" s="41">
        <f t="shared" si="47"/>
        <v>18.436068274062855</v>
      </c>
    </row>
    <row r="41" spans="2:25" ht="13.5" thickBot="1" x14ac:dyDescent="0.25">
      <c r="B41" s="111" t="s">
        <v>15</v>
      </c>
      <c r="C41" s="125">
        <v>694</v>
      </c>
      <c r="D41" s="127">
        <v>694</v>
      </c>
      <c r="E41" s="169">
        <f>SUM(C41:D41)</f>
        <v>1388</v>
      </c>
      <c r="F41" s="125">
        <v>1013</v>
      </c>
      <c r="G41" s="127">
        <v>1013</v>
      </c>
      <c r="H41" s="175">
        <f>SUM(F41:G41)</f>
        <v>2026</v>
      </c>
      <c r="I41" s="128">
        <f>IF(E41=0,0,((H41/E41)-1)*100)</f>
        <v>45.965417867435157</v>
      </c>
      <c r="J41" s="4"/>
      <c r="K41" s="4"/>
      <c r="L41" s="14" t="s">
        <v>15</v>
      </c>
      <c r="M41" s="40">
        <v>102753</v>
      </c>
      <c r="N41" s="38">
        <v>106116</v>
      </c>
      <c r="O41" s="187">
        <f>SUM(M41:N41)</f>
        <v>208869</v>
      </c>
      <c r="P41" s="39">
        <v>0</v>
      </c>
      <c r="Q41" s="190">
        <f>O41+P41</f>
        <v>208869</v>
      </c>
      <c r="R41" s="40">
        <v>130000</v>
      </c>
      <c r="S41" s="38">
        <v>135450</v>
      </c>
      <c r="T41" s="187">
        <f>SUM(R41:S41)</f>
        <v>265450</v>
      </c>
      <c r="U41" s="39">
        <v>0</v>
      </c>
      <c r="V41" s="190">
        <f>T41+U41</f>
        <v>265450</v>
      </c>
      <c r="W41" s="41">
        <f>IF(Q41=0,0,((V41/Q41)-1)*100)</f>
        <v>27.08922817651256</v>
      </c>
    </row>
    <row r="42" spans="2:25" ht="14.25" thickTop="1" thickBot="1" x14ac:dyDescent="0.25">
      <c r="B42" s="132" t="s">
        <v>61</v>
      </c>
      <c r="C42" s="133">
        <f>+C39+C40+C41</f>
        <v>2127</v>
      </c>
      <c r="D42" s="135">
        <f t="shared" ref="D42:H42" si="48">+D39+D40+D41</f>
        <v>2127</v>
      </c>
      <c r="E42" s="170">
        <f t="shared" si="48"/>
        <v>4254</v>
      </c>
      <c r="F42" s="133">
        <f t="shared" si="48"/>
        <v>2753</v>
      </c>
      <c r="G42" s="135">
        <f t="shared" si="48"/>
        <v>2753</v>
      </c>
      <c r="H42" s="176">
        <f t="shared" si="48"/>
        <v>5506</v>
      </c>
      <c r="I42" s="137">
        <f t="shared" ref="I42" si="49">IF(E42=0,0,((H42/E42)-1)*100)</f>
        <v>29.431123648330981</v>
      </c>
      <c r="J42" s="8"/>
      <c r="K42" s="8"/>
      <c r="L42" s="42" t="s">
        <v>61</v>
      </c>
      <c r="M42" s="46">
        <f>+M39+M40+M41</f>
        <v>307356</v>
      </c>
      <c r="N42" s="44">
        <f t="shared" ref="N42:V42" si="50">+N39+N40+N41</f>
        <v>327537</v>
      </c>
      <c r="O42" s="188">
        <f t="shared" si="50"/>
        <v>634893</v>
      </c>
      <c r="P42" s="45">
        <f t="shared" si="50"/>
        <v>0</v>
      </c>
      <c r="Q42" s="191">
        <f t="shared" si="50"/>
        <v>634893</v>
      </c>
      <c r="R42" s="46">
        <f t="shared" si="50"/>
        <v>381502</v>
      </c>
      <c r="S42" s="44">
        <f t="shared" si="50"/>
        <v>396670</v>
      </c>
      <c r="T42" s="188">
        <f t="shared" si="50"/>
        <v>778172</v>
      </c>
      <c r="U42" s="45">
        <f t="shared" si="50"/>
        <v>0</v>
      </c>
      <c r="V42" s="191">
        <f t="shared" si="50"/>
        <v>778172</v>
      </c>
      <c r="W42" s="47">
        <f t="shared" ref="W42" si="51">IF(Q42=0,0,((V42/Q42)-1)*100)</f>
        <v>22.567424747162114</v>
      </c>
      <c r="X42" s="320"/>
      <c r="Y42" s="320"/>
    </row>
    <row r="43" spans="2:25" ht="13.5" thickTop="1" x14ac:dyDescent="0.2">
      <c r="B43" s="111" t="s">
        <v>16</v>
      </c>
      <c r="C43" s="138">
        <v>635</v>
      </c>
      <c r="D43" s="140">
        <v>635</v>
      </c>
      <c r="E43" s="169">
        <f t="shared" ref="E43:E45" si="52">SUM(C43:D43)</f>
        <v>1270</v>
      </c>
      <c r="F43" s="138">
        <v>939</v>
      </c>
      <c r="G43" s="140">
        <v>939</v>
      </c>
      <c r="H43" s="175">
        <f t="shared" ref="H43:H45" si="53">SUM(F43:G43)</f>
        <v>1878</v>
      </c>
      <c r="I43" s="128">
        <f t="shared" si="43"/>
        <v>47.874015748031496</v>
      </c>
      <c r="J43" s="8"/>
      <c r="K43" s="4"/>
      <c r="L43" s="14" t="s">
        <v>16</v>
      </c>
      <c r="M43" s="40">
        <v>91126</v>
      </c>
      <c r="N43" s="38">
        <v>91821</v>
      </c>
      <c r="O43" s="187">
        <f t="shared" ref="O43:O45" si="54">SUM(M43:N43)</f>
        <v>182947</v>
      </c>
      <c r="P43" s="148">
        <v>0</v>
      </c>
      <c r="Q43" s="307">
        <f t="shared" ref="Q43:Q45" si="55">O43+P43</f>
        <v>182947</v>
      </c>
      <c r="R43" s="40">
        <v>131160</v>
      </c>
      <c r="S43" s="38">
        <v>131202</v>
      </c>
      <c r="T43" s="187">
        <f t="shared" ref="T43:T45" si="56">SUM(R43:S43)</f>
        <v>262362</v>
      </c>
      <c r="U43" s="148">
        <v>0</v>
      </c>
      <c r="V43" s="307">
        <f>T43+U43</f>
        <v>262362</v>
      </c>
      <c r="W43" s="41">
        <f t="shared" si="47"/>
        <v>43.408746795520003</v>
      </c>
    </row>
    <row r="44" spans="2:25" x14ac:dyDescent="0.2">
      <c r="B44" s="111" t="s">
        <v>17</v>
      </c>
      <c r="C44" s="138">
        <v>545</v>
      </c>
      <c r="D44" s="140">
        <v>545</v>
      </c>
      <c r="E44" s="169">
        <f>SUM(C44:D44)</f>
        <v>1090</v>
      </c>
      <c r="F44" s="138">
        <v>885</v>
      </c>
      <c r="G44" s="140">
        <v>885</v>
      </c>
      <c r="H44" s="175">
        <f>SUM(F44:G44)</f>
        <v>1770</v>
      </c>
      <c r="I44" s="128">
        <f>IF(E44=0,0,((H44/E44)-1)*100)</f>
        <v>62.385321100917437</v>
      </c>
      <c r="J44" s="4"/>
      <c r="K44" s="4"/>
      <c r="L44" s="14" t="s">
        <v>17</v>
      </c>
      <c r="M44" s="40">
        <v>78625</v>
      </c>
      <c r="N44" s="38">
        <v>78250</v>
      </c>
      <c r="O44" s="187">
        <f>SUM(M44:N44)</f>
        <v>156875</v>
      </c>
      <c r="P44" s="148">
        <v>0</v>
      </c>
      <c r="Q44" s="187">
        <f>O44+P44</f>
        <v>156875</v>
      </c>
      <c r="R44" s="40">
        <v>121010</v>
      </c>
      <c r="S44" s="38">
        <v>120633</v>
      </c>
      <c r="T44" s="187">
        <f>SUM(R44:S44)</f>
        <v>241643</v>
      </c>
      <c r="U44" s="148">
        <v>0</v>
      </c>
      <c r="V44" s="187">
        <f>T44+U44</f>
        <v>241643</v>
      </c>
      <c r="W44" s="41">
        <f>IF(Q44=0,0,((V44/Q44)-1)*100)</f>
        <v>54.035378486055777</v>
      </c>
    </row>
    <row r="45" spans="2:25" ht="13.5" thickBot="1" x14ac:dyDescent="0.25">
      <c r="B45" s="111" t="s">
        <v>18</v>
      </c>
      <c r="C45" s="138">
        <v>516</v>
      </c>
      <c r="D45" s="140">
        <v>516</v>
      </c>
      <c r="E45" s="169">
        <f t="shared" si="52"/>
        <v>1032</v>
      </c>
      <c r="F45" s="138">
        <v>751</v>
      </c>
      <c r="G45" s="140">
        <v>752</v>
      </c>
      <c r="H45" s="175">
        <f t="shared" si="53"/>
        <v>1503</v>
      </c>
      <c r="I45" s="128">
        <f t="shared" si="43"/>
        <v>45.63953488372092</v>
      </c>
      <c r="J45" s="4"/>
      <c r="K45" s="4"/>
      <c r="L45" s="14" t="s">
        <v>18</v>
      </c>
      <c r="M45" s="40">
        <v>69508</v>
      </c>
      <c r="N45" s="38">
        <v>69360</v>
      </c>
      <c r="O45" s="187">
        <f t="shared" si="54"/>
        <v>138868</v>
      </c>
      <c r="P45" s="148">
        <v>0</v>
      </c>
      <c r="Q45" s="187">
        <f t="shared" si="55"/>
        <v>138868</v>
      </c>
      <c r="R45" s="40">
        <v>113099</v>
      </c>
      <c r="S45" s="38">
        <v>113326</v>
      </c>
      <c r="T45" s="187">
        <f t="shared" si="56"/>
        <v>226425</v>
      </c>
      <c r="U45" s="148">
        <v>0</v>
      </c>
      <c r="V45" s="187">
        <f>T45+U45</f>
        <v>226425</v>
      </c>
      <c r="W45" s="41">
        <f t="shared" si="47"/>
        <v>63.050522798628904</v>
      </c>
    </row>
    <row r="46" spans="2:25" ht="16.5" thickTop="1" thickBot="1" x14ac:dyDescent="0.25">
      <c r="B46" s="141" t="s">
        <v>19</v>
      </c>
      <c r="C46" s="133">
        <f>+C43+C44+C45</f>
        <v>1696</v>
      </c>
      <c r="D46" s="143">
        <f t="shared" ref="D46:H46" si="57">+D43+D44+D45</f>
        <v>1696</v>
      </c>
      <c r="E46" s="171">
        <f t="shared" si="57"/>
        <v>3392</v>
      </c>
      <c r="F46" s="133">
        <f t="shared" si="57"/>
        <v>2575</v>
      </c>
      <c r="G46" s="143">
        <f t="shared" si="57"/>
        <v>2576</v>
      </c>
      <c r="H46" s="177">
        <f t="shared" si="57"/>
        <v>5151</v>
      </c>
      <c r="I46" s="136">
        <f t="shared" si="43"/>
        <v>51.857311320754704</v>
      </c>
      <c r="J46" s="10"/>
      <c r="K46" s="11"/>
      <c r="L46" s="48" t="s">
        <v>19</v>
      </c>
      <c r="M46" s="49">
        <f>+M43+M44+M45</f>
        <v>239259</v>
      </c>
      <c r="N46" s="50">
        <f t="shared" ref="N46:V46" si="58">+N43+N44+N45</f>
        <v>239431</v>
      </c>
      <c r="O46" s="189">
        <f t="shared" si="58"/>
        <v>478690</v>
      </c>
      <c r="P46" s="50">
        <f t="shared" si="58"/>
        <v>0</v>
      </c>
      <c r="Q46" s="189">
        <f t="shared" si="58"/>
        <v>478690</v>
      </c>
      <c r="R46" s="49">
        <f t="shared" si="58"/>
        <v>365269</v>
      </c>
      <c r="S46" s="50">
        <f t="shared" si="58"/>
        <v>365161</v>
      </c>
      <c r="T46" s="189">
        <f t="shared" si="58"/>
        <v>730430</v>
      </c>
      <c r="U46" s="50">
        <f t="shared" si="58"/>
        <v>0</v>
      </c>
      <c r="V46" s="189">
        <f t="shared" si="58"/>
        <v>730430</v>
      </c>
      <c r="W46" s="51">
        <f t="shared" si="47"/>
        <v>52.589358457456804</v>
      </c>
    </row>
    <row r="47" spans="2:25" ht="13.5" thickTop="1" x14ac:dyDescent="0.2">
      <c r="B47" s="111" t="s">
        <v>20</v>
      </c>
      <c r="C47" s="125">
        <v>482</v>
      </c>
      <c r="D47" s="127">
        <v>482</v>
      </c>
      <c r="E47" s="172">
        <f t="shared" ref="E47:E49" si="59">SUM(C47:D47)</f>
        <v>964</v>
      </c>
      <c r="F47" s="125">
        <v>792</v>
      </c>
      <c r="G47" s="127">
        <v>791</v>
      </c>
      <c r="H47" s="178">
        <f t="shared" ref="H47:H49" si="60">SUM(F47:G47)</f>
        <v>1583</v>
      </c>
      <c r="I47" s="128">
        <f t="shared" si="43"/>
        <v>64.211618257261406</v>
      </c>
      <c r="J47" s="4"/>
      <c r="K47" s="4"/>
      <c r="L47" s="14" t="s">
        <v>21</v>
      </c>
      <c r="M47" s="40">
        <v>74545</v>
      </c>
      <c r="N47" s="38">
        <v>77281</v>
      </c>
      <c r="O47" s="187">
        <f t="shared" ref="O47:O49" si="61">SUM(M47:N47)</f>
        <v>151826</v>
      </c>
      <c r="P47" s="148">
        <v>0</v>
      </c>
      <c r="Q47" s="187">
        <f>O47+P47</f>
        <v>151826</v>
      </c>
      <c r="R47" s="40">
        <v>126436</v>
      </c>
      <c r="S47" s="38">
        <v>127137</v>
      </c>
      <c r="T47" s="187">
        <f t="shared" ref="T47:T49" si="62">SUM(R47:S47)</f>
        <v>253573</v>
      </c>
      <c r="U47" s="148">
        <v>0</v>
      </c>
      <c r="V47" s="187">
        <f>T47+U47</f>
        <v>253573</v>
      </c>
      <c r="W47" s="41">
        <f t="shared" si="47"/>
        <v>67.015530936730201</v>
      </c>
    </row>
    <row r="48" spans="2:25" x14ac:dyDescent="0.2">
      <c r="B48" s="111" t="s">
        <v>22</v>
      </c>
      <c r="C48" s="125">
        <v>546</v>
      </c>
      <c r="D48" s="127">
        <v>546</v>
      </c>
      <c r="E48" s="169">
        <f t="shared" si="59"/>
        <v>1092</v>
      </c>
      <c r="F48" s="125">
        <v>868</v>
      </c>
      <c r="G48" s="127">
        <v>868</v>
      </c>
      <c r="H48" s="169">
        <f t="shared" si="60"/>
        <v>1736</v>
      </c>
      <c r="I48" s="128">
        <f t="shared" si="43"/>
        <v>58.974358974358964</v>
      </c>
      <c r="J48" s="4"/>
      <c r="K48" s="4"/>
      <c r="L48" s="14" t="s">
        <v>22</v>
      </c>
      <c r="M48" s="40">
        <v>80825</v>
      </c>
      <c r="N48" s="38">
        <v>86333</v>
      </c>
      <c r="O48" s="187">
        <f t="shared" si="61"/>
        <v>167158</v>
      </c>
      <c r="P48" s="148">
        <v>0</v>
      </c>
      <c r="Q48" s="187">
        <f t="shared" ref="Q48:Q49" si="63">O48+P48</f>
        <v>167158</v>
      </c>
      <c r="R48" s="40">
        <v>132281</v>
      </c>
      <c r="S48" s="38">
        <v>137289</v>
      </c>
      <c r="T48" s="187">
        <f t="shared" si="62"/>
        <v>269570</v>
      </c>
      <c r="U48" s="148">
        <v>0</v>
      </c>
      <c r="V48" s="187">
        <f>T48+U48</f>
        <v>269570</v>
      </c>
      <c r="W48" s="41">
        <f t="shared" si="47"/>
        <v>61.266586104164929</v>
      </c>
    </row>
    <row r="49" spans="2:25" ht="13.5" thickBot="1" x14ac:dyDescent="0.25">
      <c r="B49" s="111" t="s">
        <v>23</v>
      </c>
      <c r="C49" s="125">
        <v>510</v>
      </c>
      <c r="D49" s="144">
        <v>510</v>
      </c>
      <c r="E49" s="173">
        <f t="shared" si="59"/>
        <v>1020</v>
      </c>
      <c r="F49" s="125">
        <v>798</v>
      </c>
      <c r="G49" s="144">
        <v>799</v>
      </c>
      <c r="H49" s="173">
        <f t="shared" si="60"/>
        <v>1597</v>
      </c>
      <c r="I49" s="145">
        <f t="shared" si="43"/>
        <v>56.568627450980394</v>
      </c>
      <c r="J49" s="4"/>
      <c r="K49" s="4"/>
      <c r="L49" s="14" t="s">
        <v>23</v>
      </c>
      <c r="M49" s="40">
        <v>79105</v>
      </c>
      <c r="N49" s="38">
        <v>81299</v>
      </c>
      <c r="O49" s="187">
        <f t="shared" si="61"/>
        <v>160404</v>
      </c>
      <c r="P49" s="148">
        <v>0</v>
      </c>
      <c r="Q49" s="187">
        <f t="shared" si="63"/>
        <v>160404</v>
      </c>
      <c r="R49" s="40">
        <v>121573</v>
      </c>
      <c r="S49" s="38">
        <v>122821</v>
      </c>
      <c r="T49" s="187">
        <f t="shared" si="62"/>
        <v>244394</v>
      </c>
      <c r="U49" s="148">
        <v>0</v>
      </c>
      <c r="V49" s="187">
        <f>T49+U49</f>
        <v>244394</v>
      </c>
      <c r="W49" s="41">
        <f t="shared" si="47"/>
        <v>52.36153711877509</v>
      </c>
    </row>
    <row r="50" spans="2:25" ht="14.25" thickTop="1" thickBot="1" x14ac:dyDescent="0.25">
      <c r="B50" s="132" t="s">
        <v>24</v>
      </c>
      <c r="C50" s="133">
        <f>+C47+C48+C49</f>
        <v>1538</v>
      </c>
      <c r="D50" s="135">
        <f t="shared" ref="D50:H50" si="64">+D47+D48+D49</f>
        <v>1538</v>
      </c>
      <c r="E50" s="170">
        <f t="shared" si="64"/>
        <v>3076</v>
      </c>
      <c r="F50" s="133">
        <f t="shared" si="64"/>
        <v>2458</v>
      </c>
      <c r="G50" s="135">
        <f t="shared" si="64"/>
        <v>2458</v>
      </c>
      <c r="H50" s="179">
        <f t="shared" si="64"/>
        <v>4916</v>
      </c>
      <c r="I50" s="136">
        <f t="shared" si="43"/>
        <v>59.81794538361509</v>
      </c>
      <c r="J50" s="4"/>
      <c r="K50" s="4"/>
      <c r="L50" s="42" t="s">
        <v>24</v>
      </c>
      <c r="M50" s="46">
        <f>+M47+M48+M49</f>
        <v>234475</v>
      </c>
      <c r="N50" s="44">
        <f t="shared" ref="N50:V50" si="65">+N47+N48+N49</f>
        <v>244913</v>
      </c>
      <c r="O50" s="188">
        <f t="shared" si="65"/>
        <v>479388</v>
      </c>
      <c r="P50" s="44">
        <f t="shared" si="65"/>
        <v>0</v>
      </c>
      <c r="Q50" s="188">
        <f t="shared" si="65"/>
        <v>479388</v>
      </c>
      <c r="R50" s="46">
        <f t="shared" si="65"/>
        <v>380290</v>
      </c>
      <c r="S50" s="44">
        <f t="shared" si="65"/>
        <v>387247</v>
      </c>
      <c r="T50" s="188">
        <f t="shared" si="65"/>
        <v>767537</v>
      </c>
      <c r="U50" s="44">
        <f t="shared" si="65"/>
        <v>0</v>
      </c>
      <c r="V50" s="188">
        <f t="shared" si="65"/>
        <v>767537</v>
      </c>
      <c r="W50" s="47">
        <f t="shared" si="47"/>
        <v>60.107678957337264</v>
      </c>
    </row>
    <row r="51" spans="2:25" ht="14.25" thickTop="1" thickBot="1" x14ac:dyDescent="0.25">
      <c r="B51" s="132" t="s">
        <v>62</v>
      </c>
      <c r="C51" s="133">
        <f t="shared" ref="C51:H51" si="66">+C42+C46+C50</f>
        <v>5361</v>
      </c>
      <c r="D51" s="135">
        <f t="shared" si="66"/>
        <v>5361</v>
      </c>
      <c r="E51" s="170">
        <f t="shared" si="66"/>
        <v>10722</v>
      </c>
      <c r="F51" s="133">
        <f t="shared" si="66"/>
        <v>7786</v>
      </c>
      <c r="G51" s="135">
        <f t="shared" si="66"/>
        <v>7787</v>
      </c>
      <c r="H51" s="176">
        <f t="shared" si="66"/>
        <v>15573</v>
      </c>
      <c r="I51" s="137">
        <f>IF(E51=0,0,((H51/E51)-1)*100)</f>
        <v>45.243424734191386</v>
      </c>
      <c r="J51" s="8"/>
      <c r="K51" s="4"/>
      <c r="L51" s="42" t="s">
        <v>62</v>
      </c>
      <c r="M51" s="46">
        <f t="shared" ref="M51:V51" si="67">+M42+M46+M50</f>
        <v>781090</v>
      </c>
      <c r="N51" s="44">
        <f t="shared" si="67"/>
        <v>811881</v>
      </c>
      <c r="O51" s="188">
        <f t="shared" si="67"/>
        <v>1592971</v>
      </c>
      <c r="P51" s="45">
        <f t="shared" si="67"/>
        <v>0</v>
      </c>
      <c r="Q51" s="191">
        <f t="shared" si="67"/>
        <v>1592971</v>
      </c>
      <c r="R51" s="46">
        <f t="shared" si="67"/>
        <v>1127061</v>
      </c>
      <c r="S51" s="44">
        <f t="shared" si="67"/>
        <v>1149078</v>
      </c>
      <c r="T51" s="188">
        <f t="shared" si="67"/>
        <v>2276139</v>
      </c>
      <c r="U51" s="45">
        <f t="shared" si="67"/>
        <v>0</v>
      </c>
      <c r="V51" s="191">
        <f t="shared" si="67"/>
        <v>2276139</v>
      </c>
      <c r="W51" s="47">
        <f>IF(Q51=0,0,((V51/Q51)-1)*100)</f>
        <v>42.886405339456914</v>
      </c>
      <c r="X51" s="320"/>
      <c r="Y51" s="320"/>
    </row>
    <row r="52" spans="2:25" ht="14.25" thickTop="1" thickBot="1" x14ac:dyDescent="0.25">
      <c r="B52" s="132" t="s">
        <v>7</v>
      </c>
      <c r="C52" s="133">
        <f>+C51+C38</f>
        <v>7192</v>
      </c>
      <c r="D52" s="135">
        <f t="shared" ref="D52:H52" si="68">+D51+D38</f>
        <v>7221</v>
      </c>
      <c r="E52" s="170">
        <f t="shared" si="68"/>
        <v>14413</v>
      </c>
      <c r="F52" s="133">
        <f t="shared" si="68"/>
        <v>10069</v>
      </c>
      <c r="G52" s="135">
        <f t="shared" si="68"/>
        <v>10068</v>
      </c>
      <c r="H52" s="176">
        <f t="shared" si="68"/>
        <v>20137</v>
      </c>
      <c r="I52" s="137">
        <f t="shared" ref="I52" si="69">IF(E52=0,0,((H52/E52)-1)*100)</f>
        <v>39.71414695066953</v>
      </c>
      <c r="J52" s="8"/>
      <c r="K52" s="8"/>
      <c r="L52" s="42" t="s">
        <v>7</v>
      </c>
      <c r="M52" s="46">
        <f>+M51+M38</f>
        <v>1053195</v>
      </c>
      <c r="N52" s="44">
        <f t="shared" ref="N52:V52" si="70">+N51+N38</f>
        <v>1083885</v>
      </c>
      <c r="O52" s="188">
        <f t="shared" si="70"/>
        <v>2137080</v>
      </c>
      <c r="P52" s="45">
        <f t="shared" si="70"/>
        <v>0</v>
      </c>
      <c r="Q52" s="191">
        <f t="shared" si="70"/>
        <v>2137080</v>
      </c>
      <c r="R52" s="46">
        <f t="shared" si="70"/>
        <v>1482313</v>
      </c>
      <c r="S52" s="44">
        <f t="shared" si="70"/>
        <v>1499367</v>
      </c>
      <c r="T52" s="188">
        <f t="shared" si="70"/>
        <v>2981680</v>
      </c>
      <c r="U52" s="45">
        <f t="shared" si="70"/>
        <v>0</v>
      </c>
      <c r="V52" s="191">
        <f t="shared" si="70"/>
        <v>2981680</v>
      </c>
      <c r="W52" s="47">
        <f t="shared" ref="W52" si="71">IF(Q52=0,0,((V52/Q52)-1)*100)</f>
        <v>39.521215864637725</v>
      </c>
      <c r="X52" s="320"/>
      <c r="Y52" s="320"/>
    </row>
    <row r="53" spans="2:25" ht="14.25" thickTop="1" thickBot="1" x14ac:dyDescent="0.25">
      <c r="B53" s="146" t="s">
        <v>60</v>
      </c>
      <c r="C53" s="107"/>
      <c r="D53" s="107"/>
      <c r="E53" s="107"/>
      <c r="F53" s="107"/>
      <c r="G53" s="107"/>
      <c r="H53" s="107"/>
      <c r="I53" s="108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5" ht="13.5" thickTop="1" x14ac:dyDescent="0.2">
      <c r="B54" s="487" t="s">
        <v>27</v>
      </c>
      <c r="C54" s="488"/>
      <c r="D54" s="488"/>
      <c r="E54" s="488"/>
      <c r="F54" s="488"/>
      <c r="G54" s="488"/>
      <c r="H54" s="488"/>
      <c r="I54" s="489"/>
      <c r="J54" s="4"/>
      <c r="K54" s="4"/>
      <c r="L54" s="490" t="s">
        <v>28</v>
      </c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2"/>
    </row>
    <row r="55" spans="2:25" ht="13.5" thickBot="1" x14ac:dyDescent="0.25">
      <c r="B55" s="493" t="s">
        <v>30</v>
      </c>
      <c r="C55" s="494"/>
      <c r="D55" s="494"/>
      <c r="E55" s="494"/>
      <c r="F55" s="494"/>
      <c r="G55" s="494"/>
      <c r="H55" s="494"/>
      <c r="I55" s="495"/>
      <c r="J55" s="4"/>
      <c r="K55" s="4"/>
      <c r="L55" s="496" t="s">
        <v>50</v>
      </c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8"/>
    </row>
    <row r="56" spans="2:25" ht="14.25" thickTop="1" thickBot="1" x14ac:dyDescent="0.25">
      <c r="B56" s="106"/>
      <c r="C56" s="107"/>
      <c r="D56" s="107"/>
      <c r="E56" s="107"/>
      <c r="F56" s="107"/>
      <c r="G56" s="107"/>
      <c r="H56" s="107"/>
      <c r="I56" s="108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5" ht="14.25" thickTop="1" thickBot="1" x14ac:dyDescent="0.25">
      <c r="B57" s="109"/>
      <c r="C57" s="513" t="s">
        <v>58</v>
      </c>
      <c r="D57" s="514"/>
      <c r="E57" s="515"/>
      <c r="F57" s="499" t="s">
        <v>59</v>
      </c>
      <c r="G57" s="500"/>
      <c r="H57" s="501"/>
      <c r="I57" s="110" t="s">
        <v>2</v>
      </c>
      <c r="J57" s="4"/>
      <c r="K57" s="4"/>
      <c r="L57" s="12"/>
      <c r="M57" s="502" t="s">
        <v>58</v>
      </c>
      <c r="N57" s="503"/>
      <c r="O57" s="503"/>
      <c r="P57" s="503"/>
      <c r="Q57" s="504"/>
      <c r="R57" s="502" t="s">
        <v>59</v>
      </c>
      <c r="S57" s="503"/>
      <c r="T57" s="503"/>
      <c r="U57" s="503"/>
      <c r="V57" s="504"/>
      <c r="W57" s="13" t="s">
        <v>2</v>
      </c>
    </row>
    <row r="58" spans="2:25" ht="13.5" thickTop="1" x14ac:dyDescent="0.2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5" ht="13.5" thickBot="1" x14ac:dyDescent="0.25">
      <c r="B59" s="116" t="s">
        <v>29</v>
      </c>
      <c r="C59" s="117" t="s">
        <v>5</v>
      </c>
      <c r="D59" s="118" t="s">
        <v>6</v>
      </c>
      <c r="E59" s="379" t="s">
        <v>7</v>
      </c>
      <c r="F59" s="117" t="s">
        <v>5</v>
      </c>
      <c r="G59" s="118" t="s">
        <v>6</v>
      </c>
      <c r="H59" s="379" t="s">
        <v>7</v>
      </c>
      <c r="I59" s="120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5" ht="5.25" customHeight="1" thickTop="1" x14ac:dyDescent="0.2">
      <c r="B60" s="111"/>
      <c r="C60" s="121"/>
      <c r="D60" s="122"/>
      <c r="E60" s="123"/>
      <c r="F60" s="121"/>
      <c r="G60" s="122"/>
      <c r="H60" s="123"/>
      <c r="I60" s="124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5" x14ac:dyDescent="0.2">
      <c r="B61" s="111" t="s">
        <v>10</v>
      </c>
      <c r="C61" s="125">
        <f t="shared" ref="C61:H63" si="72">+C9+C35</f>
        <v>651</v>
      </c>
      <c r="D61" s="127">
        <f t="shared" si="72"/>
        <v>649</v>
      </c>
      <c r="E61" s="175">
        <f t="shared" si="72"/>
        <v>1300</v>
      </c>
      <c r="F61" s="125">
        <f t="shared" si="72"/>
        <v>834</v>
      </c>
      <c r="G61" s="127">
        <f t="shared" si="72"/>
        <v>834</v>
      </c>
      <c r="H61" s="175">
        <f t="shared" si="72"/>
        <v>1668</v>
      </c>
      <c r="I61" s="128">
        <f t="shared" ref="I61:I63" si="73">IF(E61=0,0,((H61/E61)-1)*100)</f>
        <v>28.307692307692299</v>
      </c>
      <c r="J61" s="4"/>
      <c r="K61" s="7"/>
      <c r="L61" s="14" t="s">
        <v>10</v>
      </c>
      <c r="M61" s="37">
        <f t="shared" ref="M61:N63" si="74">+M9+M35</f>
        <v>90584</v>
      </c>
      <c r="N61" s="38">
        <f t="shared" si="74"/>
        <v>92303</v>
      </c>
      <c r="O61" s="187">
        <f>SUM(M61:N61)</f>
        <v>182887</v>
      </c>
      <c r="P61" s="39">
        <f t="shared" ref="P61:S63" si="75">+P9+P35</f>
        <v>0</v>
      </c>
      <c r="Q61" s="187">
        <f t="shared" si="75"/>
        <v>182887</v>
      </c>
      <c r="R61" s="40">
        <f t="shared" si="75"/>
        <v>119365</v>
      </c>
      <c r="S61" s="38">
        <f t="shared" si="75"/>
        <v>118793</v>
      </c>
      <c r="T61" s="187">
        <f>SUM(R61:S61)</f>
        <v>238158</v>
      </c>
      <c r="U61" s="39">
        <f>U9+U35</f>
        <v>0</v>
      </c>
      <c r="V61" s="190">
        <f>+T61+U61</f>
        <v>238158</v>
      </c>
      <c r="W61" s="41">
        <f t="shared" ref="W61:W63" si="76">IF(Q61=0,0,((V61/Q61)-1)*100)</f>
        <v>30.22139353808635</v>
      </c>
    </row>
    <row r="62" spans="2:25" x14ac:dyDescent="0.2">
      <c r="B62" s="111" t="s">
        <v>11</v>
      </c>
      <c r="C62" s="125">
        <f t="shared" si="72"/>
        <v>649</v>
      </c>
      <c r="D62" s="127">
        <f t="shared" si="72"/>
        <v>650</v>
      </c>
      <c r="E62" s="175">
        <f t="shared" si="72"/>
        <v>1299</v>
      </c>
      <c r="F62" s="125">
        <f t="shared" si="72"/>
        <v>810</v>
      </c>
      <c r="G62" s="127">
        <f t="shared" si="72"/>
        <v>810</v>
      </c>
      <c r="H62" s="175">
        <f t="shared" si="72"/>
        <v>1620</v>
      </c>
      <c r="I62" s="128">
        <f t="shared" si="73"/>
        <v>24.711316397228632</v>
      </c>
      <c r="J62" s="4"/>
      <c r="K62" s="7"/>
      <c r="L62" s="14" t="s">
        <v>11</v>
      </c>
      <c r="M62" s="37">
        <f t="shared" si="74"/>
        <v>95491</v>
      </c>
      <c r="N62" s="38">
        <f t="shared" si="74"/>
        <v>94384</v>
      </c>
      <c r="O62" s="187">
        <f t="shared" ref="O62:O63" si="77">SUM(M62:N62)</f>
        <v>189875</v>
      </c>
      <c r="P62" s="39">
        <f t="shared" si="75"/>
        <v>0</v>
      </c>
      <c r="Q62" s="187">
        <f t="shared" si="75"/>
        <v>189875</v>
      </c>
      <c r="R62" s="40">
        <f t="shared" si="75"/>
        <v>130370</v>
      </c>
      <c r="S62" s="38">
        <f t="shared" si="75"/>
        <v>127429</v>
      </c>
      <c r="T62" s="187">
        <f t="shared" ref="T62:T63" si="78">SUM(R62:S62)</f>
        <v>257799</v>
      </c>
      <c r="U62" s="39">
        <f>U10+U36</f>
        <v>0</v>
      </c>
      <c r="V62" s="190">
        <f>+T62+U62</f>
        <v>257799</v>
      </c>
      <c r="W62" s="41">
        <f t="shared" si="76"/>
        <v>35.773008558262021</v>
      </c>
    </row>
    <row r="63" spans="2:25" ht="13.5" thickBot="1" x14ac:dyDescent="0.25">
      <c r="B63" s="116" t="s">
        <v>12</v>
      </c>
      <c r="C63" s="129">
        <f t="shared" si="72"/>
        <v>758</v>
      </c>
      <c r="D63" s="131">
        <f t="shared" si="72"/>
        <v>787</v>
      </c>
      <c r="E63" s="175">
        <f t="shared" si="72"/>
        <v>1545</v>
      </c>
      <c r="F63" s="129">
        <f t="shared" si="72"/>
        <v>1041</v>
      </c>
      <c r="G63" s="131">
        <f t="shared" si="72"/>
        <v>1039</v>
      </c>
      <c r="H63" s="175">
        <f t="shared" si="72"/>
        <v>2080</v>
      </c>
      <c r="I63" s="128">
        <f t="shared" si="73"/>
        <v>34.627831715210355</v>
      </c>
      <c r="J63" s="4"/>
      <c r="K63" s="7"/>
      <c r="L63" s="23" t="s">
        <v>12</v>
      </c>
      <c r="M63" s="37">
        <f t="shared" si="74"/>
        <v>118989</v>
      </c>
      <c r="N63" s="38">
        <f t="shared" si="74"/>
        <v>116988</v>
      </c>
      <c r="O63" s="187">
        <f t="shared" si="77"/>
        <v>235977</v>
      </c>
      <c r="P63" s="39">
        <f t="shared" si="75"/>
        <v>0</v>
      </c>
      <c r="Q63" s="187">
        <f t="shared" si="75"/>
        <v>235977</v>
      </c>
      <c r="R63" s="40">
        <f t="shared" si="75"/>
        <v>158287</v>
      </c>
      <c r="S63" s="38">
        <f t="shared" si="75"/>
        <v>153814</v>
      </c>
      <c r="T63" s="187">
        <f t="shared" si="78"/>
        <v>312101</v>
      </c>
      <c r="U63" s="39">
        <f>U11+U37</f>
        <v>0</v>
      </c>
      <c r="V63" s="190">
        <f>+T63+U63</f>
        <v>312101</v>
      </c>
      <c r="W63" s="41">
        <f t="shared" si="76"/>
        <v>32.25907609639922</v>
      </c>
    </row>
    <row r="64" spans="2:25" ht="14.25" thickTop="1" thickBot="1" x14ac:dyDescent="0.25">
      <c r="B64" s="132" t="s">
        <v>57</v>
      </c>
      <c r="C64" s="133">
        <f>+C61+C62+C63</f>
        <v>2058</v>
      </c>
      <c r="D64" s="134">
        <f t="shared" ref="D64:H64" si="79">+D61+D62+D63</f>
        <v>2086</v>
      </c>
      <c r="E64" s="170">
        <f t="shared" si="79"/>
        <v>4144</v>
      </c>
      <c r="F64" s="133">
        <f t="shared" si="79"/>
        <v>2685</v>
      </c>
      <c r="G64" s="135">
        <f t="shared" si="79"/>
        <v>2683</v>
      </c>
      <c r="H64" s="179">
        <f t="shared" si="79"/>
        <v>5368</v>
      </c>
      <c r="I64" s="136">
        <f>IF(E64=0,0,((H64/E64)-1)*100)</f>
        <v>29.536679536679532</v>
      </c>
      <c r="J64" s="4"/>
      <c r="K64" s="4"/>
      <c r="L64" s="42" t="s">
        <v>57</v>
      </c>
      <c r="M64" s="43">
        <f>+M61+M62+M63</f>
        <v>305064</v>
      </c>
      <c r="N64" s="44">
        <f t="shared" ref="N64:V64" si="80">+N61+N62+N63</f>
        <v>303675</v>
      </c>
      <c r="O64" s="188">
        <f t="shared" si="80"/>
        <v>608739</v>
      </c>
      <c r="P64" s="45">
        <f t="shared" si="80"/>
        <v>0</v>
      </c>
      <c r="Q64" s="188">
        <f t="shared" si="80"/>
        <v>608739</v>
      </c>
      <c r="R64" s="46">
        <f t="shared" si="80"/>
        <v>408022</v>
      </c>
      <c r="S64" s="44">
        <f t="shared" si="80"/>
        <v>400036</v>
      </c>
      <c r="T64" s="188">
        <f t="shared" si="80"/>
        <v>808058</v>
      </c>
      <c r="U64" s="44">
        <f t="shared" si="80"/>
        <v>0</v>
      </c>
      <c r="V64" s="188">
        <f t="shared" si="80"/>
        <v>808058</v>
      </c>
      <c r="W64" s="47">
        <f>IF(Q64=0,0,((V64/Q64)-1)*100)</f>
        <v>32.742932521162601</v>
      </c>
    </row>
    <row r="65" spans="2:25" ht="13.5" thickTop="1" x14ac:dyDescent="0.2">
      <c r="B65" s="111" t="s">
        <v>13</v>
      </c>
      <c r="C65" s="125">
        <f t="shared" ref="C65:H67" si="81">+C13+C39</f>
        <v>851</v>
      </c>
      <c r="D65" s="127">
        <f t="shared" si="81"/>
        <v>851</v>
      </c>
      <c r="E65" s="175">
        <f t="shared" si="81"/>
        <v>1702</v>
      </c>
      <c r="F65" s="125">
        <f t="shared" si="81"/>
        <v>1126</v>
      </c>
      <c r="G65" s="127">
        <f t="shared" si="81"/>
        <v>1126</v>
      </c>
      <c r="H65" s="175">
        <f t="shared" si="81"/>
        <v>2252</v>
      </c>
      <c r="I65" s="128">
        <f t="shared" ref="I65:I76" si="82">IF(E65=0,0,((H65/E65)-1)*100)</f>
        <v>32.31492361927144</v>
      </c>
      <c r="J65" s="4"/>
      <c r="K65" s="4"/>
      <c r="L65" s="14" t="s">
        <v>13</v>
      </c>
      <c r="M65" s="37">
        <f t="shared" ref="M65:N67" si="83">+M13+M39</f>
        <v>117575</v>
      </c>
      <c r="N65" s="38">
        <f t="shared" si="83"/>
        <v>127304</v>
      </c>
      <c r="O65" s="187">
        <f t="shared" ref="O65:O66" si="84">SUM(M65:N65)</f>
        <v>244879</v>
      </c>
      <c r="P65" s="39">
        <f t="shared" ref="P65:S67" si="85">+P13+P39</f>
        <v>0</v>
      </c>
      <c r="Q65" s="187">
        <f t="shared" si="85"/>
        <v>244879</v>
      </c>
      <c r="R65" s="40">
        <f t="shared" si="85"/>
        <v>161281</v>
      </c>
      <c r="S65" s="38">
        <f t="shared" si="85"/>
        <v>161350</v>
      </c>
      <c r="T65" s="187">
        <f t="shared" ref="T65:T66" si="86">SUM(R65:S65)</f>
        <v>322631</v>
      </c>
      <c r="U65" s="39">
        <f>U13+U39</f>
        <v>0</v>
      </c>
      <c r="V65" s="190">
        <f>+T65+U65</f>
        <v>322631</v>
      </c>
      <c r="W65" s="41">
        <f t="shared" ref="W65:W76" si="87">IF(Q65=0,0,((V65/Q65)-1)*100)</f>
        <v>31.751191404734591</v>
      </c>
    </row>
    <row r="66" spans="2:25" x14ac:dyDescent="0.2">
      <c r="B66" s="111" t="s">
        <v>14</v>
      </c>
      <c r="C66" s="125">
        <f t="shared" si="81"/>
        <v>733</v>
      </c>
      <c r="D66" s="127">
        <f t="shared" si="81"/>
        <v>733</v>
      </c>
      <c r="E66" s="175">
        <f t="shared" si="81"/>
        <v>1466</v>
      </c>
      <c r="F66" s="125">
        <f t="shared" si="81"/>
        <v>998</v>
      </c>
      <c r="G66" s="127">
        <f t="shared" si="81"/>
        <v>999</v>
      </c>
      <c r="H66" s="175">
        <f t="shared" si="81"/>
        <v>1997</v>
      </c>
      <c r="I66" s="128">
        <f t="shared" si="82"/>
        <v>36.221009549795369</v>
      </c>
      <c r="J66" s="4"/>
      <c r="K66" s="4"/>
      <c r="L66" s="14" t="s">
        <v>14</v>
      </c>
      <c r="M66" s="37">
        <f t="shared" si="83"/>
        <v>110153</v>
      </c>
      <c r="N66" s="38">
        <f t="shared" si="83"/>
        <v>115931</v>
      </c>
      <c r="O66" s="187">
        <f t="shared" si="84"/>
        <v>226084</v>
      </c>
      <c r="P66" s="39">
        <f t="shared" si="85"/>
        <v>0</v>
      </c>
      <c r="Q66" s="187">
        <f t="shared" si="85"/>
        <v>226084</v>
      </c>
      <c r="R66" s="40">
        <f t="shared" si="85"/>
        <v>140957</v>
      </c>
      <c r="S66" s="38">
        <f t="shared" si="85"/>
        <v>149992</v>
      </c>
      <c r="T66" s="187">
        <f t="shared" si="86"/>
        <v>290949</v>
      </c>
      <c r="U66" s="39">
        <f>U14+U40</f>
        <v>0</v>
      </c>
      <c r="V66" s="190">
        <f>+T66+U66</f>
        <v>290949</v>
      </c>
      <c r="W66" s="41">
        <f t="shared" si="87"/>
        <v>28.690663647139992</v>
      </c>
    </row>
    <row r="67" spans="2:25" ht="13.5" thickBot="1" x14ac:dyDescent="0.25">
      <c r="B67" s="111" t="s">
        <v>15</v>
      </c>
      <c r="C67" s="125">
        <f t="shared" si="81"/>
        <v>812</v>
      </c>
      <c r="D67" s="127">
        <f t="shared" si="81"/>
        <v>812</v>
      </c>
      <c r="E67" s="175">
        <f t="shared" si="81"/>
        <v>1624</v>
      </c>
      <c r="F67" s="125">
        <f t="shared" si="81"/>
        <v>1219</v>
      </c>
      <c r="G67" s="127">
        <f t="shared" si="81"/>
        <v>1219</v>
      </c>
      <c r="H67" s="175">
        <f t="shared" si="81"/>
        <v>2438</v>
      </c>
      <c r="I67" s="128">
        <f>IF(E67=0,0,((H67/E67)-1)*100)</f>
        <v>50.123152709359609</v>
      </c>
      <c r="J67" s="4"/>
      <c r="K67" s="4"/>
      <c r="L67" s="14" t="s">
        <v>15</v>
      </c>
      <c r="M67" s="37">
        <f t="shared" si="83"/>
        <v>115650</v>
      </c>
      <c r="N67" s="38">
        <f t="shared" si="83"/>
        <v>118527</v>
      </c>
      <c r="O67" s="187">
        <f>SUM(M67:N67)</f>
        <v>234177</v>
      </c>
      <c r="P67" s="39">
        <f t="shared" si="85"/>
        <v>0</v>
      </c>
      <c r="Q67" s="187">
        <f t="shared" si="85"/>
        <v>234177</v>
      </c>
      <c r="R67" s="40">
        <f t="shared" si="85"/>
        <v>156182</v>
      </c>
      <c r="S67" s="38">
        <f t="shared" si="85"/>
        <v>162048</v>
      </c>
      <c r="T67" s="187">
        <f>SUM(R67:S67)</f>
        <v>318230</v>
      </c>
      <c r="U67" s="39">
        <f>U15+U41</f>
        <v>0</v>
      </c>
      <c r="V67" s="190">
        <f>+T67+U67</f>
        <v>318230</v>
      </c>
      <c r="W67" s="41">
        <f>IF(Q67=0,0,((V67/Q67)-1)*100)</f>
        <v>35.892935685400353</v>
      </c>
    </row>
    <row r="68" spans="2:25" ht="14.25" thickTop="1" thickBot="1" x14ac:dyDescent="0.25">
      <c r="B68" s="132" t="s">
        <v>61</v>
      </c>
      <c r="C68" s="133">
        <f>+C65+C66+C67</f>
        <v>2396</v>
      </c>
      <c r="D68" s="135">
        <f t="shared" ref="D68:H68" si="88">+D65+D66+D67</f>
        <v>2396</v>
      </c>
      <c r="E68" s="170">
        <f t="shared" si="88"/>
        <v>4792</v>
      </c>
      <c r="F68" s="133">
        <f t="shared" si="88"/>
        <v>3343</v>
      </c>
      <c r="G68" s="135">
        <f t="shared" si="88"/>
        <v>3344</v>
      </c>
      <c r="H68" s="176">
        <f t="shared" si="88"/>
        <v>6687</v>
      </c>
      <c r="I68" s="137">
        <f>IF(E68=0,0,((H68/E68)-1)*100)</f>
        <v>39.545075125208683</v>
      </c>
      <c r="J68" s="8"/>
      <c r="K68" s="8"/>
      <c r="L68" s="42" t="s">
        <v>61</v>
      </c>
      <c r="M68" s="46">
        <f>+M65+M66+M67</f>
        <v>343378</v>
      </c>
      <c r="N68" s="44">
        <f t="shared" ref="N68:V68" si="89">+N65+N66+N67</f>
        <v>361762</v>
      </c>
      <c r="O68" s="188">
        <f t="shared" si="89"/>
        <v>705140</v>
      </c>
      <c r="P68" s="45">
        <f t="shared" si="89"/>
        <v>0</v>
      </c>
      <c r="Q68" s="191">
        <f t="shared" si="89"/>
        <v>705140</v>
      </c>
      <c r="R68" s="46">
        <f t="shared" si="89"/>
        <v>458420</v>
      </c>
      <c r="S68" s="44">
        <f t="shared" si="89"/>
        <v>473390</v>
      </c>
      <c r="T68" s="188">
        <f t="shared" si="89"/>
        <v>931810</v>
      </c>
      <c r="U68" s="45">
        <f t="shared" si="89"/>
        <v>0</v>
      </c>
      <c r="V68" s="191">
        <f t="shared" si="89"/>
        <v>931810</v>
      </c>
      <c r="W68" s="47">
        <f>IF(Q68=0,0,((V68/Q68)-1)*100)</f>
        <v>32.145389568029039</v>
      </c>
      <c r="X68" s="320"/>
      <c r="Y68" s="320"/>
    </row>
    <row r="69" spans="2:25" ht="13.5" thickTop="1" x14ac:dyDescent="0.2">
      <c r="B69" s="111" t="s">
        <v>16</v>
      </c>
      <c r="C69" s="138">
        <f t="shared" ref="C69:H71" si="90">+C17+C43</f>
        <v>749</v>
      </c>
      <c r="D69" s="140">
        <f t="shared" si="90"/>
        <v>749</v>
      </c>
      <c r="E69" s="175">
        <f t="shared" si="90"/>
        <v>1498</v>
      </c>
      <c r="F69" s="138">
        <f t="shared" si="90"/>
        <v>1132</v>
      </c>
      <c r="G69" s="140">
        <f t="shared" si="90"/>
        <v>1132</v>
      </c>
      <c r="H69" s="175">
        <f t="shared" si="90"/>
        <v>2264</v>
      </c>
      <c r="I69" s="128">
        <f t="shared" si="82"/>
        <v>51.134846461949259</v>
      </c>
      <c r="J69" s="8"/>
      <c r="K69" s="4"/>
      <c r="L69" s="14" t="s">
        <v>16</v>
      </c>
      <c r="M69" s="37">
        <f t="shared" ref="M69:N71" si="91">+M17+M43</f>
        <v>103938</v>
      </c>
      <c r="N69" s="38">
        <f t="shared" si="91"/>
        <v>104046</v>
      </c>
      <c r="O69" s="187">
        <f t="shared" ref="O69:O71" si="92">SUM(M69:N69)</f>
        <v>207984</v>
      </c>
      <c r="P69" s="39">
        <f t="shared" ref="P69:S71" si="93">+P17+P43</f>
        <v>0</v>
      </c>
      <c r="Q69" s="187">
        <f t="shared" si="93"/>
        <v>207984</v>
      </c>
      <c r="R69" s="40">
        <f t="shared" si="93"/>
        <v>155571</v>
      </c>
      <c r="S69" s="38">
        <f t="shared" si="93"/>
        <v>156052</v>
      </c>
      <c r="T69" s="187">
        <f t="shared" ref="T69:T71" si="94">SUM(R69:S69)</f>
        <v>311623</v>
      </c>
      <c r="U69" s="39">
        <f>U17+U43</f>
        <v>0</v>
      </c>
      <c r="V69" s="190">
        <f>+T69+U69</f>
        <v>311623</v>
      </c>
      <c r="W69" s="41">
        <f t="shared" si="87"/>
        <v>49.83027540580045</v>
      </c>
    </row>
    <row r="70" spans="2:25" x14ac:dyDescent="0.2">
      <c r="B70" s="111" t="s">
        <v>17</v>
      </c>
      <c r="C70" s="138">
        <f t="shared" si="90"/>
        <v>666</v>
      </c>
      <c r="D70" s="140">
        <f t="shared" si="90"/>
        <v>666</v>
      </c>
      <c r="E70" s="175">
        <f t="shared" si="90"/>
        <v>1332</v>
      </c>
      <c r="F70" s="138">
        <f t="shared" si="90"/>
        <v>1083</v>
      </c>
      <c r="G70" s="140">
        <f t="shared" si="90"/>
        <v>1083</v>
      </c>
      <c r="H70" s="175">
        <f t="shared" si="90"/>
        <v>2166</v>
      </c>
      <c r="I70" s="128">
        <f>IF(E70=0,0,((H70/E70)-1)*100)</f>
        <v>62.612612612612615</v>
      </c>
      <c r="J70" s="4"/>
      <c r="K70" s="4"/>
      <c r="L70" s="14" t="s">
        <v>17</v>
      </c>
      <c r="M70" s="37">
        <f t="shared" si="91"/>
        <v>91609</v>
      </c>
      <c r="N70" s="38">
        <f t="shared" si="91"/>
        <v>90717</v>
      </c>
      <c r="O70" s="187">
        <f>SUM(M70:N70)</f>
        <v>182326</v>
      </c>
      <c r="P70" s="39">
        <f t="shared" si="93"/>
        <v>0</v>
      </c>
      <c r="Q70" s="187">
        <f t="shared" si="93"/>
        <v>182326</v>
      </c>
      <c r="R70" s="40">
        <f t="shared" si="93"/>
        <v>145130</v>
      </c>
      <c r="S70" s="38">
        <f t="shared" si="93"/>
        <v>143647</v>
      </c>
      <c r="T70" s="187">
        <f>SUM(R70:S70)</f>
        <v>288777</v>
      </c>
      <c r="U70" s="148">
        <f>U18+U44</f>
        <v>0</v>
      </c>
      <c r="V70" s="187">
        <f>+T70+U70</f>
        <v>288777</v>
      </c>
      <c r="W70" s="41">
        <f>IF(Q70=0,0,((V70/Q70)-1)*100)</f>
        <v>58.384980748768697</v>
      </c>
    </row>
    <row r="71" spans="2:25" ht="13.5" thickBot="1" x14ac:dyDescent="0.25">
      <c r="B71" s="111" t="s">
        <v>18</v>
      </c>
      <c r="C71" s="138">
        <f t="shared" si="90"/>
        <v>634</v>
      </c>
      <c r="D71" s="140">
        <f t="shared" si="90"/>
        <v>634</v>
      </c>
      <c r="E71" s="175">
        <f t="shared" si="90"/>
        <v>1268</v>
      </c>
      <c r="F71" s="138">
        <f t="shared" si="90"/>
        <v>937</v>
      </c>
      <c r="G71" s="140">
        <f t="shared" si="90"/>
        <v>938</v>
      </c>
      <c r="H71" s="175">
        <f t="shared" si="90"/>
        <v>1875</v>
      </c>
      <c r="I71" s="128">
        <f t="shared" si="82"/>
        <v>47.870662460567814</v>
      </c>
      <c r="J71" s="4"/>
      <c r="K71" s="4"/>
      <c r="L71" s="14" t="s">
        <v>18</v>
      </c>
      <c r="M71" s="37">
        <f t="shared" si="91"/>
        <v>82977</v>
      </c>
      <c r="N71" s="38">
        <f t="shared" si="91"/>
        <v>82388</v>
      </c>
      <c r="O71" s="187">
        <f t="shared" si="92"/>
        <v>165365</v>
      </c>
      <c r="P71" s="39">
        <f t="shared" si="93"/>
        <v>0</v>
      </c>
      <c r="Q71" s="187">
        <f t="shared" si="93"/>
        <v>165365</v>
      </c>
      <c r="R71" s="40">
        <f t="shared" si="93"/>
        <v>135663</v>
      </c>
      <c r="S71" s="38">
        <f t="shared" si="93"/>
        <v>134895</v>
      </c>
      <c r="T71" s="187">
        <f t="shared" si="94"/>
        <v>270558</v>
      </c>
      <c r="U71" s="148">
        <f>U19+U45</f>
        <v>0</v>
      </c>
      <c r="V71" s="187">
        <f>+T71+U71</f>
        <v>270558</v>
      </c>
      <c r="W71" s="41">
        <f t="shared" si="87"/>
        <v>63.61261451939648</v>
      </c>
    </row>
    <row r="72" spans="2:25" ht="16.5" thickTop="1" thickBot="1" x14ac:dyDescent="0.25">
      <c r="B72" s="141" t="s">
        <v>19</v>
      </c>
      <c r="C72" s="142">
        <f>+C69+C70+C71</f>
        <v>2049</v>
      </c>
      <c r="D72" s="147">
        <f t="shared" ref="D72:H72" si="95">+D69+D70+D71</f>
        <v>2049</v>
      </c>
      <c r="E72" s="180">
        <f t="shared" si="95"/>
        <v>4098</v>
      </c>
      <c r="F72" s="133">
        <f t="shared" si="95"/>
        <v>3152</v>
      </c>
      <c r="G72" s="143">
        <f t="shared" si="95"/>
        <v>3153</v>
      </c>
      <c r="H72" s="177">
        <f t="shared" si="95"/>
        <v>6305</v>
      </c>
      <c r="I72" s="136">
        <f t="shared" si="82"/>
        <v>53.855539287457297</v>
      </c>
      <c r="J72" s="10"/>
      <c r="K72" s="11"/>
      <c r="L72" s="48" t="s">
        <v>19</v>
      </c>
      <c r="M72" s="49">
        <f>+M69+M70+M71</f>
        <v>278524</v>
      </c>
      <c r="N72" s="50">
        <f t="shared" ref="N72:V72" si="96">+N69+N70+N71</f>
        <v>277151</v>
      </c>
      <c r="O72" s="189">
        <f t="shared" si="96"/>
        <v>555675</v>
      </c>
      <c r="P72" s="50">
        <f t="shared" si="96"/>
        <v>0</v>
      </c>
      <c r="Q72" s="189">
        <f t="shared" si="96"/>
        <v>555675</v>
      </c>
      <c r="R72" s="49">
        <f t="shared" si="96"/>
        <v>436364</v>
      </c>
      <c r="S72" s="50">
        <f t="shared" si="96"/>
        <v>434594</v>
      </c>
      <c r="T72" s="189">
        <f t="shared" si="96"/>
        <v>870958</v>
      </c>
      <c r="U72" s="50">
        <f t="shared" si="96"/>
        <v>0</v>
      </c>
      <c r="V72" s="189">
        <f t="shared" si="96"/>
        <v>870958</v>
      </c>
      <c r="W72" s="51">
        <f t="shared" si="87"/>
        <v>56.738741170648325</v>
      </c>
    </row>
    <row r="73" spans="2:25" ht="13.5" thickTop="1" x14ac:dyDescent="0.2">
      <c r="B73" s="111" t="s">
        <v>21</v>
      </c>
      <c r="C73" s="125">
        <f t="shared" ref="C73:H75" si="97">+C21+C47</f>
        <v>609</v>
      </c>
      <c r="D73" s="127">
        <f t="shared" si="97"/>
        <v>609</v>
      </c>
      <c r="E73" s="181">
        <f t="shared" si="97"/>
        <v>1218</v>
      </c>
      <c r="F73" s="125">
        <f t="shared" si="97"/>
        <v>989</v>
      </c>
      <c r="G73" s="127">
        <f t="shared" si="97"/>
        <v>988</v>
      </c>
      <c r="H73" s="178">
        <f t="shared" si="97"/>
        <v>1977</v>
      </c>
      <c r="I73" s="128">
        <f t="shared" si="82"/>
        <v>62.315270935960584</v>
      </c>
      <c r="J73" s="4"/>
      <c r="K73" s="4"/>
      <c r="L73" s="14" t="s">
        <v>21</v>
      </c>
      <c r="M73" s="37">
        <f t="shared" ref="M73:N75" si="98">+M21+M47</f>
        <v>88612</v>
      </c>
      <c r="N73" s="38">
        <f t="shared" si="98"/>
        <v>90252</v>
      </c>
      <c r="O73" s="187">
        <f t="shared" ref="O73:O75" si="99">SUM(M73:N73)</f>
        <v>178864</v>
      </c>
      <c r="P73" s="39">
        <f t="shared" ref="P73:S75" si="100">+P21+P47</f>
        <v>0</v>
      </c>
      <c r="Q73" s="187">
        <f t="shared" si="100"/>
        <v>178864</v>
      </c>
      <c r="R73" s="40">
        <f t="shared" si="100"/>
        <v>154231</v>
      </c>
      <c r="S73" s="38">
        <f t="shared" si="100"/>
        <v>152207</v>
      </c>
      <c r="T73" s="187">
        <f t="shared" ref="T73:T75" si="101">SUM(R73:S73)</f>
        <v>306438</v>
      </c>
      <c r="U73" s="148">
        <f>U21+U47</f>
        <v>0</v>
      </c>
      <c r="V73" s="187">
        <f>+T73+U73</f>
        <v>306438</v>
      </c>
      <c r="W73" s="41">
        <f t="shared" si="87"/>
        <v>71.324581805170411</v>
      </c>
    </row>
    <row r="74" spans="2:25" x14ac:dyDescent="0.2">
      <c r="B74" s="111" t="s">
        <v>22</v>
      </c>
      <c r="C74" s="125">
        <f t="shared" si="97"/>
        <v>688</v>
      </c>
      <c r="D74" s="127">
        <f t="shared" si="97"/>
        <v>688</v>
      </c>
      <c r="E74" s="169">
        <f t="shared" si="97"/>
        <v>1376</v>
      </c>
      <c r="F74" s="125">
        <f t="shared" si="97"/>
        <v>1065</v>
      </c>
      <c r="G74" s="127">
        <f t="shared" si="97"/>
        <v>1065</v>
      </c>
      <c r="H74" s="169">
        <f t="shared" si="97"/>
        <v>2130</v>
      </c>
      <c r="I74" s="128">
        <f t="shared" si="82"/>
        <v>54.796511627906973</v>
      </c>
      <c r="J74" s="4"/>
      <c r="K74" s="4"/>
      <c r="L74" s="14" t="s">
        <v>22</v>
      </c>
      <c r="M74" s="37">
        <f t="shared" si="98"/>
        <v>96384</v>
      </c>
      <c r="N74" s="38">
        <f t="shared" si="98"/>
        <v>102015</v>
      </c>
      <c r="O74" s="187">
        <f t="shared" si="99"/>
        <v>198399</v>
      </c>
      <c r="P74" s="39">
        <f t="shared" si="100"/>
        <v>0</v>
      </c>
      <c r="Q74" s="187">
        <f t="shared" si="100"/>
        <v>198399</v>
      </c>
      <c r="R74" s="40">
        <f t="shared" si="100"/>
        <v>159939</v>
      </c>
      <c r="S74" s="38">
        <f t="shared" si="100"/>
        <v>164892</v>
      </c>
      <c r="T74" s="187">
        <f t="shared" si="101"/>
        <v>324831</v>
      </c>
      <c r="U74" s="148">
        <f>U22+U48</f>
        <v>1</v>
      </c>
      <c r="V74" s="187">
        <f>+T74+U74</f>
        <v>324832</v>
      </c>
      <c r="W74" s="41">
        <f t="shared" si="87"/>
        <v>63.726631686651643</v>
      </c>
    </row>
    <row r="75" spans="2:25" ht="13.5" thickBot="1" x14ac:dyDescent="0.25">
      <c r="B75" s="111" t="s">
        <v>23</v>
      </c>
      <c r="C75" s="125">
        <f t="shared" si="97"/>
        <v>629</v>
      </c>
      <c r="D75" s="144">
        <f t="shared" si="97"/>
        <v>629</v>
      </c>
      <c r="E75" s="173">
        <f t="shared" si="97"/>
        <v>1258</v>
      </c>
      <c r="F75" s="125">
        <f t="shared" si="97"/>
        <v>982</v>
      </c>
      <c r="G75" s="144">
        <f t="shared" si="97"/>
        <v>984</v>
      </c>
      <c r="H75" s="173">
        <f t="shared" si="97"/>
        <v>1966</v>
      </c>
      <c r="I75" s="145">
        <f t="shared" si="82"/>
        <v>56.279809220985697</v>
      </c>
      <c r="J75" s="4"/>
      <c r="K75" s="4"/>
      <c r="L75" s="14" t="s">
        <v>23</v>
      </c>
      <c r="M75" s="37">
        <f t="shared" si="98"/>
        <v>91936</v>
      </c>
      <c r="N75" s="38">
        <f t="shared" si="98"/>
        <v>93405</v>
      </c>
      <c r="O75" s="187">
        <f t="shared" si="99"/>
        <v>185341</v>
      </c>
      <c r="P75" s="39">
        <f t="shared" si="100"/>
        <v>0</v>
      </c>
      <c r="Q75" s="187">
        <f t="shared" si="100"/>
        <v>185341</v>
      </c>
      <c r="R75" s="40">
        <f t="shared" si="100"/>
        <v>146409</v>
      </c>
      <c r="S75" s="38">
        <f t="shared" si="100"/>
        <v>145757</v>
      </c>
      <c r="T75" s="187">
        <f t="shared" si="101"/>
        <v>292166</v>
      </c>
      <c r="U75" s="39">
        <f>U23+U49</f>
        <v>0</v>
      </c>
      <c r="V75" s="190">
        <f>+T75+U75</f>
        <v>292166</v>
      </c>
      <c r="W75" s="41">
        <f t="shared" si="87"/>
        <v>57.637004224645395</v>
      </c>
    </row>
    <row r="76" spans="2:25" ht="14.25" thickTop="1" thickBot="1" x14ac:dyDescent="0.25">
      <c r="B76" s="132" t="s">
        <v>24</v>
      </c>
      <c r="C76" s="133">
        <f>+C73+C74+C75</f>
        <v>1926</v>
      </c>
      <c r="D76" s="135">
        <f t="shared" ref="D76:H76" si="102">+D73+D74+D75</f>
        <v>1926</v>
      </c>
      <c r="E76" s="179">
        <f t="shared" si="102"/>
        <v>3852</v>
      </c>
      <c r="F76" s="133">
        <f t="shared" si="102"/>
        <v>3036</v>
      </c>
      <c r="G76" s="135">
        <f t="shared" si="102"/>
        <v>3037</v>
      </c>
      <c r="H76" s="179">
        <f t="shared" si="102"/>
        <v>6073</v>
      </c>
      <c r="I76" s="136">
        <f t="shared" si="82"/>
        <v>57.658359293873303</v>
      </c>
      <c r="J76" s="4"/>
      <c r="K76" s="4"/>
      <c r="L76" s="42" t="s">
        <v>24</v>
      </c>
      <c r="M76" s="43">
        <f>+M73+M74+M75</f>
        <v>276932</v>
      </c>
      <c r="N76" s="44">
        <f t="shared" ref="N76:V76" si="103">+N73+N74+N75</f>
        <v>285672</v>
      </c>
      <c r="O76" s="188">
        <f t="shared" si="103"/>
        <v>562604</v>
      </c>
      <c r="P76" s="45">
        <f t="shared" si="103"/>
        <v>0</v>
      </c>
      <c r="Q76" s="188">
        <f t="shared" si="103"/>
        <v>562604</v>
      </c>
      <c r="R76" s="46">
        <f t="shared" si="103"/>
        <v>460579</v>
      </c>
      <c r="S76" s="44">
        <f t="shared" si="103"/>
        <v>462856</v>
      </c>
      <c r="T76" s="188">
        <f t="shared" si="103"/>
        <v>923435</v>
      </c>
      <c r="U76" s="45">
        <f t="shared" si="103"/>
        <v>1</v>
      </c>
      <c r="V76" s="191">
        <f t="shared" si="103"/>
        <v>923436</v>
      </c>
      <c r="W76" s="47">
        <f t="shared" si="87"/>
        <v>64.136053067521743</v>
      </c>
    </row>
    <row r="77" spans="2:25" ht="14.25" thickTop="1" thickBot="1" x14ac:dyDescent="0.25">
      <c r="B77" s="132" t="s">
        <v>62</v>
      </c>
      <c r="C77" s="133">
        <f t="shared" ref="C77:H77" si="104">+C68+C72+C76</f>
        <v>6371</v>
      </c>
      <c r="D77" s="135">
        <f t="shared" si="104"/>
        <v>6371</v>
      </c>
      <c r="E77" s="170">
        <f t="shared" si="104"/>
        <v>12742</v>
      </c>
      <c r="F77" s="133">
        <f t="shared" si="104"/>
        <v>9531</v>
      </c>
      <c r="G77" s="135">
        <f t="shared" si="104"/>
        <v>9534</v>
      </c>
      <c r="H77" s="176">
        <f t="shared" si="104"/>
        <v>19065</v>
      </c>
      <c r="I77" s="137">
        <f>IF(E77=0,0,((H77/E77)-1)*100)</f>
        <v>49.623293046617476</v>
      </c>
      <c r="J77" s="8"/>
      <c r="K77" s="4"/>
      <c r="L77" s="42" t="s">
        <v>62</v>
      </c>
      <c r="M77" s="46">
        <f t="shared" ref="M77:V77" si="105">+M68+M72+M76</f>
        <v>898834</v>
      </c>
      <c r="N77" s="44">
        <f t="shared" si="105"/>
        <v>924585</v>
      </c>
      <c r="O77" s="188">
        <f t="shared" si="105"/>
        <v>1823419</v>
      </c>
      <c r="P77" s="45">
        <f t="shared" si="105"/>
        <v>0</v>
      </c>
      <c r="Q77" s="191">
        <f t="shared" si="105"/>
        <v>1823419</v>
      </c>
      <c r="R77" s="46">
        <f t="shared" si="105"/>
        <v>1355363</v>
      </c>
      <c r="S77" s="44">
        <f t="shared" si="105"/>
        <v>1370840</v>
      </c>
      <c r="T77" s="188">
        <f t="shared" si="105"/>
        <v>2726203</v>
      </c>
      <c r="U77" s="45">
        <f t="shared" si="105"/>
        <v>1</v>
      </c>
      <c r="V77" s="191">
        <f t="shared" si="105"/>
        <v>2726204</v>
      </c>
      <c r="W77" s="47">
        <f>IF(Q77=0,0,((V77/Q77)-1)*100)</f>
        <v>49.510562300820602</v>
      </c>
      <c r="X77" s="320"/>
      <c r="Y77" s="320"/>
    </row>
    <row r="78" spans="2:25" ht="14.25" thickTop="1" thickBot="1" x14ac:dyDescent="0.25">
      <c r="B78" s="132" t="s">
        <v>7</v>
      </c>
      <c r="C78" s="133">
        <f>+C77+C64</f>
        <v>8429</v>
      </c>
      <c r="D78" s="135">
        <f t="shared" ref="D78:H78" si="106">+D77+D64</f>
        <v>8457</v>
      </c>
      <c r="E78" s="170">
        <f t="shared" si="106"/>
        <v>16886</v>
      </c>
      <c r="F78" s="133">
        <f t="shared" si="106"/>
        <v>12216</v>
      </c>
      <c r="G78" s="135">
        <f t="shared" si="106"/>
        <v>12217</v>
      </c>
      <c r="H78" s="176">
        <f t="shared" si="106"/>
        <v>24433</v>
      </c>
      <c r="I78" s="137">
        <f>IF(E78=0,0,((H78/E78)-1)*100)</f>
        <v>44.693829207627608</v>
      </c>
      <c r="J78" s="8"/>
      <c r="K78" s="8"/>
      <c r="L78" s="42" t="s">
        <v>7</v>
      </c>
      <c r="M78" s="46">
        <f>+M77+M64</f>
        <v>1203898</v>
      </c>
      <c r="N78" s="44">
        <f t="shared" ref="N78:V78" si="107">+N77+N64</f>
        <v>1228260</v>
      </c>
      <c r="O78" s="188">
        <f t="shared" si="107"/>
        <v>2432158</v>
      </c>
      <c r="P78" s="45">
        <f t="shared" si="107"/>
        <v>0</v>
      </c>
      <c r="Q78" s="191">
        <f t="shared" si="107"/>
        <v>2432158</v>
      </c>
      <c r="R78" s="46">
        <f t="shared" si="107"/>
        <v>1763385</v>
      </c>
      <c r="S78" s="44">
        <f t="shared" si="107"/>
        <v>1770876</v>
      </c>
      <c r="T78" s="188">
        <f t="shared" si="107"/>
        <v>3534261</v>
      </c>
      <c r="U78" s="45">
        <f t="shared" si="107"/>
        <v>1</v>
      </c>
      <c r="V78" s="191">
        <f t="shared" si="107"/>
        <v>3534262</v>
      </c>
      <c r="W78" s="47">
        <f>IF(Q78=0,0,((V78/Q78)-1)*100)</f>
        <v>45.313832407269587</v>
      </c>
      <c r="X78" s="320"/>
      <c r="Y78" s="320"/>
    </row>
    <row r="79" spans="2:25" ht="14.25" thickTop="1" thickBot="1" x14ac:dyDescent="0.25">
      <c r="B79" s="146" t="s">
        <v>60</v>
      </c>
      <c r="C79" s="107"/>
      <c r="D79" s="107"/>
      <c r="E79" s="107"/>
      <c r="F79" s="107"/>
      <c r="G79" s="107"/>
      <c r="H79" s="107"/>
      <c r="I79" s="108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5" ht="13.5" thickTop="1" x14ac:dyDescent="0.2">
      <c r="L80" s="483" t="s">
        <v>33</v>
      </c>
      <c r="M80" s="484"/>
      <c r="N80" s="484"/>
      <c r="O80" s="484"/>
      <c r="P80" s="484"/>
      <c r="Q80" s="484"/>
      <c r="R80" s="484"/>
      <c r="S80" s="484"/>
      <c r="T80" s="484"/>
      <c r="U80" s="484"/>
      <c r="V80" s="484"/>
      <c r="W80" s="485"/>
    </row>
    <row r="81" spans="12:26" ht="13.5" thickBot="1" x14ac:dyDescent="0.25">
      <c r="L81" s="478" t="s">
        <v>43</v>
      </c>
      <c r="M81" s="479"/>
      <c r="N81" s="479"/>
      <c r="O81" s="479"/>
      <c r="P81" s="479"/>
      <c r="Q81" s="479"/>
      <c r="R81" s="479"/>
      <c r="S81" s="479"/>
      <c r="T81" s="479"/>
      <c r="U81" s="479"/>
      <c r="V81" s="479"/>
      <c r="W81" s="480"/>
    </row>
    <row r="82" spans="12:26" ht="14.25" thickTop="1" thickBot="1" x14ac:dyDescent="0.25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2:26" ht="14.25" thickTop="1" thickBot="1" x14ac:dyDescent="0.25">
      <c r="L83" s="59"/>
      <c r="M83" s="212" t="s">
        <v>58</v>
      </c>
      <c r="N83" s="213"/>
      <c r="O83" s="214"/>
      <c r="P83" s="212"/>
      <c r="Q83" s="212"/>
      <c r="R83" s="212" t="s">
        <v>59</v>
      </c>
      <c r="S83" s="213"/>
      <c r="T83" s="214"/>
      <c r="U83" s="212"/>
      <c r="V83" s="212"/>
      <c r="W83" s="355" t="s">
        <v>2</v>
      </c>
    </row>
    <row r="84" spans="12:26" ht="13.5" thickTop="1" x14ac:dyDescent="0.2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56" t="s">
        <v>4</v>
      </c>
    </row>
    <row r="85" spans="12:26" ht="13.5" thickBot="1" x14ac:dyDescent="0.25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54"/>
    </row>
    <row r="86" spans="12:26" ht="5.25" customHeight="1" thickTop="1" x14ac:dyDescent="0.2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2:26" x14ac:dyDescent="0.2">
      <c r="L87" s="61" t="s">
        <v>10</v>
      </c>
      <c r="M87" s="78">
        <v>4</v>
      </c>
      <c r="N87" s="79">
        <v>0</v>
      </c>
      <c r="O87" s="201">
        <f>M87+N87</f>
        <v>4</v>
      </c>
      <c r="P87" s="80">
        <v>0</v>
      </c>
      <c r="Q87" s="201">
        <f t="shared" ref="Q87:Q89" si="108">O87+P87</f>
        <v>4</v>
      </c>
      <c r="R87" s="78">
        <v>3</v>
      </c>
      <c r="S87" s="79">
        <v>0</v>
      </c>
      <c r="T87" s="201">
        <f>R87+S87</f>
        <v>3</v>
      </c>
      <c r="U87" s="80">
        <v>0</v>
      </c>
      <c r="V87" s="201">
        <f>T87+U87</f>
        <v>3</v>
      </c>
      <c r="W87" s="81">
        <f>IF(Q87=0,0,((V87/Q87)-1)*100)</f>
        <v>-25</v>
      </c>
      <c r="X87" s="321"/>
    </row>
    <row r="88" spans="12:26" x14ac:dyDescent="0.2">
      <c r="L88" s="61" t="s">
        <v>11</v>
      </c>
      <c r="M88" s="78">
        <v>4</v>
      </c>
      <c r="N88" s="79">
        <v>0</v>
      </c>
      <c r="O88" s="201">
        <f>M88+N88</f>
        <v>4</v>
      </c>
      <c r="P88" s="80">
        <v>0</v>
      </c>
      <c r="Q88" s="201">
        <f t="shared" si="108"/>
        <v>4</v>
      </c>
      <c r="R88" s="78">
        <v>7</v>
      </c>
      <c r="S88" s="79">
        <v>0</v>
      </c>
      <c r="T88" s="201">
        <f>R88+S88</f>
        <v>7</v>
      </c>
      <c r="U88" s="80">
        <v>0</v>
      </c>
      <c r="V88" s="201">
        <f>T88+U88</f>
        <v>7</v>
      </c>
      <c r="W88" s="81">
        <f>IF(Q88=0,0,((V88/Q88)-1)*100)</f>
        <v>75</v>
      </c>
      <c r="X88" s="321"/>
    </row>
    <row r="89" spans="12:26" ht="13.5" thickBot="1" x14ac:dyDescent="0.25">
      <c r="L89" s="67" t="s">
        <v>12</v>
      </c>
      <c r="M89" s="78">
        <v>3</v>
      </c>
      <c r="N89" s="79">
        <v>0</v>
      </c>
      <c r="O89" s="201">
        <f>M89+N89</f>
        <v>3</v>
      </c>
      <c r="P89" s="80">
        <v>0</v>
      </c>
      <c r="Q89" s="201">
        <f t="shared" si="108"/>
        <v>3</v>
      </c>
      <c r="R89" s="78">
        <v>5</v>
      </c>
      <c r="S89" s="79">
        <v>0</v>
      </c>
      <c r="T89" s="201">
        <f>R89+S89</f>
        <v>5</v>
      </c>
      <c r="U89" s="80">
        <v>0</v>
      </c>
      <c r="V89" s="201">
        <f>T89+U89</f>
        <v>5</v>
      </c>
      <c r="W89" s="81">
        <f>IF(Q89=0,0,((V89/Q89)-1)*100)</f>
        <v>66.666666666666671</v>
      </c>
    </row>
    <row r="90" spans="12:26" ht="14.25" thickTop="1" thickBot="1" x14ac:dyDescent="0.25">
      <c r="L90" s="82" t="s">
        <v>57</v>
      </c>
      <c r="M90" s="83">
        <f>+M87+M88+M89</f>
        <v>11</v>
      </c>
      <c r="N90" s="84">
        <f t="shared" ref="N90:V90" si="109">+N87+N88+N89</f>
        <v>0</v>
      </c>
      <c r="O90" s="202">
        <f t="shared" si="109"/>
        <v>11</v>
      </c>
      <c r="P90" s="83">
        <f t="shared" si="109"/>
        <v>0</v>
      </c>
      <c r="Q90" s="202">
        <f t="shared" si="109"/>
        <v>11</v>
      </c>
      <c r="R90" s="83">
        <f t="shared" si="109"/>
        <v>15</v>
      </c>
      <c r="S90" s="84">
        <f t="shared" si="109"/>
        <v>0</v>
      </c>
      <c r="T90" s="202">
        <f t="shared" si="109"/>
        <v>15</v>
      </c>
      <c r="U90" s="83">
        <f t="shared" si="109"/>
        <v>0</v>
      </c>
      <c r="V90" s="202">
        <f t="shared" si="109"/>
        <v>15</v>
      </c>
      <c r="W90" s="85">
        <f t="shared" ref="W90:W102" si="110">IF(Q90=0,0,((V90/Q90)-1)*100)</f>
        <v>36.363636363636353</v>
      </c>
      <c r="X90" s="330"/>
    </row>
    <row r="91" spans="12:26" ht="13.5" thickTop="1" x14ac:dyDescent="0.2">
      <c r="L91" s="61" t="s">
        <v>13</v>
      </c>
      <c r="M91" s="78">
        <v>8</v>
      </c>
      <c r="N91" s="79">
        <v>0</v>
      </c>
      <c r="O91" s="201">
        <f>M91+N91</f>
        <v>8</v>
      </c>
      <c r="P91" s="80">
        <v>0</v>
      </c>
      <c r="Q91" s="201">
        <f t="shared" ref="Q91:Q92" si="111">O91+P91</f>
        <v>8</v>
      </c>
      <c r="R91" s="78">
        <v>4</v>
      </c>
      <c r="S91" s="79">
        <v>0</v>
      </c>
      <c r="T91" s="201">
        <f>R91+S91</f>
        <v>4</v>
      </c>
      <c r="U91" s="80">
        <v>0</v>
      </c>
      <c r="V91" s="201">
        <f>T91+U91</f>
        <v>4</v>
      </c>
      <c r="W91" s="81">
        <f t="shared" si="110"/>
        <v>-50</v>
      </c>
      <c r="X91" s="330"/>
    </row>
    <row r="92" spans="12:26" x14ac:dyDescent="0.2">
      <c r="L92" s="61" t="s">
        <v>14</v>
      </c>
      <c r="M92" s="78">
        <v>5</v>
      </c>
      <c r="N92" s="79">
        <v>0</v>
      </c>
      <c r="O92" s="201">
        <f>M92+N92</f>
        <v>5</v>
      </c>
      <c r="P92" s="80">
        <v>0</v>
      </c>
      <c r="Q92" s="201">
        <f t="shared" si="111"/>
        <v>5</v>
      </c>
      <c r="R92" s="78">
        <v>3</v>
      </c>
      <c r="S92" s="79">
        <v>1</v>
      </c>
      <c r="T92" s="201">
        <f>R92+S92</f>
        <v>4</v>
      </c>
      <c r="U92" s="80">
        <v>0</v>
      </c>
      <c r="V92" s="201">
        <f>T92+U92</f>
        <v>4</v>
      </c>
      <c r="W92" s="81">
        <f t="shared" si="110"/>
        <v>-19.999999999999996</v>
      </c>
    </row>
    <row r="93" spans="12:26" ht="13.5" thickBot="1" x14ac:dyDescent="0.25">
      <c r="L93" s="61" t="s">
        <v>15</v>
      </c>
      <c r="M93" s="78">
        <v>7</v>
      </c>
      <c r="N93" s="79">
        <v>0</v>
      </c>
      <c r="O93" s="201">
        <f>M93+N93</f>
        <v>7</v>
      </c>
      <c r="P93" s="80">
        <v>0</v>
      </c>
      <c r="Q93" s="201">
        <f>O93+P93</f>
        <v>7</v>
      </c>
      <c r="R93" s="78">
        <v>4</v>
      </c>
      <c r="S93" s="79">
        <v>0</v>
      </c>
      <c r="T93" s="201">
        <f>R93+S93</f>
        <v>4</v>
      </c>
      <c r="U93" s="80">
        <v>0</v>
      </c>
      <c r="V93" s="201">
        <f>T93+U93</f>
        <v>4</v>
      </c>
      <c r="W93" s="81">
        <f>IF(Q93=0,0,((V93/Q93)-1)*100)</f>
        <v>-42.857142857142861</v>
      </c>
    </row>
    <row r="94" spans="12:26" ht="14.25" thickTop="1" thickBot="1" x14ac:dyDescent="0.25">
      <c r="L94" s="82" t="s">
        <v>61</v>
      </c>
      <c r="M94" s="83">
        <f>+M91+M92+M93</f>
        <v>20</v>
      </c>
      <c r="N94" s="84">
        <f t="shared" ref="N94:V94" si="112">+N91+N92+N93</f>
        <v>0</v>
      </c>
      <c r="O94" s="202">
        <f t="shared" si="112"/>
        <v>20</v>
      </c>
      <c r="P94" s="83">
        <f t="shared" si="112"/>
        <v>0</v>
      </c>
      <c r="Q94" s="202">
        <f t="shared" si="112"/>
        <v>20</v>
      </c>
      <c r="R94" s="83">
        <f t="shared" si="112"/>
        <v>11</v>
      </c>
      <c r="S94" s="84">
        <f t="shared" si="112"/>
        <v>1</v>
      </c>
      <c r="T94" s="202">
        <f t="shared" si="112"/>
        <v>12</v>
      </c>
      <c r="U94" s="83">
        <f t="shared" si="112"/>
        <v>0</v>
      </c>
      <c r="V94" s="202">
        <f t="shared" si="112"/>
        <v>12</v>
      </c>
      <c r="W94" s="85">
        <f>IF(Q94=0,0,((V94/Q94)-1)*100)</f>
        <v>-40</v>
      </c>
      <c r="X94" s="330"/>
      <c r="Y94" s="320"/>
      <c r="Z94" s="320">
        <f>SUM(X94:Y94)</f>
        <v>0</v>
      </c>
    </row>
    <row r="95" spans="12:26" ht="13.5" thickTop="1" x14ac:dyDescent="0.2">
      <c r="L95" s="61" t="s">
        <v>16</v>
      </c>
      <c r="M95" s="78">
        <v>1</v>
      </c>
      <c r="N95" s="79">
        <v>0</v>
      </c>
      <c r="O95" s="201">
        <f>SUM(M95:N95)</f>
        <v>1</v>
      </c>
      <c r="P95" s="80">
        <v>0</v>
      </c>
      <c r="Q95" s="201">
        <f t="shared" ref="Q95:Q97" si="113">O95+P95</f>
        <v>1</v>
      </c>
      <c r="R95" s="78">
        <v>4</v>
      </c>
      <c r="S95" s="79">
        <v>0</v>
      </c>
      <c r="T95" s="201">
        <f>SUM(R95:S95)</f>
        <v>4</v>
      </c>
      <c r="U95" s="80">
        <v>0</v>
      </c>
      <c r="V95" s="201">
        <f>T95+U95</f>
        <v>4</v>
      </c>
      <c r="W95" s="81">
        <f t="shared" si="110"/>
        <v>300</v>
      </c>
    </row>
    <row r="96" spans="12:26" x14ac:dyDescent="0.2">
      <c r="L96" s="61" t="s">
        <v>17</v>
      </c>
      <c r="M96" s="78">
        <v>2</v>
      </c>
      <c r="N96" s="79">
        <v>0</v>
      </c>
      <c r="O96" s="201">
        <f>SUM(M96:N96)</f>
        <v>2</v>
      </c>
      <c r="P96" s="80">
        <v>0</v>
      </c>
      <c r="Q96" s="201">
        <f>O96+P96</f>
        <v>2</v>
      </c>
      <c r="R96" s="78">
        <v>1</v>
      </c>
      <c r="S96" s="79">
        <v>0</v>
      </c>
      <c r="T96" s="201">
        <f>SUM(R96:S96)</f>
        <v>1</v>
      </c>
      <c r="U96" s="80">
        <v>0</v>
      </c>
      <c r="V96" s="201">
        <f>T96+U96</f>
        <v>1</v>
      </c>
      <c r="W96" s="81">
        <f>IF(Q96=0,0,((V96/Q96)-1)*100)</f>
        <v>-50</v>
      </c>
    </row>
    <row r="97" spans="12:26" ht="13.5" thickBot="1" x14ac:dyDescent="0.25">
      <c r="L97" s="61" t="s">
        <v>18</v>
      </c>
      <c r="M97" s="78">
        <v>4</v>
      </c>
      <c r="N97" s="79">
        <v>0</v>
      </c>
      <c r="O97" s="203">
        <f>SUM(M97:N97)</f>
        <v>4</v>
      </c>
      <c r="P97" s="86">
        <v>0</v>
      </c>
      <c r="Q97" s="203">
        <f t="shared" si="113"/>
        <v>4</v>
      </c>
      <c r="R97" s="78">
        <v>1</v>
      </c>
      <c r="S97" s="79">
        <v>0</v>
      </c>
      <c r="T97" s="203">
        <f>SUM(R97:S97)</f>
        <v>1</v>
      </c>
      <c r="U97" s="86">
        <v>0</v>
      </c>
      <c r="V97" s="203">
        <f>T97+U97</f>
        <v>1</v>
      </c>
      <c r="W97" s="81">
        <f t="shared" si="110"/>
        <v>-75</v>
      </c>
    </row>
    <row r="98" spans="12:26" ht="14.25" thickTop="1" thickBot="1" x14ac:dyDescent="0.25">
      <c r="L98" s="87" t="s">
        <v>39</v>
      </c>
      <c r="M98" s="88">
        <f>+M95+M96+M97</f>
        <v>7</v>
      </c>
      <c r="N98" s="88">
        <f t="shared" ref="N98:V98" si="114">+N95+N96+N97</f>
        <v>0</v>
      </c>
      <c r="O98" s="204">
        <f t="shared" si="114"/>
        <v>7</v>
      </c>
      <c r="P98" s="89">
        <f t="shared" si="114"/>
        <v>0</v>
      </c>
      <c r="Q98" s="204">
        <f t="shared" si="114"/>
        <v>7</v>
      </c>
      <c r="R98" s="88">
        <f t="shared" si="114"/>
        <v>6</v>
      </c>
      <c r="S98" s="88">
        <f t="shared" si="114"/>
        <v>0</v>
      </c>
      <c r="T98" s="204">
        <f t="shared" si="114"/>
        <v>6</v>
      </c>
      <c r="U98" s="89">
        <f t="shared" si="114"/>
        <v>0</v>
      </c>
      <c r="V98" s="204">
        <f t="shared" si="114"/>
        <v>6</v>
      </c>
      <c r="W98" s="90">
        <f t="shared" si="110"/>
        <v>-14.28571428571429</v>
      </c>
    </row>
    <row r="99" spans="12:26" ht="13.5" thickTop="1" x14ac:dyDescent="0.2">
      <c r="L99" s="61" t="s">
        <v>21</v>
      </c>
      <c r="M99" s="78">
        <v>2</v>
      </c>
      <c r="N99" s="79">
        <v>0</v>
      </c>
      <c r="O99" s="203">
        <f>SUM(M99:N99)</f>
        <v>2</v>
      </c>
      <c r="P99" s="91">
        <v>0</v>
      </c>
      <c r="Q99" s="203">
        <f t="shared" ref="Q99:Q101" si="115">O99+P99</f>
        <v>2</v>
      </c>
      <c r="R99" s="78">
        <v>1</v>
      </c>
      <c r="S99" s="79">
        <v>0</v>
      </c>
      <c r="T99" s="203">
        <f>SUM(R99:S99)</f>
        <v>1</v>
      </c>
      <c r="U99" s="91">
        <v>0</v>
      </c>
      <c r="V99" s="203">
        <f>T99+U99</f>
        <v>1</v>
      </c>
      <c r="W99" s="81">
        <f t="shared" si="110"/>
        <v>-50</v>
      </c>
    </row>
    <row r="100" spans="12:26" x14ac:dyDescent="0.2">
      <c r="L100" s="61" t="s">
        <v>22</v>
      </c>
      <c r="M100" s="78">
        <v>6</v>
      </c>
      <c r="N100" s="79">
        <v>0</v>
      </c>
      <c r="O100" s="203">
        <f>SUM(M100:N100)</f>
        <v>6</v>
      </c>
      <c r="P100" s="80">
        <v>0</v>
      </c>
      <c r="Q100" s="203">
        <f t="shared" si="115"/>
        <v>6</v>
      </c>
      <c r="R100" s="78">
        <v>5</v>
      </c>
      <c r="S100" s="79">
        <v>0</v>
      </c>
      <c r="T100" s="203">
        <f>SUM(R100:S100)</f>
        <v>5</v>
      </c>
      <c r="U100" s="80">
        <v>0</v>
      </c>
      <c r="V100" s="203">
        <f>T100+U100</f>
        <v>5</v>
      </c>
      <c r="W100" s="81">
        <f t="shared" si="110"/>
        <v>-16.666666666666664</v>
      </c>
    </row>
    <row r="101" spans="12:26" ht="13.5" thickBot="1" x14ac:dyDescent="0.25">
      <c r="L101" s="61" t="s">
        <v>23</v>
      </c>
      <c r="M101" s="78">
        <v>5</v>
      </c>
      <c r="N101" s="79">
        <v>0</v>
      </c>
      <c r="O101" s="203">
        <f>SUM(M101:N101)</f>
        <v>5</v>
      </c>
      <c r="P101" s="80">
        <v>0</v>
      </c>
      <c r="Q101" s="203">
        <f t="shared" si="115"/>
        <v>5</v>
      </c>
      <c r="R101" s="78">
        <v>24</v>
      </c>
      <c r="S101" s="79">
        <v>0</v>
      </c>
      <c r="T101" s="203">
        <f>SUM(R101:S101)</f>
        <v>24</v>
      </c>
      <c r="U101" s="80"/>
      <c r="V101" s="203">
        <f>T101+U101</f>
        <v>24</v>
      </c>
      <c r="W101" s="81">
        <f t="shared" si="110"/>
        <v>380</v>
      </c>
    </row>
    <row r="102" spans="12:26" ht="14.25" thickTop="1" thickBot="1" x14ac:dyDescent="0.25">
      <c r="L102" s="82" t="s">
        <v>40</v>
      </c>
      <c r="M102" s="83">
        <f>+M99+M100+M101</f>
        <v>13</v>
      </c>
      <c r="N102" s="84">
        <f t="shared" ref="N102:V102" si="116">+N99+N100+N101</f>
        <v>0</v>
      </c>
      <c r="O102" s="202">
        <f t="shared" si="116"/>
        <v>13</v>
      </c>
      <c r="P102" s="83">
        <f t="shared" si="116"/>
        <v>0</v>
      </c>
      <c r="Q102" s="202">
        <f t="shared" si="116"/>
        <v>13</v>
      </c>
      <c r="R102" s="83">
        <f t="shared" si="116"/>
        <v>30</v>
      </c>
      <c r="S102" s="84">
        <f t="shared" si="116"/>
        <v>0</v>
      </c>
      <c r="T102" s="202">
        <f t="shared" si="116"/>
        <v>30</v>
      </c>
      <c r="U102" s="83">
        <f t="shared" si="116"/>
        <v>0</v>
      </c>
      <c r="V102" s="202">
        <f t="shared" si="116"/>
        <v>30</v>
      </c>
      <c r="W102" s="85">
        <f t="shared" si="110"/>
        <v>130.76923076923075</v>
      </c>
    </row>
    <row r="103" spans="12:26" ht="14.25" thickTop="1" thickBot="1" x14ac:dyDescent="0.25">
      <c r="L103" s="82" t="s">
        <v>62</v>
      </c>
      <c r="M103" s="83">
        <f t="shared" ref="M103:V103" si="117">+M94+M98+M102</f>
        <v>40</v>
      </c>
      <c r="N103" s="84">
        <f t="shared" si="117"/>
        <v>0</v>
      </c>
      <c r="O103" s="202">
        <f t="shared" si="117"/>
        <v>40</v>
      </c>
      <c r="P103" s="83">
        <f t="shared" si="117"/>
        <v>0</v>
      </c>
      <c r="Q103" s="202">
        <f t="shared" si="117"/>
        <v>40</v>
      </c>
      <c r="R103" s="83">
        <f t="shared" si="117"/>
        <v>47</v>
      </c>
      <c r="S103" s="84">
        <f t="shared" si="117"/>
        <v>1</v>
      </c>
      <c r="T103" s="202">
        <f t="shared" si="117"/>
        <v>48</v>
      </c>
      <c r="U103" s="83">
        <f t="shared" si="117"/>
        <v>0</v>
      </c>
      <c r="V103" s="202">
        <f t="shared" si="117"/>
        <v>48</v>
      </c>
      <c r="W103" s="85">
        <f>IF(Q103=0,0,((V103/Q103)-1)*100)</f>
        <v>19.999999999999996</v>
      </c>
      <c r="X103" s="370">
        <f>+O103+O181</f>
        <v>40</v>
      </c>
      <c r="Y103" s="320">
        <f>+T103+T181</f>
        <v>48</v>
      </c>
      <c r="Z103" s="330">
        <f>IF(X103=0,0,(Y103/X103-1))</f>
        <v>0.19999999999999996</v>
      </c>
    </row>
    <row r="104" spans="12:26" ht="14.25" thickTop="1" thickBot="1" x14ac:dyDescent="0.25">
      <c r="L104" s="82" t="s">
        <v>7</v>
      </c>
      <c r="M104" s="83">
        <f t="shared" ref="M104:V104" si="118">+M90+M94+M98+M102</f>
        <v>51</v>
      </c>
      <c r="N104" s="84">
        <f t="shared" si="118"/>
        <v>0</v>
      </c>
      <c r="O104" s="202">
        <f t="shared" si="118"/>
        <v>51</v>
      </c>
      <c r="P104" s="83">
        <f t="shared" si="118"/>
        <v>0</v>
      </c>
      <c r="Q104" s="202">
        <f t="shared" si="118"/>
        <v>51</v>
      </c>
      <c r="R104" s="83">
        <f t="shared" si="118"/>
        <v>62</v>
      </c>
      <c r="S104" s="84">
        <f t="shared" si="118"/>
        <v>1</v>
      </c>
      <c r="T104" s="202">
        <f t="shared" si="118"/>
        <v>63</v>
      </c>
      <c r="U104" s="83">
        <f t="shared" si="118"/>
        <v>0</v>
      </c>
      <c r="V104" s="202">
        <f t="shared" si="118"/>
        <v>63</v>
      </c>
      <c r="W104" s="85">
        <f>IF(Q104=0,0,((V104/Q104)-1)*100)</f>
        <v>23.529411764705888</v>
      </c>
      <c r="X104" s="370">
        <f>+O104+O130</f>
        <v>1141</v>
      </c>
      <c r="Y104" s="320">
        <f>+T104+T182</f>
        <v>63</v>
      </c>
      <c r="Z104" s="330">
        <f>IF(X104=0,0,(Y104/X104-1))</f>
        <v>-0.94478527607361962</v>
      </c>
    </row>
    <row r="105" spans="12:26" ht="14.25" thickTop="1" thickBot="1" x14ac:dyDescent="0.25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6" ht="13.5" thickTop="1" x14ac:dyDescent="0.2">
      <c r="L106" s="483" t="s">
        <v>41</v>
      </c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5"/>
    </row>
    <row r="107" spans="12:26" ht="13.5" thickBot="1" x14ac:dyDescent="0.25">
      <c r="L107" s="478" t="s">
        <v>44</v>
      </c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80"/>
    </row>
    <row r="108" spans="12:26" ht="14.25" thickTop="1" thickBot="1" x14ac:dyDescent="0.25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6" ht="14.25" thickTop="1" thickBot="1" x14ac:dyDescent="0.25">
      <c r="L109" s="59"/>
      <c r="M109" s="212" t="s">
        <v>58</v>
      </c>
      <c r="N109" s="213"/>
      <c r="O109" s="214"/>
      <c r="P109" s="212"/>
      <c r="Q109" s="212"/>
      <c r="R109" s="212" t="s">
        <v>59</v>
      </c>
      <c r="S109" s="213"/>
      <c r="T109" s="214"/>
      <c r="U109" s="212"/>
      <c r="V109" s="212"/>
      <c r="W109" s="355" t="s">
        <v>2</v>
      </c>
    </row>
    <row r="110" spans="12:26" ht="13.5" thickTop="1" x14ac:dyDescent="0.2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56" t="s">
        <v>4</v>
      </c>
    </row>
    <row r="111" spans="12:26" ht="13.5" thickBot="1" x14ac:dyDescent="0.25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57"/>
    </row>
    <row r="112" spans="12:26" ht="5.25" customHeight="1" thickTop="1" x14ac:dyDescent="0.2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2:26" x14ac:dyDescent="0.2">
      <c r="L113" s="61" t="s">
        <v>10</v>
      </c>
      <c r="M113" s="78">
        <v>29</v>
      </c>
      <c r="N113" s="79">
        <v>41</v>
      </c>
      <c r="O113" s="201">
        <f>M113+N113</f>
        <v>70</v>
      </c>
      <c r="P113" s="80">
        <v>0</v>
      </c>
      <c r="Q113" s="201">
        <f t="shared" ref="Q113:Q115" si="119">O113+P113</f>
        <v>70</v>
      </c>
      <c r="R113" s="78">
        <v>91</v>
      </c>
      <c r="S113" s="79">
        <v>63</v>
      </c>
      <c r="T113" s="201">
        <f>R113+S113</f>
        <v>154</v>
      </c>
      <c r="U113" s="80">
        <v>0</v>
      </c>
      <c r="V113" s="201">
        <f>T113+U113</f>
        <v>154</v>
      </c>
      <c r="W113" s="81">
        <f>IF(Q113=0,0,((V113/Q113)-1)*100)</f>
        <v>120.00000000000001</v>
      </c>
      <c r="X113" s="321"/>
    </row>
    <row r="114" spans="12:26" x14ac:dyDescent="0.2">
      <c r="L114" s="61" t="s">
        <v>11</v>
      </c>
      <c r="M114" s="78">
        <v>25</v>
      </c>
      <c r="N114" s="79">
        <v>49</v>
      </c>
      <c r="O114" s="201">
        <f>M114+N114</f>
        <v>74</v>
      </c>
      <c r="P114" s="80">
        <v>0</v>
      </c>
      <c r="Q114" s="201">
        <f t="shared" si="119"/>
        <v>74</v>
      </c>
      <c r="R114" s="78">
        <v>88</v>
      </c>
      <c r="S114" s="79">
        <v>67</v>
      </c>
      <c r="T114" s="201">
        <f>R114+S114</f>
        <v>155</v>
      </c>
      <c r="U114" s="80">
        <v>0</v>
      </c>
      <c r="V114" s="201">
        <f>T114+U114</f>
        <v>155</v>
      </c>
      <c r="W114" s="81">
        <f>IF(Q114=0,0,((V114/Q114)-1)*100)</f>
        <v>109.45945945945948</v>
      </c>
      <c r="X114" s="321"/>
    </row>
    <row r="115" spans="12:26" ht="13.5" thickBot="1" x14ac:dyDescent="0.25">
      <c r="L115" s="67" t="s">
        <v>12</v>
      </c>
      <c r="M115" s="78">
        <v>32</v>
      </c>
      <c r="N115" s="79">
        <v>43</v>
      </c>
      <c r="O115" s="201">
        <f>M115+N115</f>
        <v>75</v>
      </c>
      <c r="P115" s="80">
        <v>0</v>
      </c>
      <c r="Q115" s="201">
        <f t="shared" si="119"/>
        <v>75</v>
      </c>
      <c r="R115" s="78">
        <v>93</v>
      </c>
      <c r="S115" s="79">
        <v>83</v>
      </c>
      <c r="T115" s="201">
        <f>R115+S115</f>
        <v>176</v>
      </c>
      <c r="U115" s="80">
        <v>0</v>
      </c>
      <c r="V115" s="201">
        <f>T115+U115</f>
        <v>176</v>
      </c>
      <c r="W115" s="81">
        <f>IF(Q115=0,0,((V115/Q115)-1)*100)</f>
        <v>134.66666666666666</v>
      </c>
    </row>
    <row r="116" spans="12:26" ht="14.25" thickTop="1" thickBot="1" x14ac:dyDescent="0.25">
      <c r="L116" s="82" t="s">
        <v>38</v>
      </c>
      <c r="M116" s="83">
        <f>+M113+M114+M115</f>
        <v>86</v>
      </c>
      <c r="N116" s="84">
        <f t="shared" ref="N116:V116" si="120">+N113+N114+N115</f>
        <v>133</v>
      </c>
      <c r="O116" s="202">
        <f t="shared" si="120"/>
        <v>219</v>
      </c>
      <c r="P116" s="83">
        <f t="shared" si="120"/>
        <v>0</v>
      </c>
      <c r="Q116" s="202">
        <f t="shared" si="120"/>
        <v>219</v>
      </c>
      <c r="R116" s="83">
        <f t="shared" si="120"/>
        <v>272</v>
      </c>
      <c r="S116" s="84">
        <f t="shared" si="120"/>
        <v>213</v>
      </c>
      <c r="T116" s="202">
        <f t="shared" si="120"/>
        <v>485</v>
      </c>
      <c r="U116" s="83">
        <f t="shared" si="120"/>
        <v>0</v>
      </c>
      <c r="V116" s="202">
        <f t="shared" si="120"/>
        <v>485</v>
      </c>
      <c r="W116" s="85">
        <f t="shared" ref="W116:W128" si="121">IF(Q116=0,0,((V116/Q116)-1)*100)</f>
        <v>121.46118721461185</v>
      </c>
      <c r="X116" s="330"/>
    </row>
    <row r="117" spans="12:26" ht="13.5" thickTop="1" x14ac:dyDescent="0.2">
      <c r="L117" s="61" t="s">
        <v>13</v>
      </c>
      <c r="M117" s="78">
        <v>29</v>
      </c>
      <c r="N117" s="79">
        <v>46</v>
      </c>
      <c r="O117" s="201">
        <f>M117+N117</f>
        <v>75</v>
      </c>
      <c r="P117" s="80">
        <v>0</v>
      </c>
      <c r="Q117" s="201">
        <f t="shared" ref="Q117:Q118" si="122">O117+P117</f>
        <v>75</v>
      </c>
      <c r="R117" s="78">
        <v>84</v>
      </c>
      <c r="S117" s="79">
        <v>118</v>
      </c>
      <c r="T117" s="201">
        <f>R117+S117</f>
        <v>202</v>
      </c>
      <c r="U117" s="80">
        <v>0</v>
      </c>
      <c r="V117" s="201">
        <f>T117+U117</f>
        <v>202</v>
      </c>
      <c r="W117" s="81">
        <f t="shared" si="121"/>
        <v>169.33333333333334</v>
      </c>
      <c r="X117" s="330"/>
    </row>
    <row r="118" spans="12:26" x14ac:dyDescent="0.2">
      <c r="L118" s="61" t="s">
        <v>14</v>
      </c>
      <c r="M118" s="78">
        <v>25</v>
      </c>
      <c r="N118" s="79">
        <v>52</v>
      </c>
      <c r="O118" s="201">
        <f>M118+N118</f>
        <v>77</v>
      </c>
      <c r="P118" s="80">
        <v>0</v>
      </c>
      <c r="Q118" s="201">
        <f t="shared" si="122"/>
        <v>77</v>
      </c>
      <c r="R118" s="78">
        <v>81</v>
      </c>
      <c r="S118" s="79">
        <v>154</v>
      </c>
      <c r="T118" s="201">
        <f>R118+S118</f>
        <v>235</v>
      </c>
      <c r="U118" s="80">
        <v>0</v>
      </c>
      <c r="V118" s="201">
        <f>T118+U118</f>
        <v>235</v>
      </c>
      <c r="W118" s="81">
        <f t="shared" si="121"/>
        <v>205.19480519480518</v>
      </c>
    </row>
    <row r="119" spans="12:26" ht="13.5" thickBot="1" x14ac:dyDescent="0.25">
      <c r="L119" s="61" t="s">
        <v>15</v>
      </c>
      <c r="M119" s="78">
        <v>30</v>
      </c>
      <c r="N119" s="79">
        <v>43</v>
      </c>
      <c r="O119" s="201">
        <f>M119+N119</f>
        <v>73</v>
      </c>
      <c r="P119" s="80">
        <v>0</v>
      </c>
      <c r="Q119" s="201">
        <f>O119+P119</f>
        <v>73</v>
      </c>
      <c r="R119" s="78">
        <v>99</v>
      </c>
      <c r="S119" s="79">
        <v>110</v>
      </c>
      <c r="T119" s="201">
        <f>R119+S119</f>
        <v>209</v>
      </c>
      <c r="U119" s="80">
        <v>0</v>
      </c>
      <c r="V119" s="201">
        <f>T119+U119</f>
        <v>209</v>
      </c>
      <c r="W119" s="81">
        <f>IF(Q119=0,0,((V119/Q119)-1)*100)</f>
        <v>186.30136986301369</v>
      </c>
    </row>
    <row r="120" spans="12:26" ht="14.25" thickTop="1" thickBot="1" x14ac:dyDescent="0.25">
      <c r="L120" s="82" t="s">
        <v>61</v>
      </c>
      <c r="M120" s="83">
        <f>+M117+M118+M119</f>
        <v>84</v>
      </c>
      <c r="N120" s="84">
        <f t="shared" ref="N120:V120" si="123">+N117+N118+N119</f>
        <v>141</v>
      </c>
      <c r="O120" s="202">
        <f t="shared" si="123"/>
        <v>225</v>
      </c>
      <c r="P120" s="83">
        <f t="shared" si="123"/>
        <v>0</v>
      </c>
      <c r="Q120" s="202">
        <f t="shared" si="123"/>
        <v>225</v>
      </c>
      <c r="R120" s="83">
        <f t="shared" si="123"/>
        <v>264</v>
      </c>
      <c r="S120" s="84">
        <f t="shared" si="123"/>
        <v>382</v>
      </c>
      <c r="T120" s="202">
        <f t="shared" si="123"/>
        <v>646</v>
      </c>
      <c r="U120" s="83">
        <f t="shared" si="123"/>
        <v>0</v>
      </c>
      <c r="V120" s="202">
        <f t="shared" si="123"/>
        <v>646</v>
      </c>
      <c r="W120" s="85">
        <f>IF(Q120=0,0,((V120/Q120)-1)*100)</f>
        <v>187.11111111111109</v>
      </c>
      <c r="X120" s="330"/>
      <c r="Y120" s="320"/>
      <c r="Z120" s="320">
        <f>SUM(X120:Y120)</f>
        <v>0</v>
      </c>
    </row>
    <row r="121" spans="12:26" ht="13.5" thickTop="1" x14ac:dyDescent="0.2">
      <c r="L121" s="61" t="s">
        <v>16</v>
      </c>
      <c r="M121" s="78">
        <v>22</v>
      </c>
      <c r="N121" s="79">
        <v>47</v>
      </c>
      <c r="O121" s="201">
        <f>SUM(M121:N121)</f>
        <v>69</v>
      </c>
      <c r="P121" s="80">
        <v>0</v>
      </c>
      <c r="Q121" s="201">
        <f t="shared" ref="Q121:Q123" si="124">O121+P121</f>
        <v>69</v>
      </c>
      <c r="R121" s="78">
        <v>99</v>
      </c>
      <c r="S121" s="79">
        <v>110</v>
      </c>
      <c r="T121" s="201">
        <f>SUM(R121:S121)</f>
        <v>209</v>
      </c>
      <c r="U121" s="80">
        <v>0</v>
      </c>
      <c r="V121" s="201">
        <f>T121+U121</f>
        <v>209</v>
      </c>
      <c r="W121" s="81">
        <f t="shared" si="121"/>
        <v>202.89855072463769</v>
      </c>
    </row>
    <row r="122" spans="12:26" x14ac:dyDescent="0.2">
      <c r="L122" s="61" t="s">
        <v>17</v>
      </c>
      <c r="M122" s="78">
        <v>36</v>
      </c>
      <c r="N122" s="79">
        <v>69</v>
      </c>
      <c r="O122" s="201">
        <f>SUM(M122:N122)</f>
        <v>105</v>
      </c>
      <c r="P122" s="80">
        <v>0</v>
      </c>
      <c r="Q122" s="201">
        <f>O122+P122</f>
        <v>105</v>
      </c>
      <c r="R122" s="78">
        <v>114</v>
      </c>
      <c r="S122" s="79">
        <v>98</v>
      </c>
      <c r="T122" s="201">
        <f>SUM(R122:S122)</f>
        <v>212</v>
      </c>
      <c r="U122" s="80">
        <v>0</v>
      </c>
      <c r="V122" s="201">
        <f>T122+U122</f>
        <v>212</v>
      </c>
      <c r="W122" s="81">
        <f>IF(Q122=0,0,((V122/Q122)-1)*100)</f>
        <v>101.9047619047619</v>
      </c>
    </row>
    <row r="123" spans="12:26" ht="13.5" thickBot="1" x14ac:dyDescent="0.25">
      <c r="L123" s="61" t="s">
        <v>18</v>
      </c>
      <c r="M123" s="78">
        <v>35</v>
      </c>
      <c r="N123" s="79">
        <v>76</v>
      </c>
      <c r="O123" s="203">
        <f>SUM(M123:N123)</f>
        <v>111</v>
      </c>
      <c r="P123" s="86">
        <v>0</v>
      </c>
      <c r="Q123" s="203">
        <f t="shared" si="124"/>
        <v>111</v>
      </c>
      <c r="R123" s="78">
        <v>95</v>
      </c>
      <c r="S123" s="79">
        <v>112</v>
      </c>
      <c r="T123" s="203">
        <f>SUM(R123:S123)</f>
        <v>207</v>
      </c>
      <c r="U123" s="86">
        <v>0</v>
      </c>
      <c r="V123" s="203">
        <f>T123+U123</f>
        <v>207</v>
      </c>
      <c r="W123" s="81">
        <f t="shared" si="121"/>
        <v>86.486486486486484</v>
      </c>
    </row>
    <row r="124" spans="12:26" ht="14.25" thickTop="1" thickBot="1" x14ac:dyDescent="0.25">
      <c r="L124" s="87" t="s">
        <v>39</v>
      </c>
      <c r="M124" s="88">
        <f>+M121+M122+M123</f>
        <v>93</v>
      </c>
      <c r="N124" s="88">
        <f t="shared" ref="N124:V124" si="125">+N121+N122+N123</f>
        <v>192</v>
      </c>
      <c r="O124" s="204">
        <f t="shared" si="125"/>
        <v>285</v>
      </c>
      <c r="P124" s="89">
        <f t="shared" si="125"/>
        <v>0</v>
      </c>
      <c r="Q124" s="204">
        <f t="shared" si="125"/>
        <v>285</v>
      </c>
      <c r="R124" s="88">
        <f t="shared" si="125"/>
        <v>308</v>
      </c>
      <c r="S124" s="88">
        <f t="shared" si="125"/>
        <v>320</v>
      </c>
      <c r="T124" s="204">
        <f t="shared" si="125"/>
        <v>628</v>
      </c>
      <c r="U124" s="89">
        <f t="shared" si="125"/>
        <v>0</v>
      </c>
      <c r="V124" s="204">
        <f t="shared" si="125"/>
        <v>628</v>
      </c>
      <c r="W124" s="90">
        <f t="shared" si="121"/>
        <v>120.35087719298248</v>
      </c>
    </row>
    <row r="125" spans="12:26" ht="13.5" thickTop="1" x14ac:dyDescent="0.2">
      <c r="L125" s="61" t="s">
        <v>21</v>
      </c>
      <c r="M125" s="78">
        <v>35</v>
      </c>
      <c r="N125" s="79">
        <v>73</v>
      </c>
      <c r="O125" s="203">
        <f>SUM(M125:N125)</f>
        <v>108</v>
      </c>
      <c r="P125" s="91">
        <v>0</v>
      </c>
      <c r="Q125" s="203">
        <f t="shared" ref="Q125:Q127" si="126">O125+P125</f>
        <v>108</v>
      </c>
      <c r="R125" s="78">
        <v>98</v>
      </c>
      <c r="S125" s="79">
        <v>126</v>
      </c>
      <c r="T125" s="203">
        <f>SUM(R125:S125)</f>
        <v>224</v>
      </c>
      <c r="U125" s="91">
        <v>0</v>
      </c>
      <c r="V125" s="203">
        <f>T125+U125</f>
        <v>224</v>
      </c>
      <c r="W125" s="81">
        <f t="shared" si="121"/>
        <v>107.40740740740739</v>
      </c>
    </row>
    <row r="126" spans="12:26" x14ac:dyDescent="0.2">
      <c r="L126" s="61" t="s">
        <v>22</v>
      </c>
      <c r="M126" s="78">
        <v>85</v>
      </c>
      <c r="N126" s="79">
        <v>50</v>
      </c>
      <c r="O126" s="203">
        <f>SUM(M126:N126)</f>
        <v>135</v>
      </c>
      <c r="P126" s="80">
        <v>0</v>
      </c>
      <c r="Q126" s="203">
        <f t="shared" si="126"/>
        <v>135</v>
      </c>
      <c r="R126" s="78">
        <v>89</v>
      </c>
      <c r="S126" s="79">
        <v>110</v>
      </c>
      <c r="T126" s="203">
        <f>SUM(R126:S126)</f>
        <v>199</v>
      </c>
      <c r="U126" s="80">
        <v>0</v>
      </c>
      <c r="V126" s="203">
        <f>T126+U126</f>
        <v>199</v>
      </c>
      <c r="W126" s="81">
        <f t="shared" si="121"/>
        <v>47.407407407407412</v>
      </c>
    </row>
    <row r="127" spans="12:26" ht="13.5" thickBot="1" x14ac:dyDescent="0.25">
      <c r="L127" s="61" t="s">
        <v>23</v>
      </c>
      <c r="M127" s="78">
        <v>72</v>
      </c>
      <c r="N127" s="79">
        <v>46</v>
      </c>
      <c r="O127" s="203">
        <f>SUM(M127:N127)</f>
        <v>118</v>
      </c>
      <c r="P127" s="80">
        <v>0</v>
      </c>
      <c r="Q127" s="203">
        <f t="shared" si="126"/>
        <v>118</v>
      </c>
      <c r="R127" s="78">
        <v>98</v>
      </c>
      <c r="S127" s="79">
        <v>55</v>
      </c>
      <c r="T127" s="203">
        <f>SUM(R127:S127)</f>
        <v>153</v>
      </c>
      <c r="U127" s="80">
        <v>0</v>
      </c>
      <c r="V127" s="203">
        <f>T127+U127</f>
        <v>153</v>
      </c>
      <c r="W127" s="81">
        <f t="shared" si="121"/>
        <v>29.661016949152554</v>
      </c>
    </row>
    <row r="128" spans="12:26" ht="14.25" thickTop="1" thickBot="1" x14ac:dyDescent="0.25">
      <c r="L128" s="82" t="s">
        <v>40</v>
      </c>
      <c r="M128" s="83">
        <f>+M125+M126+M127</f>
        <v>192</v>
      </c>
      <c r="N128" s="84">
        <f t="shared" ref="N128:V128" si="127">+N125+N126+N127</f>
        <v>169</v>
      </c>
      <c r="O128" s="202">
        <f t="shared" si="127"/>
        <v>361</v>
      </c>
      <c r="P128" s="83">
        <f t="shared" si="127"/>
        <v>0</v>
      </c>
      <c r="Q128" s="202">
        <f t="shared" si="127"/>
        <v>361</v>
      </c>
      <c r="R128" s="83">
        <f t="shared" si="127"/>
        <v>285</v>
      </c>
      <c r="S128" s="84">
        <f t="shared" si="127"/>
        <v>291</v>
      </c>
      <c r="T128" s="202">
        <f t="shared" si="127"/>
        <v>576</v>
      </c>
      <c r="U128" s="83">
        <f t="shared" si="127"/>
        <v>0</v>
      </c>
      <c r="V128" s="202">
        <f t="shared" si="127"/>
        <v>576</v>
      </c>
      <c r="W128" s="85">
        <f t="shared" si="121"/>
        <v>59.556786703601119</v>
      </c>
      <c r="X128" s="321"/>
    </row>
    <row r="129" spans="12:26" ht="14.25" thickTop="1" thickBot="1" x14ac:dyDescent="0.25">
      <c r="L129" s="82" t="s">
        <v>62</v>
      </c>
      <c r="M129" s="83">
        <f t="shared" ref="M129:V129" si="128">+M120+M124+M128</f>
        <v>369</v>
      </c>
      <c r="N129" s="84">
        <f t="shared" si="128"/>
        <v>502</v>
      </c>
      <c r="O129" s="202">
        <f t="shared" si="128"/>
        <v>871</v>
      </c>
      <c r="P129" s="83">
        <f t="shared" si="128"/>
        <v>0</v>
      </c>
      <c r="Q129" s="202">
        <f t="shared" si="128"/>
        <v>871</v>
      </c>
      <c r="R129" s="83">
        <f t="shared" si="128"/>
        <v>857</v>
      </c>
      <c r="S129" s="84">
        <f t="shared" si="128"/>
        <v>993</v>
      </c>
      <c r="T129" s="202">
        <f t="shared" si="128"/>
        <v>1850</v>
      </c>
      <c r="U129" s="83">
        <f t="shared" si="128"/>
        <v>0</v>
      </c>
      <c r="V129" s="202">
        <f t="shared" si="128"/>
        <v>1850</v>
      </c>
      <c r="W129" s="85">
        <f>IF(Q129=0,0,((V129/Q129)-1)*100)</f>
        <v>112.39954075774969</v>
      </c>
      <c r="X129" s="370">
        <f>+O129+O207</f>
        <v>871</v>
      </c>
      <c r="Y129" s="320">
        <f>+T129+T207</f>
        <v>2863</v>
      </c>
      <c r="Z129" s="330">
        <f>IF(X129=0,0,(Y129/X129-1))</f>
        <v>2.2870264064293915</v>
      </c>
    </row>
    <row r="130" spans="12:26" ht="14.25" thickTop="1" thickBot="1" x14ac:dyDescent="0.25">
      <c r="L130" s="82" t="s">
        <v>7</v>
      </c>
      <c r="M130" s="83">
        <f t="shared" ref="M130:V130" si="129">+M116+M120+M124+M128</f>
        <v>455</v>
      </c>
      <c r="N130" s="84">
        <f t="shared" si="129"/>
        <v>635</v>
      </c>
      <c r="O130" s="202">
        <f t="shared" si="129"/>
        <v>1090</v>
      </c>
      <c r="P130" s="83">
        <f t="shared" si="129"/>
        <v>0</v>
      </c>
      <c r="Q130" s="202">
        <f t="shared" si="129"/>
        <v>1090</v>
      </c>
      <c r="R130" s="83">
        <f t="shared" si="129"/>
        <v>1129</v>
      </c>
      <c r="S130" s="84">
        <f t="shared" si="129"/>
        <v>1206</v>
      </c>
      <c r="T130" s="202">
        <f t="shared" si="129"/>
        <v>2335</v>
      </c>
      <c r="U130" s="83">
        <f t="shared" si="129"/>
        <v>0</v>
      </c>
      <c r="V130" s="202">
        <f t="shared" si="129"/>
        <v>2335</v>
      </c>
      <c r="W130" s="85">
        <f>IF(Q130=0,0,((V130/Q130)-1)*100)</f>
        <v>114.22018348623854</v>
      </c>
      <c r="X130" s="370">
        <f>+O130+O208</f>
        <v>1090</v>
      </c>
      <c r="Y130" s="320">
        <f>+T130+T208</f>
        <v>3512</v>
      </c>
      <c r="Z130" s="330">
        <f>IF(X130=0,0,(Y130/X130-1))</f>
        <v>2.2220183486238532</v>
      </c>
    </row>
    <row r="131" spans="12:26" ht="14.25" thickTop="1" thickBot="1" x14ac:dyDescent="0.25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 x14ac:dyDescent="0.2">
      <c r="L132" s="483" t="s">
        <v>42</v>
      </c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5"/>
    </row>
    <row r="133" spans="12:26" ht="13.5" thickBot="1" x14ac:dyDescent="0.25">
      <c r="L133" s="478" t="s">
        <v>45</v>
      </c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80"/>
    </row>
    <row r="134" spans="12:26" ht="14.25" thickTop="1" thickBot="1" x14ac:dyDescent="0.25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 x14ac:dyDescent="0.25">
      <c r="L135" s="59"/>
      <c r="M135" s="212" t="s">
        <v>58</v>
      </c>
      <c r="N135" s="213"/>
      <c r="O135" s="214"/>
      <c r="P135" s="212"/>
      <c r="Q135" s="212"/>
      <c r="R135" s="212" t="s">
        <v>59</v>
      </c>
      <c r="S135" s="213"/>
      <c r="T135" s="214"/>
      <c r="U135" s="212"/>
      <c r="V135" s="212"/>
      <c r="W135" s="355" t="s">
        <v>2</v>
      </c>
    </row>
    <row r="136" spans="12:26" ht="13.5" thickTop="1" x14ac:dyDescent="0.2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56" t="s">
        <v>4</v>
      </c>
    </row>
    <row r="137" spans="12:26" ht="13.5" thickBot="1" x14ac:dyDescent="0.25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378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378" t="s">
        <v>7</v>
      </c>
      <c r="W137" s="357"/>
    </row>
    <row r="138" spans="12:26" ht="5.25" customHeight="1" thickTop="1" x14ac:dyDescent="0.2">
      <c r="L138" s="61"/>
      <c r="M138" s="73"/>
      <c r="N138" s="74"/>
      <c r="O138" s="75"/>
      <c r="P138" s="76"/>
      <c r="Q138" s="105"/>
      <c r="R138" s="73"/>
      <c r="S138" s="74"/>
      <c r="T138" s="75"/>
      <c r="U138" s="76"/>
      <c r="V138" s="151"/>
      <c r="W138" s="77"/>
    </row>
    <row r="139" spans="12:26" x14ac:dyDescent="0.2">
      <c r="L139" s="61" t="s">
        <v>10</v>
      </c>
      <c r="M139" s="78">
        <f t="shared" ref="M139:N145" si="130">+M87+M113</f>
        <v>33</v>
      </c>
      <c r="N139" s="79">
        <f t="shared" si="130"/>
        <v>41</v>
      </c>
      <c r="O139" s="201">
        <f>M139+N139</f>
        <v>74</v>
      </c>
      <c r="P139" s="80">
        <f t="shared" ref="P139:P145" si="131">+P87+P113</f>
        <v>0</v>
      </c>
      <c r="Q139" s="207">
        <f t="shared" ref="Q139:Q141" si="132">O139+P139</f>
        <v>74</v>
      </c>
      <c r="R139" s="78">
        <f t="shared" ref="R139:S145" si="133">+R87+R113</f>
        <v>94</v>
      </c>
      <c r="S139" s="79">
        <f t="shared" si="133"/>
        <v>63</v>
      </c>
      <c r="T139" s="201">
        <f>R139+S139</f>
        <v>157</v>
      </c>
      <c r="U139" s="80">
        <f t="shared" ref="U139:U145" si="134">+U87+U113</f>
        <v>0</v>
      </c>
      <c r="V139" s="208">
        <f>T139+U139</f>
        <v>157</v>
      </c>
      <c r="W139" s="81">
        <f>IF(Q139=0,0,((V139/Q139)-1)*100)</f>
        <v>112.16216216216215</v>
      </c>
      <c r="X139" s="321"/>
    </row>
    <row r="140" spans="12:26" x14ac:dyDescent="0.2">
      <c r="L140" s="61" t="s">
        <v>11</v>
      </c>
      <c r="M140" s="78">
        <f t="shared" si="130"/>
        <v>29</v>
      </c>
      <c r="N140" s="79">
        <f t="shared" si="130"/>
        <v>49</v>
      </c>
      <c r="O140" s="201">
        <f>M140+N140</f>
        <v>78</v>
      </c>
      <c r="P140" s="80">
        <f t="shared" si="131"/>
        <v>0</v>
      </c>
      <c r="Q140" s="207">
        <f t="shared" si="132"/>
        <v>78</v>
      </c>
      <c r="R140" s="78">
        <f t="shared" si="133"/>
        <v>95</v>
      </c>
      <c r="S140" s="79">
        <f t="shared" si="133"/>
        <v>67</v>
      </c>
      <c r="T140" s="201">
        <f>R140+S140</f>
        <v>162</v>
      </c>
      <c r="U140" s="80">
        <f t="shared" si="134"/>
        <v>0</v>
      </c>
      <c r="V140" s="208">
        <f>T140+U140</f>
        <v>162</v>
      </c>
      <c r="W140" s="81">
        <f>IF(Q140=0,0,((V140/Q140)-1)*100)</f>
        <v>107.69230769230771</v>
      </c>
      <c r="X140" s="321"/>
    </row>
    <row r="141" spans="12:26" ht="13.5" thickBot="1" x14ac:dyDescent="0.25">
      <c r="L141" s="67" t="s">
        <v>12</v>
      </c>
      <c r="M141" s="78">
        <f t="shared" si="130"/>
        <v>35</v>
      </c>
      <c r="N141" s="79">
        <f t="shared" si="130"/>
        <v>43</v>
      </c>
      <c r="O141" s="201">
        <f>M141+N141</f>
        <v>78</v>
      </c>
      <c r="P141" s="80">
        <f t="shared" si="131"/>
        <v>0</v>
      </c>
      <c r="Q141" s="207">
        <f t="shared" si="132"/>
        <v>78</v>
      </c>
      <c r="R141" s="78">
        <f t="shared" si="133"/>
        <v>98</v>
      </c>
      <c r="S141" s="79">
        <f t="shared" si="133"/>
        <v>83</v>
      </c>
      <c r="T141" s="201">
        <f>R141+S141</f>
        <v>181</v>
      </c>
      <c r="U141" s="80">
        <f t="shared" si="134"/>
        <v>0</v>
      </c>
      <c r="V141" s="208">
        <f>T141+U141</f>
        <v>181</v>
      </c>
      <c r="W141" s="81">
        <f>IF(Q141=0,0,((V141/Q141)-1)*100)</f>
        <v>132.05128205128207</v>
      </c>
    </row>
    <row r="142" spans="12:26" ht="14.25" thickTop="1" thickBot="1" x14ac:dyDescent="0.25">
      <c r="L142" s="82" t="s">
        <v>38</v>
      </c>
      <c r="M142" s="83">
        <f>+M139+M140+M141</f>
        <v>97</v>
      </c>
      <c r="N142" s="84">
        <f t="shared" ref="N142:V142" si="135">+N139+N140+N141</f>
        <v>133</v>
      </c>
      <c r="O142" s="202">
        <f t="shared" si="135"/>
        <v>230</v>
      </c>
      <c r="P142" s="83">
        <f t="shared" si="135"/>
        <v>0</v>
      </c>
      <c r="Q142" s="202">
        <f t="shared" si="135"/>
        <v>230</v>
      </c>
      <c r="R142" s="83">
        <f t="shared" si="135"/>
        <v>287</v>
      </c>
      <c r="S142" s="84">
        <f t="shared" si="135"/>
        <v>213</v>
      </c>
      <c r="T142" s="202">
        <f t="shared" si="135"/>
        <v>500</v>
      </c>
      <c r="U142" s="83">
        <f t="shared" si="135"/>
        <v>0</v>
      </c>
      <c r="V142" s="202">
        <f t="shared" si="135"/>
        <v>500</v>
      </c>
      <c r="W142" s="85">
        <f t="shared" ref="W142" si="136">IF(Q142=0,0,((V142/Q142)-1)*100)</f>
        <v>117.39130434782608</v>
      </c>
      <c r="X142" s="330"/>
    </row>
    <row r="143" spans="12:26" ht="13.5" thickTop="1" x14ac:dyDescent="0.2">
      <c r="L143" s="61" t="s">
        <v>13</v>
      </c>
      <c r="M143" s="78">
        <f t="shared" si="130"/>
        <v>37</v>
      </c>
      <c r="N143" s="79">
        <f t="shared" si="130"/>
        <v>46</v>
      </c>
      <c r="O143" s="201">
        <f t="shared" ref="O143:O153" si="137">M143+N143</f>
        <v>83</v>
      </c>
      <c r="P143" s="80">
        <f t="shared" si="131"/>
        <v>0</v>
      </c>
      <c r="Q143" s="207">
        <f t="shared" ref="Q143:Q144" si="138">O143+P143</f>
        <v>83</v>
      </c>
      <c r="R143" s="78">
        <f t="shared" si="133"/>
        <v>88</v>
      </c>
      <c r="S143" s="79">
        <f t="shared" si="133"/>
        <v>118</v>
      </c>
      <c r="T143" s="201">
        <f t="shared" ref="T143:T153" si="139">R143+S143</f>
        <v>206</v>
      </c>
      <c r="U143" s="80">
        <f t="shared" si="134"/>
        <v>0</v>
      </c>
      <c r="V143" s="208">
        <f>T143+U143</f>
        <v>206</v>
      </c>
      <c r="W143" s="81">
        <f>IF(Q143=0,0,((V143/Q143)-1)*100)</f>
        <v>148.19277108433738</v>
      </c>
      <c r="X143" s="330"/>
    </row>
    <row r="144" spans="12:26" x14ac:dyDescent="0.2">
      <c r="L144" s="61" t="s">
        <v>14</v>
      </c>
      <c r="M144" s="78">
        <f t="shared" si="130"/>
        <v>30</v>
      </c>
      <c r="N144" s="79">
        <f t="shared" si="130"/>
        <v>52</v>
      </c>
      <c r="O144" s="201">
        <f t="shared" si="137"/>
        <v>82</v>
      </c>
      <c r="P144" s="80">
        <f t="shared" si="131"/>
        <v>0</v>
      </c>
      <c r="Q144" s="207">
        <f t="shared" si="138"/>
        <v>82</v>
      </c>
      <c r="R144" s="78">
        <f t="shared" si="133"/>
        <v>84</v>
      </c>
      <c r="S144" s="79">
        <f t="shared" si="133"/>
        <v>155</v>
      </c>
      <c r="T144" s="201">
        <f t="shared" si="139"/>
        <v>239</v>
      </c>
      <c r="U144" s="80">
        <f t="shared" si="134"/>
        <v>0</v>
      </c>
      <c r="V144" s="208">
        <f>T144+U144</f>
        <v>239</v>
      </c>
      <c r="W144" s="81">
        <f t="shared" ref="W144:W154" si="140">IF(Q144=0,0,((V144/Q144)-1)*100)</f>
        <v>191.46341463414635</v>
      </c>
      <c r="Z144" s="320" t="e">
        <f>SUM(#REF!)</f>
        <v>#REF!</v>
      </c>
    </row>
    <row r="145" spans="12:26" ht="13.5" thickBot="1" x14ac:dyDescent="0.25">
      <c r="L145" s="61" t="s">
        <v>15</v>
      </c>
      <c r="M145" s="78">
        <f t="shared" si="130"/>
        <v>37</v>
      </c>
      <c r="N145" s="79">
        <f t="shared" si="130"/>
        <v>43</v>
      </c>
      <c r="O145" s="201">
        <f>M145+N145</f>
        <v>80</v>
      </c>
      <c r="P145" s="80">
        <f t="shared" si="131"/>
        <v>0</v>
      </c>
      <c r="Q145" s="207">
        <f>O145+P145</f>
        <v>80</v>
      </c>
      <c r="R145" s="78">
        <f t="shared" si="133"/>
        <v>103</v>
      </c>
      <c r="S145" s="79">
        <f t="shared" si="133"/>
        <v>110</v>
      </c>
      <c r="T145" s="201">
        <f>R145+S145</f>
        <v>213</v>
      </c>
      <c r="U145" s="80">
        <f t="shared" si="134"/>
        <v>0</v>
      </c>
      <c r="V145" s="208">
        <f>T145+U145</f>
        <v>213</v>
      </c>
      <c r="W145" s="81">
        <f>IF(Q145=0,0,((V145/Q145)-1)*100)</f>
        <v>166.25</v>
      </c>
    </row>
    <row r="146" spans="12:26" ht="14.25" thickTop="1" thickBot="1" x14ac:dyDescent="0.25">
      <c r="L146" s="82" t="s">
        <v>61</v>
      </c>
      <c r="M146" s="83">
        <f>+M143+M144+M145</f>
        <v>104</v>
      </c>
      <c r="N146" s="84">
        <f t="shared" ref="N146:V146" si="141">+N143+N144+N145</f>
        <v>141</v>
      </c>
      <c r="O146" s="202">
        <f t="shared" si="141"/>
        <v>245</v>
      </c>
      <c r="P146" s="83">
        <f t="shared" si="141"/>
        <v>0</v>
      </c>
      <c r="Q146" s="202">
        <f t="shared" si="141"/>
        <v>245</v>
      </c>
      <c r="R146" s="83">
        <f t="shared" si="141"/>
        <v>275</v>
      </c>
      <c r="S146" s="84">
        <f t="shared" si="141"/>
        <v>383</v>
      </c>
      <c r="T146" s="202">
        <f t="shared" si="141"/>
        <v>658</v>
      </c>
      <c r="U146" s="83">
        <f t="shared" si="141"/>
        <v>0</v>
      </c>
      <c r="V146" s="202">
        <f t="shared" si="141"/>
        <v>658</v>
      </c>
      <c r="W146" s="85">
        <f>IF(Q146=0,0,((V146/Q146)-1)*100)</f>
        <v>168.57142857142856</v>
      </c>
      <c r="X146" s="330"/>
      <c r="Y146" s="320"/>
      <c r="Z146" s="320">
        <f>SUM(X146:Y146)</f>
        <v>0</v>
      </c>
    </row>
    <row r="147" spans="12:26" ht="13.5" thickTop="1" x14ac:dyDescent="0.2">
      <c r="L147" s="61" t="s">
        <v>16</v>
      </c>
      <c r="M147" s="78">
        <f t="shared" ref="M147:N149" si="142">+M95+M121</f>
        <v>23</v>
      </c>
      <c r="N147" s="79">
        <f t="shared" si="142"/>
        <v>47</v>
      </c>
      <c r="O147" s="201">
        <f t="shared" si="137"/>
        <v>70</v>
      </c>
      <c r="P147" s="80">
        <f>+P95+P121</f>
        <v>0</v>
      </c>
      <c r="Q147" s="207">
        <f t="shared" ref="Q147:Q153" si="143">O147+P147</f>
        <v>70</v>
      </c>
      <c r="R147" s="78">
        <f t="shared" ref="R147:S149" si="144">+R95+R121</f>
        <v>103</v>
      </c>
      <c r="S147" s="79">
        <f t="shared" si="144"/>
        <v>110</v>
      </c>
      <c r="T147" s="201">
        <f t="shared" si="139"/>
        <v>213</v>
      </c>
      <c r="U147" s="80">
        <f>+U95+U121</f>
        <v>0</v>
      </c>
      <c r="V147" s="208">
        <f>T147+U147</f>
        <v>213</v>
      </c>
      <c r="W147" s="81">
        <f t="shared" si="140"/>
        <v>204.28571428571428</v>
      </c>
    </row>
    <row r="148" spans="12:26" x14ac:dyDescent="0.2">
      <c r="L148" s="61" t="s">
        <v>17</v>
      </c>
      <c r="M148" s="78">
        <f t="shared" si="142"/>
        <v>38</v>
      </c>
      <c r="N148" s="79">
        <f t="shared" si="142"/>
        <v>69</v>
      </c>
      <c r="O148" s="201">
        <f>M148+N148</f>
        <v>107</v>
      </c>
      <c r="P148" s="80">
        <f>+P96+P122</f>
        <v>0</v>
      </c>
      <c r="Q148" s="207">
        <f>O148+P148</f>
        <v>107</v>
      </c>
      <c r="R148" s="78">
        <f t="shared" si="144"/>
        <v>115</v>
      </c>
      <c r="S148" s="79">
        <f t="shared" si="144"/>
        <v>98</v>
      </c>
      <c r="T148" s="201">
        <f>R148+S148</f>
        <v>213</v>
      </c>
      <c r="U148" s="80">
        <f>+U96+U122</f>
        <v>0</v>
      </c>
      <c r="V148" s="208">
        <f>T148+U148</f>
        <v>213</v>
      </c>
      <c r="W148" s="81">
        <f>IF(Q148=0,0,((V148/Q148)-1)*100)</f>
        <v>99.065420560747668</v>
      </c>
    </row>
    <row r="149" spans="12:26" ht="13.5" thickBot="1" x14ac:dyDescent="0.25">
      <c r="L149" s="61" t="s">
        <v>18</v>
      </c>
      <c r="M149" s="78">
        <f t="shared" si="142"/>
        <v>39</v>
      </c>
      <c r="N149" s="79">
        <f t="shared" si="142"/>
        <v>76</v>
      </c>
      <c r="O149" s="203">
        <f t="shared" si="137"/>
        <v>115</v>
      </c>
      <c r="P149" s="86">
        <f>+P97+P123</f>
        <v>0</v>
      </c>
      <c r="Q149" s="207">
        <f t="shared" si="143"/>
        <v>115</v>
      </c>
      <c r="R149" s="78">
        <f t="shared" si="144"/>
        <v>96</v>
      </c>
      <c r="S149" s="79">
        <f t="shared" si="144"/>
        <v>112</v>
      </c>
      <c r="T149" s="203">
        <f t="shared" si="139"/>
        <v>208</v>
      </c>
      <c r="U149" s="86">
        <f>+U97+U123</f>
        <v>0</v>
      </c>
      <c r="V149" s="208">
        <f>T149+U149</f>
        <v>208</v>
      </c>
      <c r="W149" s="81">
        <f t="shared" si="140"/>
        <v>80.869565217391298</v>
      </c>
    </row>
    <row r="150" spans="12:26" ht="14.25" thickTop="1" thickBot="1" x14ac:dyDescent="0.25">
      <c r="L150" s="87" t="s">
        <v>39</v>
      </c>
      <c r="M150" s="83">
        <f>+M147+M148+M149</f>
        <v>100</v>
      </c>
      <c r="N150" s="84">
        <f t="shared" ref="N150:V150" si="145">+N147+N148+N149</f>
        <v>192</v>
      </c>
      <c r="O150" s="202">
        <f t="shared" si="145"/>
        <v>292</v>
      </c>
      <c r="P150" s="83">
        <f t="shared" si="145"/>
        <v>0</v>
      </c>
      <c r="Q150" s="202">
        <f t="shared" si="145"/>
        <v>292</v>
      </c>
      <c r="R150" s="83">
        <f t="shared" si="145"/>
        <v>314</v>
      </c>
      <c r="S150" s="84">
        <f t="shared" si="145"/>
        <v>320</v>
      </c>
      <c r="T150" s="202">
        <f t="shared" si="145"/>
        <v>634</v>
      </c>
      <c r="U150" s="83">
        <f t="shared" si="145"/>
        <v>0</v>
      </c>
      <c r="V150" s="202">
        <f t="shared" si="145"/>
        <v>634</v>
      </c>
      <c r="W150" s="90">
        <f t="shared" si="140"/>
        <v>117.12328767123287</v>
      </c>
    </row>
    <row r="151" spans="12:26" ht="13.5" thickTop="1" x14ac:dyDescent="0.2">
      <c r="L151" s="61" t="s">
        <v>21</v>
      </c>
      <c r="M151" s="78">
        <f t="shared" ref="M151:N153" si="146">+M99+M125</f>
        <v>37</v>
      </c>
      <c r="N151" s="79">
        <f t="shared" si="146"/>
        <v>73</v>
      </c>
      <c r="O151" s="203">
        <f t="shared" si="137"/>
        <v>110</v>
      </c>
      <c r="P151" s="91">
        <f>+P99+P125</f>
        <v>0</v>
      </c>
      <c r="Q151" s="207">
        <f t="shared" si="143"/>
        <v>110</v>
      </c>
      <c r="R151" s="78">
        <f t="shared" ref="R151:S153" si="147">+R99+R125</f>
        <v>99</v>
      </c>
      <c r="S151" s="79">
        <f t="shared" si="147"/>
        <v>126</v>
      </c>
      <c r="T151" s="203">
        <f t="shared" si="139"/>
        <v>225</v>
      </c>
      <c r="U151" s="91">
        <f>+U99+U125</f>
        <v>0</v>
      </c>
      <c r="V151" s="208">
        <f>T151+U151</f>
        <v>225</v>
      </c>
      <c r="W151" s="81">
        <f t="shared" si="140"/>
        <v>104.54545454545455</v>
      </c>
    </row>
    <row r="152" spans="12:26" x14ac:dyDescent="0.2">
      <c r="L152" s="61" t="s">
        <v>22</v>
      </c>
      <c r="M152" s="78">
        <f t="shared" si="146"/>
        <v>91</v>
      </c>
      <c r="N152" s="79">
        <f t="shared" si="146"/>
        <v>50</v>
      </c>
      <c r="O152" s="203">
        <f t="shared" si="137"/>
        <v>141</v>
      </c>
      <c r="P152" s="80">
        <f>+P100+P126</f>
        <v>0</v>
      </c>
      <c r="Q152" s="207">
        <f t="shared" si="143"/>
        <v>141</v>
      </c>
      <c r="R152" s="78">
        <f t="shared" si="147"/>
        <v>94</v>
      </c>
      <c r="S152" s="79">
        <f t="shared" si="147"/>
        <v>110</v>
      </c>
      <c r="T152" s="203">
        <f t="shared" si="139"/>
        <v>204</v>
      </c>
      <c r="U152" s="80">
        <f>+U100+U126</f>
        <v>0</v>
      </c>
      <c r="V152" s="208">
        <f>T152+U152</f>
        <v>204</v>
      </c>
      <c r="W152" s="81">
        <f t="shared" si="140"/>
        <v>44.680851063829799</v>
      </c>
      <c r="X152" s="321"/>
    </row>
    <row r="153" spans="12:26" ht="13.5" thickBot="1" x14ac:dyDescent="0.25">
      <c r="L153" s="61" t="s">
        <v>23</v>
      </c>
      <c r="M153" s="78">
        <f t="shared" si="146"/>
        <v>77</v>
      </c>
      <c r="N153" s="79">
        <f t="shared" si="146"/>
        <v>46</v>
      </c>
      <c r="O153" s="203">
        <f t="shared" si="137"/>
        <v>123</v>
      </c>
      <c r="P153" s="80">
        <f>+P101+P127</f>
        <v>0</v>
      </c>
      <c r="Q153" s="207">
        <f t="shared" si="143"/>
        <v>123</v>
      </c>
      <c r="R153" s="78">
        <f t="shared" si="147"/>
        <v>122</v>
      </c>
      <c r="S153" s="79">
        <f t="shared" si="147"/>
        <v>55</v>
      </c>
      <c r="T153" s="203">
        <f t="shared" si="139"/>
        <v>177</v>
      </c>
      <c r="U153" s="80">
        <f>+U101+U127</f>
        <v>0</v>
      </c>
      <c r="V153" s="208">
        <f>T153+U153</f>
        <v>177</v>
      </c>
      <c r="W153" s="81">
        <f t="shared" si="140"/>
        <v>43.90243902439024</v>
      </c>
    </row>
    <row r="154" spans="12:26" ht="14.25" thickTop="1" thickBot="1" x14ac:dyDescent="0.25">
      <c r="L154" s="82" t="s">
        <v>40</v>
      </c>
      <c r="M154" s="83">
        <f>+M151+M152+M153</f>
        <v>205</v>
      </c>
      <c r="N154" s="84">
        <f t="shared" ref="N154:V154" si="148">+N151+N152+N153</f>
        <v>169</v>
      </c>
      <c r="O154" s="202">
        <f t="shared" si="148"/>
        <v>374</v>
      </c>
      <c r="P154" s="83">
        <f t="shared" si="148"/>
        <v>0</v>
      </c>
      <c r="Q154" s="202">
        <f t="shared" si="148"/>
        <v>374</v>
      </c>
      <c r="R154" s="83">
        <f t="shared" si="148"/>
        <v>315</v>
      </c>
      <c r="S154" s="84">
        <f t="shared" si="148"/>
        <v>291</v>
      </c>
      <c r="T154" s="202">
        <f t="shared" si="148"/>
        <v>606</v>
      </c>
      <c r="U154" s="83">
        <f t="shared" si="148"/>
        <v>0</v>
      </c>
      <c r="V154" s="202">
        <f t="shared" si="148"/>
        <v>606</v>
      </c>
      <c r="W154" s="85">
        <f t="shared" si="140"/>
        <v>62.032085561497333</v>
      </c>
    </row>
    <row r="155" spans="12:26" ht="14.25" thickTop="1" thickBot="1" x14ac:dyDescent="0.25">
      <c r="L155" s="82" t="s">
        <v>62</v>
      </c>
      <c r="M155" s="83">
        <f t="shared" ref="M155:V155" si="149">+M146+M150+M154</f>
        <v>409</v>
      </c>
      <c r="N155" s="84">
        <f t="shared" si="149"/>
        <v>502</v>
      </c>
      <c r="O155" s="202">
        <f t="shared" si="149"/>
        <v>911</v>
      </c>
      <c r="P155" s="83">
        <f t="shared" si="149"/>
        <v>0</v>
      </c>
      <c r="Q155" s="202">
        <f t="shared" si="149"/>
        <v>911</v>
      </c>
      <c r="R155" s="83">
        <f t="shared" si="149"/>
        <v>904</v>
      </c>
      <c r="S155" s="84">
        <f t="shared" si="149"/>
        <v>994</v>
      </c>
      <c r="T155" s="202">
        <f t="shared" si="149"/>
        <v>1898</v>
      </c>
      <c r="U155" s="83">
        <f t="shared" si="149"/>
        <v>0</v>
      </c>
      <c r="V155" s="202">
        <f t="shared" si="149"/>
        <v>1898</v>
      </c>
      <c r="W155" s="85">
        <f>IF(Q155=0,0,((V155/Q155)-1)*100)</f>
        <v>108.34248079034028</v>
      </c>
      <c r="X155" s="370">
        <f>+O155+O233</f>
        <v>911</v>
      </c>
      <c r="Y155" s="320">
        <f>+T155+T233</f>
        <v>2911</v>
      </c>
      <c r="Z155" s="330">
        <f>IF(X155=0,0,(Y155/X155-1))</f>
        <v>2.1953896816684964</v>
      </c>
    </row>
    <row r="156" spans="12:26" ht="14.25" thickTop="1" thickBot="1" x14ac:dyDescent="0.25">
      <c r="L156" s="82" t="s">
        <v>7</v>
      </c>
      <c r="M156" s="83">
        <f t="shared" ref="M156:V156" si="150">+M142+M146+M150+M154</f>
        <v>506</v>
      </c>
      <c r="N156" s="84">
        <f t="shared" si="150"/>
        <v>635</v>
      </c>
      <c r="O156" s="202">
        <f t="shared" si="150"/>
        <v>1141</v>
      </c>
      <c r="P156" s="83">
        <f t="shared" si="150"/>
        <v>0</v>
      </c>
      <c r="Q156" s="202">
        <f t="shared" si="150"/>
        <v>1141</v>
      </c>
      <c r="R156" s="83">
        <f t="shared" si="150"/>
        <v>1191</v>
      </c>
      <c r="S156" s="84">
        <f t="shared" si="150"/>
        <v>1207</v>
      </c>
      <c r="T156" s="202">
        <f t="shared" si="150"/>
        <v>2398</v>
      </c>
      <c r="U156" s="83">
        <f t="shared" si="150"/>
        <v>0</v>
      </c>
      <c r="V156" s="202">
        <f t="shared" si="150"/>
        <v>2398</v>
      </c>
      <c r="W156" s="85">
        <f>IF(Q156=0,0,((V156/Q156)-1)*100)</f>
        <v>110.16652059596845</v>
      </c>
      <c r="X156" s="370">
        <f>+O156+O234</f>
        <v>1141</v>
      </c>
      <c r="Y156" s="320">
        <f>+T156+T234</f>
        <v>3575</v>
      </c>
      <c r="Z156" s="330">
        <f>IF(X156=0,0,(Y156/X156-1))</f>
        <v>2.1332164767747588</v>
      </c>
    </row>
    <row r="157" spans="12:26" ht="14.25" thickTop="1" thickBot="1" x14ac:dyDescent="0.25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6" ht="13.5" thickTop="1" x14ac:dyDescent="0.2">
      <c r="L158" s="505" t="s">
        <v>54</v>
      </c>
      <c r="M158" s="506"/>
      <c r="N158" s="506"/>
      <c r="O158" s="506"/>
      <c r="P158" s="506"/>
      <c r="Q158" s="506"/>
      <c r="R158" s="506"/>
      <c r="S158" s="506"/>
      <c r="T158" s="506"/>
      <c r="U158" s="506"/>
      <c r="V158" s="506"/>
      <c r="W158" s="507"/>
    </row>
    <row r="159" spans="12:26" ht="24.75" customHeight="1" thickBot="1" x14ac:dyDescent="0.25">
      <c r="L159" s="508" t="s">
        <v>51</v>
      </c>
      <c r="M159" s="509"/>
      <c r="N159" s="509"/>
      <c r="O159" s="509"/>
      <c r="P159" s="509"/>
      <c r="Q159" s="509"/>
      <c r="R159" s="509"/>
      <c r="S159" s="509"/>
      <c r="T159" s="509"/>
      <c r="U159" s="509"/>
      <c r="V159" s="509"/>
      <c r="W159" s="510"/>
    </row>
    <row r="160" spans="12:26" ht="14.25" thickTop="1" thickBot="1" x14ac:dyDescent="0.25">
      <c r="L160" s="236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8" t="s">
        <v>34</v>
      </c>
    </row>
    <row r="161" spans="12:25" ht="14.25" thickTop="1" thickBot="1" x14ac:dyDescent="0.25">
      <c r="L161" s="239"/>
      <c r="M161" s="511" t="s">
        <v>58</v>
      </c>
      <c r="N161" s="512"/>
      <c r="O161" s="512"/>
      <c r="P161" s="512"/>
      <c r="Q161" s="512"/>
      <c r="R161" s="240" t="s">
        <v>59</v>
      </c>
      <c r="S161" s="241"/>
      <c r="T161" s="279"/>
      <c r="U161" s="240"/>
      <c r="V161" s="240"/>
      <c r="W161" s="352" t="s">
        <v>2</v>
      </c>
    </row>
    <row r="162" spans="12:25" ht="13.5" thickTop="1" x14ac:dyDescent="0.2">
      <c r="L162" s="243" t="s">
        <v>3</v>
      </c>
      <c r="M162" s="244"/>
      <c r="N162" s="245"/>
      <c r="O162" s="246"/>
      <c r="P162" s="247"/>
      <c r="Q162" s="246"/>
      <c r="R162" s="244"/>
      <c r="S162" s="245"/>
      <c r="T162" s="246"/>
      <c r="U162" s="247"/>
      <c r="V162" s="246"/>
      <c r="W162" s="353" t="s">
        <v>4</v>
      </c>
    </row>
    <row r="163" spans="12:25" ht="13.5" thickBot="1" x14ac:dyDescent="0.25">
      <c r="L163" s="249"/>
      <c r="M163" s="250" t="s">
        <v>35</v>
      </c>
      <c r="N163" s="251" t="s">
        <v>36</v>
      </c>
      <c r="O163" s="252" t="s">
        <v>37</v>
      </c>
      <c r="P163" s="253" t="s">
        <v>32</v>
      </c>
      <c r="Q163" s="252" t="s">
        <v>7</v>
      </c>
      <c r="R163" s="250" t="s">
        <v>35</v>
      </c>
      <c r="S163" s="251" t="s">
        <v>36</v>
      </c>
      <c r="T163" s="252" t="s">
        <v>37</v>
      </c>
      <c r="U163" s="253" t="s">
        <v>32</v>
      </c>
      <c r="V163" s="252" t="s">
        <v>7</v>
      </c>
      <c r="W163" s="354"/>
    </row>
    <row r="164" spans="12:25" ht="5.25" customHeight="1" thickTop="1" x14ac:dyDescent="0.2">
      <c r="L164" s="243"/>
      <c r="M164" s="255"/>
      <c r="N164" s="256"/>
      <c r="O164" s="257"/>
      <c r="P164" s="258"/>
      <c r="Q164" s="257"/>
      <c r="R164" s="255"/>
      <c r="S164" s="256"/>
      <c r="T164" s="257"/>
      <c r="U164" s="258"/>
      <c r="V164" s="257"/>
      <c r="W164" s="259"/>
    </row>
    <row r="165" spans="12:25" x14ac:dyDescent="0.2">
      <c r="L165" s="243" t="s">
        <v>10</v>
      </c>
      <c r="M165" s="260">
        <v>0</v>
      </c>
      <c r="N165" s="261">
        <v>0</v>
      </c>
      <c r="O165" s="262">
        <f>M165+N165</f>
        <v>0</v>
      </c>
      <c r="P165" s="263">
        <v>0</v>
      </c>
      <c r="Q165" s="262">
        <f t="shared" ref="Q165:Q167" si="151">O165+P165</f>
        <v>0</v>
      </c>
      <c r="R165" s="260">
        <v>0</v>
      </c>
      <c r="S165" s="261">
        <v>0</v>
      </c>
      <c r="T165" s="262">
        <f>R165+S165</f>
        <v>0</v>
      </c>
      <c r="U165" s="263">
        <v>0</v>
      </c>
      <c r="V165" s="262">
        <f>T165+U165</f>
        <v>0</v>
      </c>
      <c r="W165" s="264">
        <f>IF(Q165=0,0,((V165/Q165)-1)*100)</f>
        <v>0</v>
      </c>
    </row>
    <row r="166" spans="12:25" x14ac:dyDescent="0.2">
      <c r="L166" s="243" t="s">
        <v>11</v>
      </c>
      <c r="M166" s="260">
        <v>0</v>
      </c>
      <c r="N166" s="261">
        <v>0</v>
      </c>
      <c r="O166" s="262">
        <f>M166+N166</f>
        <v>0</v>
      </c>
      <c r="P166" s="263">
        <v>0</v>
      </c>
      <c r="Q166" s="262">
        <f t="shared" si="151"/>
        <v>0</v>
      </c>
      <c r="R166" s="260">
        <v>0</v>
      </c>
      <c r="S166" s="261">
        <v>0</v>
      </c>
      <c r="T166" s="262">
        <f>R166+S166</f>
        <v>0</v>
      </c>
      <c r="U166" s="263">
        <v>0</v>
      </c>
      <c r="V166" s="262">
        <f>T166+U166</f>
        <v>0</v>
      </c>
      <c r="W166" s="264">
        <f>IF(Q166=0,0,((V166/Q166)-1)*100)</f>
        <v>0</v>
      </c>
    </row>
    <row r="167" spans="12:25" ht="13.5" thickBot="1" x14ac:dyDescent="0.25">
      <c r="L167" s="249" t="s">
        <v>12</v>
      </c>
      <c r="M167" s="260">
        <v>0</v>
      </c>
      <c r="N167" s="261">
        <v>0</v>
      </c>
      <c r="O167" s="262">
        <f>M167+N167</f>
        <v>0</v>
      </c>
      <c r="P167" s="263">
        <v>0</v>
      </c>
      <c r="Q167" s="262">
        <f t="shared" si="151"/>
        <v>0</v>
      </c>
      <c r="R167" s="260">
        <v>0</v>
      </c>
      <c r="S167" s="261">
        <v>0</v>
      </c>
      <c r="T167" s="262">
        <f>R167+S167</f>
        <v>0</v>
      </c>
      <c r="U167" s="263">
        <v>0</v>
      </c>
      <c r="V167" s="262">
        <f>T167+U167</f>
        <v>0</v>
      </c>
      <c r="W167" s="264">
        <f>IF(Q167=0,0,((V167/Q167)-1)*100)</f>
        <v>0</v>
      </c>
    </row>
    <row r="168" spans="12:25" ht="14.25" thickTop="1" thickBot="1" x14ac:dyDescent="0.25">
      <c r="L168" s="265" t="s">
        <v>57</v>
      </c>
      <c r="M168" s="266">
        <f>+M165+M166+M167</f>
        <v>0</v>
      </c>
      <c r="N168" s="267">
        <f t="shared" ref="N168:V168" si="152">+N165+N166+N167</f>
        <v>0</v>
      </c>
      <c r="O168" s="268">
        <f t="shared" si="152"/>
        <v>0</v>
      </c>
      <c r="P168" s="266">
        <f t="shared" si="152"/>
        <v>0</v>
      </c>
      <c r="Q168" s="268">
        <f t="shared" si="152"/>
        <v>0</v>
      </c>
      <c r="R168" s="266">
        <f t="shared" si="152"/>
        <v>0</v>
      </c>
      <c r="S168" s="267">
        <f t="shared" si="152"/>
        <v>0</v>
      </c>
      <c r="T168" s="268">
        <f t="shared" si="152"/>
        <v>0</v>
      </c>
      <c r="U168" s="266">
        <f t="shared" si="152"/>
        <v>0</v>
      </c>
      <c r="V168" s="268">
        <f t="shared" si="152"/>
        <v>0</v>
      </c>
      <c r="W168" s="269">
        <f t="shared" ref="W168:W180" si="153">IF(Q168=0,0,((V168/Q168)-1)*100)</f>
        <v>0</v>
      </c>
    </row>
    <row r="169" spans="12:25" ht="13.5" thickTop="1" x14ac:dyDescent="0.2">
      <c r="L169" s="243" t="s">
        <v>13</v>
      </c>
      <c r="M169" s="260">
        <v>0</v>
      </c>
      <c r="N169" s="261">
        <v>0</v>
      </c>
      <c r="O169" s="262">
        <f>M169+N169</f>
        <v>0</v>
      </c>
      <c r="P169" s="263">
        <v>0</v>
      </c>
      <c r="Q169" s="262">
        <f t="shared" ref="Q169:Q170" si="154">O169+P169</f>
        <v>0</v>
      </c>
      <c r="R169" s="260">
        <v>0</v>
      </c>
      <c r="S169" s="261">
        <v>0</v>
      </c>
      <c r="T169" s="262">
        <f>R169+S169</f>
        <v>0</v>
      </c>
      <c r="U169" s="263">
        <v>0</v>
      </c>
      <c r="V169" s="262">
        <f>T169+U169</f>
        <v>0</v>
      </c>
      <c r="W169" s="264">
        <f t="shared" si="153"/>
        <v>0</v>
      </c>
      <c r="X169" s="320"/>
      <c r="Y169" s="320"/>
    </row>
    <row r="170" spans="12:25" x14ac:dyDescent="0.2">
      <c r="L170" s="243" t="s">
        <v>14</v>
      </c>
      <c r="M170" s="260">
        <v>0</v>
      </c>
      <c r="N170" s="261">
        <v>0</v>
      </c>
      <c r="O170" s="262">
        <f>M170+N170</f>
        <v>0</v>
      </c>
      <c r="P170" s="263">
        <v>0</v>
      </c>
      <c r="Q170" s="262">
        <f t="shared" si="154"/>
        <v>0</v>
      </c>
      <c r="R170" s="260">
        <v>0</v>
      </c>
      <c r="S170" s="261">
        <v>0</v>
      </c>
      <c r="T170" s="262">
        <f>R170+S170</f>
        <v>0</v>
      </c>
      <c r="U170" s="263">
        <v>0</v>
      </c>
      <c r="V170" s="262">
        <f>T170+U170</f>
        <v>0</v>
      </c>
      <c r="W170" s="264">
        <f t="shared" si="153"/>
        <v>0</v>
      </c>
    </row>
    <row r="171" spans="12:25" ht="13.5" thickBot="1" x14ac:dyDescent="0.25">
      <c r="L171" s="243" t="s">
        <v>15</v>
      </c>
      <c r="M171" s="260">
        <v>0</v>
      </c>
      <c r="N171" s="261">
        <v>0</v>
      </c>
      <c r="O171" s="262">
        <f>M171+N171</f>
        <v>0</v>
      </c>
      <c r="P171" s="263">
        <v>0</v>
      </c>
      <c r="Q171" s="262">
        <f>O171+P171</f>
        <v>0</v>
      </c>
      <c r="R171" s="260">
        <v>0</v>
      </c>
      <c r="S171" s="261">
        <v>0</v>
      </c>
      <c r="T171" s="262">
        <f>R171+S171</f>
        <v>0</v>
      </c>
      <c r="U171" s="263">
        <v>0</v>
      </c>
      <c r="V171" s="262">
        <f>T171+U171</f>
        <v>0</v>
      </c>
      <c r="W171" s="264">
        <f>IF(Q171=0,0,((V171/Q171)-1)*100)</f>
        <v>0</v>
      </c>
    </row>
    <row r="172" spans="12:25" ht="14.25" thickTop="1" thickBot="1" x14ac:dyDescent="0.25">
      <c r="L172" s="265" t="s">
        <v>61</v>
      </c>
      <c r="M172" s="266">
        <f>+M169+M170+M171</f>
        <v>0</v>
      </c>
      <c r="N172" s="267">
        <f t="shared" ref="N172:V172" si="155">+N169+N170+N171</f>
        <v>0</v>
      </c>
      <c r="O172" s="268">
        <f t="shared" si="155"/>
        <v>0</v>
      </c>
      <c r="P172" s="266">
        <f t="shared" si="155"/>
        <v>0</v>
      </c>
      <c r="Q172" s="268">
        <f t="shared" si="155"/>
        <v>0</v>
      </c>
      <c r="R172" s="266">
        <f t="shared" si="155"/>
        <v>0</v>
      </c>
      <c r="S172" s="267">
        <f t="shared" si="155"/>
        <v>0</v>
      </c>
      <c r="T172" s="268">
        <f t="shared" si="155"/>
        <v>0</v>
      </c>
      <c r="U172" s="266">
        <f t="shared" si="155"/>
        <v>0</v>
      </c>
      <c r="V172" s="268">
        <f t="shared" si="155"/>
        <v>0</v>
      </c>
      <c r="W172" s="269">
        <f t="shared" ref="W172" si="156">IF(Q172=0,0,((V172/Q172)-1)*100)</f>
        <v>0</v>
      </c>
      <c r="X172" s="320"/>
    </row>
    <row r="173" spans="12:25" ht="13.5" thickTop="1" x14ac:dyDescent="0.2">
      <c r="L173" s="243" t="s">
        <v>16</v>
      </c>
      <c r="M173" s="260">
        <v>0</v>
      </c>
      <c r="N173" s="261">
        <v>0</v>
      </c>
      <c r="O173" s="262">
        <f>SUM(M173:N173)</f>
        <v>0</v>
      </c>
      <c r="P173" s="263">
        <v>0</v>
      </c>
      <c r="Q173" s="262">
        <f t="shared" ref="Q173:Q175" si="157">O173+P173</f>
        <v>0</v>
      </c>
      <c r="R173" s="260">
        <v>0</v>
      </c>
      <c r="S173" s="261">
        <v>0</v>
      </c>
      <c r="T173" s="262">
        <f>SUM(R173:S173)</f>
        <v>0</v>
      </c>
      <c r="U173" s="263">
        <v>0</v>
      </c>
      <c r="V173" s="262">
        <f t="shared" ref="V173" si="158">T173+U173</f>
        <v>0</v>
      </c>
      <c r="W173" s="264">
        <f t="shared" si="153"/>
        <v>0</v>
      </c>
    </row>
    <row r="174" spans="12:25" x14ac:dyDescent="0.2">
      <c r="L174" s="243" t="s">
        <v>17</v>
      </c>
      <c r="M174" s="260">
        <v>0</v>
      </c>
      <c r="N174" s="261">
        <v>0</v>
      </c>
      <c r="O174" s="262">
        <f>SUM(M174:N174)</f>
        <v>0</v>
      </c>
      <c r="P174" s="263">
        <v>0</v>
      </c>
      <c r="Q174" s="262">
        <f>O174+P174</f>
        <v>0</v>
      </c>
      <c r="R174" s="260">
        <v>0</v>
      </c>
      <c r="S174" s="261">
        <v>0</v>
      </c>
      <c r="T174" s="262">
        <f>SUM(R174:S174)</f>
        <v>0</v>
      </c>
      <c r="U174" s="263">
        <v>0</v>
      </c>
      <c r="V174" s="262">
        <f>T174+U174</f>
        <v>0</v>
      </c>
      <c r="W174" s="264">
        <f>IF(Q174=0,0,((V174/Q174)-1)*100)</f>
        <v>0</v>
      </c>
    </row>
    <row r="175" spans="12:25" ht="13.5" thickBot="1" x14ac:dyDescent="0.25">
      <c r="L175" s="243" t="s">
        <v>18</v>
      </c>
      <c r="M175" s="260">
        <v>0</v>
      </c>
      <c r="N175" s="261">
        <v>0</v>
      </c>
      <c r="O175" s="270">
        <f>SUM(M175:N175)</f>
        <v>0</v>
      </c>
      <c r="P175" s="271">
        <v>0</v>
      </c>
      <c r="Q175" s="270">
        <f t="shared" si="157"/>
        <v>0</v>
      </c>
      <c r="R175" s="260">
        <v>0</v>
      </c>
      <c r="S175" s="261">
        <v>0</v>
      </c>
      <c r="T175" s="270">
        <f>SUM(R175:S175)</f>
        <v>0</v>
      </c>
      <c r="U175" s="271">
        <v>0</v>
      </c>
      <c r="V175" s="270">
        <f>T175+U175</f>
        <v>0</v>
      </c>
      <c r="W175" s="264">
        <f t="shared" si="153"/>
        <v>0</v>
      </c>
    </row>
    <row r="176" spans="12:25" ht="14.25" thickTop="1" thickBot="1" x14ac:dyDescent="0.25">
      <c r="L176" s="272" t="s">
        <v>39</v>
      </c>
      <c r="M176" s="273">
        <f>+M173+M174+M175</f>
        <v>0</v>
      </c>
      <c r="N176" s="273">
        <f t="shared" ref="N176:V176" si="159">+N173+N174+N175</f>
        <v>0</v>
      </c>
      <c r="O176" s="274">
        <f t="shared" si="159"/>
        <v>0</v>
      </c>
      <c r="P176" s="275">
        <f t="shared" si="159"/>
        <v>0</v>
      </c>
      <c r="Q176" s="274">
        <f t="shared" si="159"/>
        <v>0</v>
      </c>
      <c r="R176" s="273">
        <f t="shared" si="159"/>
        <v>0</v>
      </c>
      <c r="S176" s="273">
        <f t="shared" si="159"/>
        <v>0</v>
      </c>
      <c r="T176" s="274">
        <f t="shared" si="159"/>
        <v>0</v>
      </c>
      <c r="U176" s="275">
        <f t="shared" si="159"/>
        <v>0</v>
      </c>
      <c r="V176" s="274">
        <f t="shared" si="159"/>
        <v>0</v>
      </c>
      <c r="W176" s="276">
        <f t="shared" si="153"/>
        <v>0</v>
      </c>
    </row>
    <row r="177" spans="9:25" ht="13.5" thickTop="1" x14ac:dyDescent="0.2">
      <c r="L177" s="243" t="s">
        <v>21</v>
      </c>
      <c r="M177" s="260">
        <v>0</v>
      </c>
      <c r="N177" s="261">
        <v>0</v>
      </c>
      <c r="O177" s="270">
        <f>SUM(M177:N177)</f>
        <v>0</v>
      </c>
      <c r="P177" s="277">
        <v>0</v>
      </c>
      <c r="Q177" s="270">
        <f t="shared" ref="Q177:Q179" si="160">O177+P177</f>
        <v>0</v>
      </c>
      <c r="R177" s="260">
        <v>0</v>
      </c>
      <c r="S177" s="261">
        <v>0</v>
      </c>
      <c r="T177" s="270">
        <f>SUM(R177:S177)</f>
        <v>0</v>
      </c>
      <c r="U177" s="277">
        <v>0</v>
      </c>
      <c r="V177" s="270">
        <f>T177+U177</f>
        <v>0</v>
      </c>
      <c r="W177" s="264">
        <f t="shared" si="153"/>
        <v>0</v>
      </c>
    </row>
    <row r="178" spans="9:25" x14ac:dyDescent="0.2">
      <c r="L178" s="243" t="s">
        <v>22</v>
      </c>
      <c r="M178" s="260">
        <v>0</v>
      </c>
      <c r="N178" s="261">
        <v>0</v>
      </c>
      <c r="O178" s="270">
        <f>SUM(M178:N178)</f>
        <v>0</v>
      </c>
      <c r="P178" s="263">
        <v>0</v>
      </c>
      <c r="Q178" s="270">
        <f t="shared" si="160"/>
        <v>0</v>
      </c>
      <c r="R178" s="260">
        <v>0</v>
      </c>
      <c r="S178" s="261">
        <v>0</v>
      </c>
      <c r="T178" s="270">
        <f>SUM(R178:S178)</f>
        <v>0</v>
      </c>
      <c r="U178" s="263">
        <v>0</v>
      </c>
      <c r="V178" s="270">
        <f>T178+U178</f>
        <v>0</v>
      </c>
      <c r="W178" s="264">
        <f t="shared" si="153"/>
        <v>0</v>
      </c>
    </row>
    <row r="179" spans="9:25" ht="13.5" thickBot="1" x14ac:dyDescent="0.25">
      <c r="L179" s="243" t="s">
        <v>23</v>
      </c>
      <c r="M179" s="260">
        <v>0</v>
      </c>
      <c r="N179" s="261">
        <v>0</v>
      </c>
      <c r="O179" s="270">
        <f>SUM(M179:N179)</f>
        <v>0</v>
      </c>
      <c r="P179" s="263">
        <v>0</v>
      </c>
      <c r="Q179" s="270">
        <f t="shared" si="160"/>
        <v>0</v>
      </c>
      <c r="R179" s="260">
        <v>0</v>
      </c>
      <c r="S179" s="261">
        <v>0</v>
      </c>
      <c r="T179" s="270">
        <f>SUM(R179:S179)</f>
        <v>0</v>
      </c>
      <c r="U179" s="263">
        <v>0</v>
      </c>
      <c r="V179" s="270">
        <f>T179+U179</f>
        <v>0</v>
      </c>
      <c r="W179" s="264">
        <f t="shared" si="153"/>
        <v>0</v>
      </c>
    </row>
    <row r="180" spans="9:25" ht="14.25" thickTop="1" thickBot="1" x14ac:dyDescent="0.25">
      <c r="L180" s="265" t="s">
        <v>40</v>
      </c>
      <c r="M180" s="266">
        <f>+M177+M178+M179</f>
        <v>0</v>
      </c>
      <c r="N180" s="267">
        <f t="shared" ref="N180:V180" si="161">+N177+N178+N179</f>
        <v>0</v>
      </c>
      <c r="O180" s="268">
        <f t="shared" si="161"/>
        <v>0</v>
      </c>
      <c r="P180" s="266">
        <f t="shared" si="161"/>
        <v>0</v>
      </c>
      <c r="Q180" s="268">
        <f t="shared" si="161"/>
        <v>0</v>
      </c>
      <c r="R180" s="266">
        <f t="shared" si="161"/>
        <v>0</v>
      </c>
      <c r="S180" s="267">
        <f t="shared" si="161"/>
        <v>0</v>
      </c>
      <c r="T180" s="268">
        <f t="shared" si="161"/>
        <v>0</v>
      </c>
      <c r="U180" s="266">
        <f t="shared" si="161"/>
        <v>0</v>
      </c>
      <c r="V180" s="268">
        <f t="shared" si="161"/>
        <v>0</v>
      </c>
      <c r="W180" s="269">
        <f t="shared" si="153"/>
        <v>0</v>
      </c>
    </row>
    <row r="181" spans="9:25" ht="14.25" thickTop="1" thickBot="1" x14ac:dyDescent="0.25">
      <c r="L181" s="265" t="s">
        <v>62</v>
      </c>
      <c r="M181" s="266">
        <f t="shared" ref="M181:V181" si="162">+M172+M176+M180</f>
        <v>0</v>
      </c>
      <c r="N181" s="267">
        <f t="shared" si="162"/>
        <v>0</v>
      </c>
      <c r="O181" s="268">
        <f t="shared" si="162"/>
        <v>0</v>
      </c>
      <c r="P181" s="266">
        <f t="shared" si="162"/>
        <v>0</v>
      </c>
      <c r="Q181" s="268">
        <f t="shared" si="162"/>
        <v>0</v>
      </c>
      <c r="R181" s="266">
        <f t="shared" si="162"/>
        <v>0</v>
      </c>
      <c r="S181" s="267">
        <f t="shared" si="162"/>
        <v>0</v>
      </c>
      <c r="T181" s="268">
        <f t="shared" si="162"/>
        <v>0</v>
      </c>
      <c r="U181" s="266">
        <f t="shared" si="162"/>
        <v>0</v>
      </c>
      <c r="V181" s="268">
        <f t="shared" si="162"/>
        <v>0</v>
      </c>
      <c r="W181" s="269">
        <f>IF(Q181=0,0,((V181/Q181)-1)*100)</f>
        <v>0</v>
      </c>
    </row>
    <row r="182" spans="9:25" ht="14.25" thickTop="1" thickBot="1" x14ac:dyDescent="0.25">
      <c r="L182" s="265" t="s">
        <v>7</v>
      </c>
      <c r="M182" s="266">
        <f>+M181+M168</f>
        <v>0</v>
      </c>
      <c r="N182" s="267">
        <f t="shared" ref="N182:V182" si="163">+N181+N168</f>
        <v>0</v>
      </c>
      <c r="O182" s="268">
        <f t="shared" si="163"/>
        <v>0</v>
      </c>
      <c r="P182" s="266">
        <f t="shared" si="163"/>
        <v>0</v>
      </c>
      <c r="Q182" s="268">
        <f t="shared" si="163"/>
        <v>0</v>
      </c>
      <c r="R182" s="266">
        <f t="shared" si="163"/>
        <v>0</v>
      </c>
      <c r="S182" s="267">
        <f t="shared" si="163"/>
        <v>0</v>
      </c>
      <c r="T182" s="268">
        <f t="shared" si="163"/>
        <v>0</v>
      </c>
      <c r="U182" s="266">
        <f t="shared" si="163"/>
        <v>0</v>
      </c>
      <c r="V182" s="268">
        <f t="shared" si="163"/>
        <v>0</v>
      </c>
      <c r="W182" s="269">
        <f t="shared" ref="W182" si="164">IF(Q182=0,0,((V182/Q182)-1)*100)</f>
        <v>0</v>
      </c>
    </row>
    <row r="183" spans="9:25" ht="14.25" thickTop="1" thickBot="1" x14ac:dyDescent="0.25">
      <c r="L183" s="278" t="s">
        <v>60</v>
      </c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</row>
    <row r="184" spans="9:25" ht="13.5" thickTop="1" x14ac:dyDescent="0.2">
      <c r="L184" s="505" t="s">
        <v>55</v>
      </c>
      <c r="M184" s="506"/>
      <c r="N184" s="506"/>
      <c r="O184" s="506"/>
      <c r="P184" s="506"/>
      <c r="Q184" s="506"/>
      <c r="R184" s="506"/>
      <c r="S184" s="506"/>
      <c r="T184" s="506"/>
      <c r="U184" s="506"/>
      <c r="V184" s="506"/>
      <c r="W184" s="507"/>
    </row>
    <row r="185" spans="9:25" ht="13.5" thickBot="1" x14ac:dyDescent="0.25">
      <c r="L185" s="508" t="s">
        <v>52</v>
      </c>
      <c r="M185" s="509"/>
      <c r="N185" s="509"/>
      <c r="O185" s="509"/>
      <c r="P185" s="509"/>
      <c r="Q185" s="509"/>
      <c r="R185" s="509"/>
      <c r="S185" s="509"/>
      <c r="T185" s="509"/>
      <c r="U185" s="509"/>
      <c r="V185" s="509"/>
      <c r="W185" s="510"/>
    </row>
    <row r="186" spans="9:25" ht="14.25" thickTop="1" thickBot="1" x14ac:dyDescent="0.25">
      <c r="L186" s="236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8" t="s">
        <v>34</v>
      </c>
    </row>
    <row r="187" spans="9:25" ht="14.25" thickTop="1" thickBot="1" x14ac:dyDescent="0.25">
      <c r="L187" s="239"/>
      <c r="M187" s="511" t="s">
        <v>58</v>
      </c>
      <c r="N187" s="512"/>
      <c r="O187" s="512"/>
      <c r="P187" s="512"/>
      <c r="Q187" s="512"/>
      <c r="R187" s="240" t="s">
        <v>59</v>
      </c>
      <c r="S187" s="241"/>
      <c r="T187" s="279"/>
      <c r="U187" s="240"/>
      <c r="V187" s="240"/>
      <c r="W187" s="352" t="s">
        <v>2</v>
      </c>
    </row>
    <row r="188" spans="9:25" ht="12" customHeight="1" thickTop="1" x14ac:dyDescent="0.2">
      <c r="L188" s="243" t="s">
        <v>3</v>
      </c>
      <c r="M188" s="244"/>
      <c r="N188" s="245"/>
      <c r="O188" s="246"/>
      <c r="P188" s="247"/>
      <c r="Q188" s="246"/>
      <c r="R188" s="244"/>
      <c r="S188" s="245"/>
      <c r="T188" s="246"/>
      <c r="U188" s="247"/>
      <c r="V188" s="246"/>
      <c r="W188" s="353" t="s">
        <v>4</v>
      </c>
      <c r="X188" s="324"/>
      <c r="Y188" s="324"/>
    </row>
    <row r="189" spans="9:25" s="324" customFormat="1" ht="12" customHeight="1" thickBot="1" x14ac:dyDescent="0.25">
      <c r="I189" s="323"/>
      <c r="L189" s="249"/>
      <c r="M189" s="250" t="s">
        <v>35</v>
      </c>
      <c r="N189" s="251" t="s">
        <v>36</v>
      </c>
      <c r="O189" s="252" t="s">
        <v>37</v>
      </c>
      <c r="P189" s="253" t="s">
        <v>32</v>
      </c>
      <c r="Q189" s="252" t="s">
        <v>7</v>
      </c>
      <c r="R189" s="250" t="s">
        <v>35</v>
      </c>
      <c r="S189" s="251" t="s">
        <v>36</v>
      </c>
      <c r="T189" s="252" t="s">
        <v>37</v>
      </c>
      <c r="U189" s="253" t="s">
        <v>32</v>
      </c>
      <c r="V189" s="252" t="s">
        <v>7</v>
      </c>
      <c r="W189" s="354"/>
      <c r="X189" s="1"/>
      <c r="Y189" s="1"/>
    </row>
    <row r="190" spans="9:25" ht="6" customHeight="1" thickTop="1" x14ac:dyDescent="0.2">
      <c r="L190" s="243"/>
      <c r="M190" s="255"/>
      <c r="N190" s="256"/>
      <c r="O190" s="257"/>
      <c r="P190" s="258"/>
      <c r="Q190" s="257"/>
      <c r="R190" s="255"/>
      <c r="S190" s="256"/>
      <c r="T190" s="257"/>
      <c r="U190" s="258"/>
      <c r="V190" s="257"/>
      <c r="W190" s="259"/>
    </row>
    <row r="191" spans="9:25" x14ac:dyDescent="0.2">
      <c r="L191" s="243" t="s">
        <v>10</v>
      </c>
      <c r="M191" s="260">
        <v>0</v>
      </c>
      <c r="N191" s="312">
        <v>0</v>
      </c>
      <c r="O191" s="262">
        <f>M191+N191</f>
        <v>0</v>
      </c>
      <c r="P191" s="263">
        <v>0</v>
      </c>
      <c r="Q191" s="262">
        <f t="shared" ref="Q191:Q193" si="165">O191+P191</f>
        <v>0</v>
      </c>
      <c r="R191" s="260">
        <v>0</v>
      </c>
      <c r="S191" s="261">
        <v>0</v>
      </c>
      <c r="T191" s="262">
        <f>R191+S191</f>
        <v>0</v>
      </c>
      <c r="U191" s="263">
        <v>0</v>
      </c>
      <c r="V191" s="262">
        <f>T191+U191</f>
        <v>0</v>
      </c>
      <c r="W191" s="264">
        <f>IF(Q191=0,0,((V191/Q191)-1)*100)</f>
        <v>0</v>
      </c>
    </row>
    <row r="192" spans="9:25" x14ac:dyDescent="0.2">
      <c r="L192" s="325" t="s">
        <v>11</v>
      </c>
      <c r="M192" s="348">
        <v>0</v>
      </c>
      <c r="N192" s="329">
        <v>0</v>
      </c>
      <c r="O192" s="326">
        <f>M192+N192</f>
        <v>0</v>
      </c>
      <c r="P192" s="327">
        <v>0</v>
      </c>
      <c r="Q192" s="326">
        <f t="shared" si="165"/>
        <v>0</v>
      </c>
      <c r="R192" s="348">
        <v>20</v>
      </c>
      <c r="S192" s="329">
        <v>34</v>
      </c>
      <c r="T192" s="326">
        <f>R192+S192</f>
        <v>54</v>
      </c>
      <c r="U192" s="327">
        <v>0</v>
      </c>
      <c r="V192" s="326">
        <f>T192+U192</f>
        <v>54</v>
      </c>
      <c r="W192" s="328">
        <f>IF(Q192=0,0,((V192/Q192)-1)*100)</f>
        <v>0</v>
      </c>
    </row>
    <row r="193" spans="12:25" ht="13.5" thickBot="1" x14ac:dyDescent="0.25">
      <c r="L193" s="249" t="s">
        <v>12</v>
      </c>
      <c r="M193" s="349">
        <v>0</v>
      </c>
      <c r="N193" s="261">
        <v>0</v>
      </c>
      <c r="O193" s="262">
        <f>M193+N193</f>
        <v>0</v>
      </c>
      <c r="P193" s="263">
        <v>0</v>
      </c>
      <c r="Q193" s="262">
        <f t="shared" si="165"/>
        <v>0</v>
      </c>
      <c r="R193" s="349">
        <v>54</v>
      </c>
      <c r="S193" s="261">
        <v>56</v>
      </c>
      <c r="T193" s="262">
        <f>R193+S193</f>
        <v>110</v>
      </c>
      <c r="U193" s="263">
        <v>0</v>
      </c>
      <c r="V193" s="262">
        <f>T193+U193</f>
        <v>110</v>
      </c>
      <c r="W193" s="350">
        <f>IF(Q193=0,0,((V193/Q193)-1)*100)</f>
        <v>0</v>
      </c>
    </row>
    <row r="194" spans="12:25" ht="14.25" thickTop="1" thickBot="1" x14ac:dyDescent="0.25">
      <c r="L194" s="265" t="s">
        <v>38</v>
      </c>
      <c r="M194" s="266">
        <f>+M191+M192+M193</f>
        <v>0</v>
      </c>
      <c r="N194" s="267">
        <f t="shared" ref="N194:V194" si="166">+N191+N192+N193</f>
        <v>0</v>
      </c>
      <c r="O194" s="268">
        <f t="shared" si="166"/>
        <v>0</v>
      </c>
      <c r="P194" s="266">
        <f t="shared" si="166"/>
        <v>0</v>
      </c>
      <c r="Q194" s="268">
        <f t="shared" si="166"/>
        <v>0</v>
      </c>
      <c r="R194" s="266">
        <f t="shared" si="166"/>
        <v>74</v>
      </c>
      <c r="S194" s="267">
        <f t="shared" si="166"/>
        <v>90</v>
      </c>
      <c r="T194" s="268">
        <f t="shared" si="166"/>
        <v>164</v>
      </c>
      <c r="U194" s="266">
        <f t="shared" si="166"/>
        <v>0</v>
      </c>
      <c r="V194" s="268">
        <f t="shared" si="166"/>
        <v>164</v>
      </c>
      <c r="W194" s="269">
        <f t="shared" ref="W194:W206" si="167">IF(Q194=0,0,((V194/Q194)-1)*100)</f>
        <v>0</v>
      </c>
      <c r="X194" s="320"/>
      <c r="Y194" s="320"/>
    </row>
    <row r="195" spans="12:25" ht="13.5" thickTop="1" x14ac:dyDescent="0.2">
      <c r="L195" s="243" t="s">
        <v>13</v>
      </c>
      <c r="M195" s="260">
        <v>0</v>
      </c>
      <c r="N195" s="261">
        <v>0</v>
      </c>
      <c r="O195" s="262">
        <f>M195+N195</f>
        <v>0</v>
      </c>
      <c r="P195" s="263">
        <v>0</v>
      </c>
      <c r="Q195" s="262">
        <f t="shared" ref="Q195:Q196" si="168">O195+P195</f>
        <v>0</v>
      </c>
      <c r="R195" s="260">
        <v>63</v>
      </c>
      <c r="S195" s="261">
        <v>74</v>
      </c>
      <c r="T195" s="262">
        <f>R195+S195</f>
        <v>137</v>
      </c>
      <c r="U195" s="263">
        <v>0</v>
      </c>
      <c r="V195" s="262">
        <f>T195+U195</f>
        <v>137</v>
      </c>
      <c r="W195" s="264">
        <f t="shared" si="167"/>
        <v>0</v>
      </c>
    </row>
    <row r="196" spans="12:25" x14ac:dyDescent="0.2">
      <c r="L196" s="243" t="s">
        <v>14</v>
      </c>
      <c r="M196" s="260">
        <v>0</v>
      </c>
      <c r="N196" s="261">
        <v>0</v>
      </c>
      <c r="O196" s="262">
        <f>M196+N196</f>
        <v>0</v>
      </c>
      <c r="P196" s="263">
        <v>0</v>
      </c>
      <c r="Q196" s="262">
        <f t="shared" si="168"/>
        <v>0</v>
      </c>
      <c r="R196" s="260">
        <v>44</v>
      </c>
      <c r="S196" s="261">
        <v>73</v>
      </c>
      <c r="T196" s="262">
        <f>R196+S196</f>
        <v>117</v>
      </c>
      <c r="U196" s="263">
        <v>0</v>
      </c>
      <c r="V196" s="262">
        <f>T196+U196</f>
        <v>117</v>
      </c>
      <c r="W196" s="264">
        <f t="shared" si="167"/>
        <v>0</v>
      </c>
    </row>
    <row r="197" spans="12:25" ht="13.5" thickBot="1" x14ac:dyDescent="0.25">
      <c r="L197" s="243" t="s">
        <v>15</v>
      </c>
      <c r="M197" s="260">
        <v>0</v>
      </c>
      <c r="N197" s="261">
        <v>0</v>
      </c>
      <c r="O197" s="262">
        <f>M197+N197</f>
        <v>0</v>
      </c>
      <c r="P197" s="263">
        <v>0</v>
      </c>
      <c r="Q197" s="262">
        <f>O197+P197</f>
        <v>0</v>
      </c>
      <c r="R197" s="260">
        <v>35</v>
      </c>
      <c r="S197" s="261">
        <v>57</v>
      </c>
      <c r="T197" s="262">
        <f>R197+S197</f>
        <v>92</v>
      </c>
      <c r="U197" s="263">
        <v>0</v>
      </c>
      <c r="V197" s="262">
        <f>T197+U197</f>
        <v>92</v>
      </c>
      <c r="W197" s="264">
        <f>IF(Q197=0,0,((V197/Q197)-1)*100)</f>
        <v>0</v>
      </c>
    </row>
    <row r="198" spans="12:25" ht="14.25" thickTop="1" thickBot="1" x14ac:dyDescent="0.25">
      <c r="L198" s="265" t="s">
        <v>61</v>
      </c>
      <c r="M198" s="266">
        <f>+M195+M196+M197</f>
        <v>0</v>
      </c>
      <c r="N198" s="267">
        <f t="shared" ref="N198:V198" si="169">+N195+N196+N197</f>
        <v>0</v>
      </c>
      <c r="O198" s="268">
        <f t="shared" si="169"/>
        <v>0</v>
      </c>
      <c r="P198" s="266">
        <f t="shared" si="169"/>
        <v>0</v>
      </c>
      <c r="Q198" s="268">
        <f t="shared" si="169"/>
        <v>0</v>
      </c>
      <c r="R198" s="266">
        <f t="shared" si="169"/>
        <v>142</v>
      </c>
      <c r="S198" s="267">
        <f t="shared" si="169"/>
        <v>204</v>
      </c>
      <c r="T198" s="268">
        <f t="shared" si="169"/>
        <v>346</v>
      </c>
      <c r="U198" s="266">
        <f t="shared" si="169"/>
        <v>0</v>
      </c>
      <c r="V198" s="268">
        <f t="shared" si="169"/>
        <v>346</v>
      </c>
      <c r="W198" s="269">
        <f t="shared" ref="W198" si="170">IF(Q198=0,0,((V198/Q198)-1)*100)</f>
        <v>0</v>
      </c>
      <c r="X198" s="320"/>
    </row>
    <row r="199" spans="12:25" ht="13.5" thickTop="1" x14ac:dyDescent="0.2">
      <c r="L199" s="243" t="s">
        <v>16</v>
      </c>
      <c r="M199" s="260">
        <v>0</v>
      </c>
      <c r="N199" s="261">
        <v>0</v>
      </c>
      <c r="O199" s="262">
        <f>SUM(M199:N199)</f>
        <v>0</v>
      </c>
      <c r="P199" s="263">
        <v>0</v>
      </c>
      <c r="Q199" s="262">
        <f t="shared" ref="Q199:Q201" si="171">O199+P199</f>
        <v>0</v>
      </c>
      <c r="R199" s="260">
        <v>35</v>
      </c>
      <c r="S199" s="261">
        <v>57</v>
      </c>
      <c r="T199" s="262">
        <f>SUM(R199:S199)</f>
        <v>92</v>
      </c>
      <c r="U199" s="263">
        <v>0</v>
      </c>
      <c r="V199" s="262">
        <f>T199+U199</f>
        <v>92</v>
      </c>
      <c r="W199" s="264">
        <f t="shared" si="167"/>
        <v>0</v>
      </c>
    </row>
    <row r="200" spans="12:25" x14ac:dyDescent="0.2">
      <c r="L200" s="243" t="s">
        <v>17</v>
      </c>
      <c r="M200" s="260">
        <v>0</v>
      </c>
      <c r="N200" s="261">
        <v>0</v>
      </c>
      <c r="O200" s="262">
        <f>SUM(M200:N200)</f>
        <v>0</v>
      </c>
      <c r="P200" s="263">
        <v>0</v>
      </c>
      <c r="Q200" s="262">
        <f>O200+P200</f>
        <v>0</v>
      </c>
      <c r="R200" s="260">
        <v>33</v>
      </c>
      <c r="S200" s="261">
        <v>49</v>
      </c>
      <c r="T200" s="262">
        <f>SUM(R200:S200)</f>
        <v>82</v>
      </c>
      <c r="U200" s="263">
        <v>0</v>
      </c>
      <c r="V200" s="262">
        <f>T200+U200</f>
        <v>82</v>
      </c>
      <c r="W200" s="264">
        <f>IF(Q200=0,0,((V200/Q200)-1)*100)</f>
        <v>0</v>
      </c>
    </row>
    <row r="201" spans="12:25" ht="13.5" thickBot="1" x14ac:dyDescent="0.25">
      <c r="L201" s="243" t="s">
        <v>18</v>
      </c>
      <c r="M201" s="260">
        <v>0</v>
      </c>
      <c r="N201" s="261">
        <v>0</v>
      </c>
      <c r="O201" s="270">
        <f>SUM(M201:N201)</f>
        <v>0</v>
      </c>
      <c r="P201" s="271">
        <v>0</v>
      </c>
      <c r="Q201" s="270">
        <f t="shared" si="171"/>
        <v>0</v>
      </c>
      <c r="R201" s="260">
        <v>45</v>
      </c>
      <c r="S201" s="261">
        <v>61</v>
      </c>
      <c r="T201" s="270">
        <f>SUM(R201:S201)</f>
        <v>106</v>
      </c>
      <c r="U201" s="271">
        <v>0</v>
      </c>
      <c r="V201" s="270">
        <f>T201+U201</f>
        <v>106</v>
      </c>
      <c r="W201" s="264">
        <f t="shared" si="167"/>
        <v>0</v>
      </c>
    </row>
    <row r="202" spans="12:25" ht="14.25" thickTop="1" thickBot="1" x14ac:dyDescent="0.25">
      <c r="L202" s="272" t="s">
        <v>39</v>
      </c>
      <c r="M202" s="273">
        <f>+M199+M200+M201</f>
        <v>0</v>
      </c>
      <c r="N202" s="273">
        <f t="shared" ref="N202:V202" si="172">+N199+N200+N201</f>
        <v>0</v>
      </c>
      <c r="O202" s="274">
        <f t="shared" si="172"/>
        <v>0</v>
      </c>
      <c r="P202" s="275">
        <f t="shared" si="172"/>
        <v>0</v>
      </c>
      <c r="Q202" s="274">
        <f t="shared" si="172"/>
        <v>0</v>
      </c>
      <c r="R202" s="273">
        <f t="shared" si="172"/>
        <v>113</v>
      </c>
      <c r="S202" s="273">
        <f t="shared" si="172"/>
        <v>167</v>
      </c>
      <c r="T202" s="274">
        <f t="shared" si="172"/>
        <v>280</v>
      </c>
      <c r="U202" s="275">
        <f t="shared" si="172"/>
        <v>0</v>
      </c>
      <c r="V202" s="274">
        <f t="shared" si="172"/>
        <v>280</v>
      </c>
      <c r="W202" s="276">
        <f t="shared" si="167"/>
        <v>0</v>
      </c>
    </row>
    <row r="203" spans="12:25" ht="13.5" thickTop="1" x14ac:dyDescent="0.2">
      <c r="L203" s="243" t="s">
        <v>21</v>
      </c>
      <c r="M203" s="260">
        <v>0</v>
      </c>
      <c r="N203" s="261">
        <v>0</v>
      </c>
      <c r="O203" s="270">
        <f>SUM(M203:N203)</f>
        <v>0</v>
      </c>
      <c r="P203" s="277">
        <v>0</v>
      </c>
      <c r="Q203" s="270">
        <f t="shared" ref="Q203:Q205" si="173">O203+P203</f>
        <v>0</v>
      </c>
      <c r="R203" s="260">
        <v>70</v>
      </c>
      <c r="S203" s="261">
        <v>71</v>
      </c>
      <c r="T203" s="270">
        <f>SUM(R203:S203)</f>
        <v>141</v>
      </c>
      <c r="U203" s="277">
        <v>0</v>
      </c>
      <c r="V203" s="270">
        <f>T203+U203</f>
        <v>141</v>
      </c>
      <c r="W203" s="264">
        <f t="shared" si="167"/>
        <v>0</v>
      </c>
    </row>
    <row r="204" spans="12:25" x14ac:dyDescent="0.2">
      <c r="L204" s="243" t="s">
        <v>22</v>
      </c>
      <c r="M204" s="260">
        <v>0</v>
      </c>
      <c r="N204" s="261">
        <v>0</v>
      </c>
      <c r="O204" s="270">
        <f>SUM(M204:N204)</f>
        <v>0</v>
      </c>
      <c r="P204" s="263">
        <v>0</v>
      </c>
      <c r="Q204" s="270">
        <f t="shared" si="173"/>
        <v>0</v>
      </c>
      <c r="R204" s="260">
        <v>72</v>
      </c>
      <c r="S204" s="261">
        <v>64</v>
      </c>
      <c r="T204" s="270">
        <f>SUM(R204:S204)</f>
        <v>136</v>
      </c>
      <c r="U204" s="263">
        <v>0</v>
      </c>
      <c r="V204" s="270">
        <f>T204+U204</f>
        <v>136</v>
      </c>
      <c r="W204" s="264">
        <f t="shared" si="167"/>
        <v>0</v>
      </c>
    </row>
    <row r="205" spans="12:25" ht="13.5" thickBot="1" x14ac:dyDescent="0.25">
      <c r="L205" s="243" t="s">
        <v>23</v>
      </c>
      <c r="M205" s="260">
        <v>0</v>
      </c>
      <c r="N205" s="261">
        <v>0</v>
      </c>
      <c r="O205" s="270">
        <f>SUM(M205:N205)</f>
        <v>0</v>
      </c>
      <c r="P205" s="263">
        <v>0</v>
      </c>
      <c r="Q205" s="270">
        <f t="shared" si="173"/>
        <v>0</v>
      </c>
      <c r="R205" s="260">
        <v>57</v>
      </c>
      <c r="S205" s="261">
        <v>53</v>
      </c>
      <c r="T205" s="270">
        <f>SUM(R205:S205)</f>
        <v>110</v>
      </c>
      <c r="U205" s="263">
        <v>0</v>
      </c>
      <c r="V205" s="270">
        <f>T205+U205</f>
        <v>110</v>
      </c>
      <c r="W205" s="264">
        <f t="shared" si="167"/>
        <v>0</v>
      </c>
    </row>
    <row r="206" spans="12:25" ht="14.25" thickTop="1" thickBot="1" x14ac:dyDescent="0.25">
      <c r="L206" s="265" t="s">
        <v>40</v>
      </c>
      <c r="M206" s="266">
        <f>+M203+M204+M205</f>
        <v>0</v>
      </c>
      <c r="N206" s="267">
        <f t="shared" ref="N206:V206" si="174">+N203+N204+N205</f>
        <v>0</v>
      </c>
      <c r="O206" s="268">
        <f t="shared" si="174"/>
        <v>0</v>
      </c>
      <c r="P206" s="266">
        <f t="shared" si="174"/>
        <v>0</v>
      </c>
      <c r="Q206" s="268">
        <f t="shared" si="174"/>
        <v>0</v>
      </c>
      <c r="R206" s="266">
        <f t="shared" si="174"/>
        <v>199</v>
      </c>
      <c r="S206" s="267">
        <f t="shared" si="174"/>
        <v>188</v>
      </c>
      <c r="T206" s="268">
        <f t="shared" si="174"/>
        <v>387</v>
      </c>
      <c r="U206" s="266">
        <f t="shared" si="174"/>
        <v>0</v>
      </c>
      <c r="V206" s="268">
        <f t="shared" si="174"/>
        <v>387</v>
      </c>
      <c r="W206" s="269">
        <f t="shared" si="167"/>
        <v>0</v>
      </c>
    </row>
    <row r="207" spans="12:25" ht="14.25" thickTop="1" thickBot="1" x14ac:dyDescent="0.25">
      <c r="L207" s="265" t="s">
        <v>62</v>
      </c>
      <c r="M207" s="266">
        <f t="shared" ref="M207:V207" si="175">+M198+M202+M206</f>
        <v>0</v>
      </c>
      <c r="N207" s="267">
        <f t="shared" si="175"/>
        <v>0</v>
      </c>
      <c r="O207" s="268">
        <f t="shared" si="175"/>
        <v>0</v>
      </c>
      <c r="P207" s="266">
        <f t="shared" si="175"/>
        <v>0</v>
      </c>
      <c r="Q207" s="268">
        <f t="shared" si="175"/>
        <v>0</v>
      </c>
      <c r="R207" s="266">
        <f t="shared" si="175"/>
        <v>454</v>
      </c>
      <c r="S207" s="267">
        <f t="shared" si="175"/>
        <v>559</v>
      </c>
      <c r="T207" s="268">
        <f t="shared" si="175"/>
        <v>1013</v>
      </c>
      <c r="U207" s="266">
        <f t="shared" si="175"/>
        <v>0</v>
      </c>
      <c r="V207" s="268">
        <f t="shared" si="175"/>
        <v>1013</v>
      </c>
      <c r="W207" s="269">
        <f>IF(Q207=0,0,((V207/Q207)-1)*100)</f>
        <v>0</v>
      </c>
    </row>
    <row r="208" spans="12:25" ht="14.25" thickTop="1" thickBot="1" x14ac:dyDescent="0.25">
      <c r="L208" s="265" t="s">
        <v>7</v>
      </c>
      <c r="M208" s="266">
        <f>+M207+M194</f>
        <v>0</v>
      </c>
      <c r="N208" s="267">
        <f t="shared" ref="N208:V208" si="176">+N207+N194</f>
        <v>0</v>
      </c>
      <c r="O208" s="268">
        <f t="shared" si="176"/>
        <v>0</v>
      </c>
      <c r="P208" s="266">
        <f t="shared" si="176"/>
        <v>0</v>
      </c>
      <c r="Q208" s="268">
        <f t="shared" si="176"/>
        <v>0</v>
      </c>
      <c r="R208" s="266">
        <f t="shared" si="176"/>
        <v>528</v>
      </c>
      <c r="S208" s="267">
        <f t="shared" si="176"/>
        <v>649</v>
      </c>
      <c r="T208" s="268">
        <f t="shared" si="176"/>
        <v>1177</v>
      </c>
      <c r="U208" s="266">
        <f t="shared" si="176"/>
        <v>0</v>
      </c>
      <c r="V208" s="268">
        <f t="shared" si="176"/>
        <v>1177</v>
      </c>
      <c r="W208" s="269">
        <f>IF(Q208=0,0,((V208/Q208)-1)*100)</f>
        <v>0</v>
      </c>
    </row>
    <row r="209" spans="12:25" ht="14.25" thickTop="1" thickBot="1" x14ac:dyDescent="0.25">
      <c r="L209" s="278" t="s">
        <v>60</v>
      </c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</row>
    <row r="210" spans="12:25" ht="13.5" thickTop="1" x14ac:dyDescent="0.2">
      <c r="L210" s="472" t="s">
        <v>56</v>
      </c>
      <c r="M210" s="473"/>
      <c r="N210" s="473"/>
      <c r="O210" s="473"/>
      <c r="P210" s="473"/>
      <c r="Q210" s="473"/>
      <c r="R210" s="473"/>
      <c r="S210" s="473"/>
      <c r="T210" s="473"/>
      <c r="U210" s="473"/>
      <c r="V210" s="473"/>
      <c r="W210" s="474"/>
    </row>
    <row r="211" spans="12:25" ht="13.5" thickBot="1" x14ac:dyDescent="0.25">
      <c r="L211" s="475" t="s">
        <v>53</v>
      </c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7"/>
    </row>
    <row r="212" spans="12:25" ht="14.25" thickTop="1" thickBot="1" x14ac:dyDescent="0.25">
      <c r="L212" s="236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8" t="s">
        <v>34</v>
      </c>
    </row>
    <row r="213" spans="12:25" ht="12.75" customHeight="1" thickTop="1" thickBot="1" x14ac:dyDescent="0.25">
      <c r="L213" s="239"/>
      <c r="M213" s="511" t="s">
        <v>58</v>
      </c>
      <c r="N213" s="512"/>
      <c r="O213" s="512"/>
      <c r="P213" s="512"/>
      <c r="Q213" s="512"/>
      <c r="R213" s="240" t="s">
        <v>59</v>
      </c>
      <c r="S213" s="241"/>
      <c r="T213" s="279"/>
      <c r="U213" s="240"/>
      <c r="V213" s="240"/>
      <c r="W213" s="352" t="s">
        <v>2</v>
      </c>
    </row>
    <row r="214" spans="12:25" ht="13.5" thickTop="1" x14ac:dyDescent="0.2">
      <c r="L214" s="243" t="s">
        <v>3</v>
      </c>
      <c r="M214" s="244"/>
      <c r="N214" s="245"/>
      <c r="O214" s="246"/>
      <c r="P214" s="247"/>
      <c r="Q214" s="293"/>
      <c r="R214" s="244"/>
      <c r="S214" s="245"/>
      <c r="T214" s="246"/>
      <c r="U214" s="247"/>
      <c r="V214" s="351"/>
      <c r="W214" s="353" t="s">
        <v>4</v>
      </c>
    </row>
    <row r="215" spans="12:25" ht="13.5" thickBot="1" x14ac:dyDescent="0.25">
      <c r="L215" s="249"/>
      <c r="M215" s="250" t="s">
        <v>35</v>
      </c>
      <c r="N215" s="251" t="s">
        <v>36</v>
      </c>
      <c r="O215" s="252" t="s">
        <v>37</v>
      </c>
      <c r="P215" s="253" t="s">
        <v>32</v>
      </c>
      <c r="Q215" s="381" t="s">
        <v>7</v>
      </c>
      <c r="R215" s="250" t="s">
        <v>35</v>
      </c>
      <c r="S215" s="251" t="s">
        <v>36</v>
      </c>
      <c r="T215" s="252" t="s">
        <v>37</v>
      </c>
      <c r="U215" s="253" t="s">
        <v>32</v>
      </c>
      <c r="V215" s="380" t="s">
        <v>7</v>
      </c>
      <c r="W215" s="354"/>
    </row>
    <row r="216" spans="12:25" ht="4.5" customHeight="1" thickTop="1" x14ac:dyDescent="0.2">
      <c r="L216" s="243"/>
      <c r="M216" s="255"/>
      <c r="N216" s="256"/>
      <c r="O216" s="257"/>
      <c r="P216" s="258"/>
      <c r="Q216" s="294"/>
      <c r="R216" s="255"/>
      <c r="S216" s="256"/>
      <c r="T216" s="257"/>
      <c r="U216" s="258"/>
      <c r="V216" s="296"/>
      <c r="W216" s="259"/>
    </row>
    <row r="217" spans="12:25" x14ac:dyDescent="0.2">
      <c r="L217" s="243" t="s">
        <v>10</v>
      </c>
      <c r="M217" s="260">
        <f t="shared" ref="M217:N219" si="177">+M165+M191</f>
        <v>0</v>
      </c>
      <c r="N217" s="261">
        <f t="shared" si="177"/>
        <v>0</v>
      </c>
      <c r="O217" s="262">
        <f>M217+N217</f>
        <v>0</v>
      </c>
      <c r="P217" s="263">
        <f>+P165+P191</f>
        <v>0</v>
      </c>
      <c r="Q217" s="295">
        <f t="shared" ref="Q217" si="178">O217+P217</f>
        <v>0</v>
      </c>
      <c r="R217" s="260">
        <f t="shared" ref="R217:S219" si="179">+R165+R191</f>
        <v>0</v>
      </c>
      <c r="S217" s="261">
        <f t="shared" si="179"/>
        <v>0</v>
      </c>
      <c r="T217" s="262">
        <f>R217+S217</f>
        <v>0</v>
      </c>
      <c r="U217" s="263">
        <f>+U165+U191</f>
        <v>0</v>
      </c>
      <c r="V217" s="297">
        <f>T217+U217</f>
        <v>0</v>
      </c>
      <c r="W217" s="264">
        <f>IF(Q217=0,0,((V217/Q217)-1)*100)</f>
        <v>0</v>
      </c>
    </row>
    <row r="218" spans="12:25" x14ac:dyDescent="0.2">
      <c r="L218" s="243" t="s">
        <v>11</v>
      </c>
      <c r="M218" s="260">
        <f t="shared" si="177"/>
        <v>0</v>
      </c>
      <c r="N218" s="261">
        <f t="shared" si="177"/>
        <v>0</v>
      </c>
      <c r="O218" s="262">
        <f t="shared" ref="O218:O219" si="180">M218+N218</f>
        <v>0</v>
      </c>
      <c r="P218" s="263">
        <f>+P166+P192</f>
        <v>0</v>
      </c>
      <c r="Q218" s="295">
        <f>O218+P218</f>
        <v>0</v>
      </c>
      <c r="R218" s="260">
        <f t="shared" si="179"/>
        <v>20</v>
      </c>
      <c r="S218" s="261">
        <f t="shared" si="179"/>
        <v>34</v>
      </c>
      <c r="T218" s="262">
        <f t="shared" ref="T218:T219" si="181">R218+S218</f>
        <v>54</v>
      </c>
      <c r="U218" s="263">
        <f>+U166+U192</f>
        <v>0</v>
      </c>
      <c r="V218" s="297">
        <f>T218+U218</f>
        <v>54</v>
      </c>
      <c r="W218" s="264">
        <f>IF(Q218=0,0,((V218/Q218)-1)*100)</f>
        <v>0</v>
      </c>
    </row>
    <row r="219" spans="12:25" ht="13.5" thickBot="1" x14ac:dyDescent="0.25">
      <c r="L219" s="249" t="s">
        <v>12</v>
      </c>
      <c r="M219" s="260">
        <f t="shared" si="177"/>
        <v>0</v>
      </c>
      <c r="N219" s="261">
        <f t="shared" si="177"/>
        <v>0</v>
      </c>
      <c r="O219" s="262">
        <f t="shared" si="180"/>
        <v>0</v>
      </c>
      <c r="P219" s="263">
        <f>+P167+P193</f>
        <v>0</v>
      </c>
      <c r="Q219" s="295">
        <f>O219+P219</f>
        <v>0</v>
      </c>
      <c r="R219" s="260">
        <f t="shared" si="179"/>
        <v>54</v>
      </c>
      <c r="S219" s="261">
        <f t="shared" si="179"/>
        <v>56</v>
      </c>
      <c r="T219" s="262">
        <f t="shared" si="181"/>
        <v>110</v>
      </c>
      <c r="U219" s="263">
        <f>+U167+U193</f>
        <v>0</v>
      </c>
      <c r="V219" s="297">
        <f>T219+U219</f>
        <v>110</v>
      </c>
      <c r="W219" s="264">
        <f>IF(Q219=0,0,((V219/Q219)-1)*100)</f>
        <v>0</v>
      </c>
      <c r="X219" s="320"/>
      <c r="Y219" s="320"/>
    </row>
    <row r="220" spans="12:25" ht="14.25" thickTop="1" thickBot="1" x14ac:dyDescent="0.25">
      <c r="L220" s="265" t="s">
        <v>38</v>
      </c>
      <c r="M220" s="266">
        <f>+M217+M218+M219</f>
        <v>0</v>
      </c>
      <c r="N220" s="267">
        <f t="shared" ref="N220:V220" si="182">+N217+N218+N219</f>
        <v>0</v>
      </c>
      <c r="O220" s="268">
        <f t="shared" si="182"/>
        <v>0</v>
      </c>
      <c r="P220" s="266">
        <f t="shared" si="182"/>
        <v>0</v>
      </c>
      <c r="Q220" s="268">
        <f t="shared" si="182"/>
        <v>0</v>
      </c>
      <c r="R220" s="266">
        <f t="shared" si="182"/>
        <v>74</v>
      </c>
      <c r="S220" s="267">
        <f t="shared" si="182"/>
        <v>90</v>
      </c>
      <c r="T220" s="268">
        <f t="shared" si="182"/>
        <v>164</v>
      </c>
      <c r="U220" s="266">
        <f t="shared" si="182"/>
        <v>0</v>
      </c>
      <c r="V220" s="268">
        <f t="shared" si="182"/>
        <v>164</v>
      </c>
      <c r="W220" s="269">
        <f t="shared" ref="W220" si="183">IF(Q220=0,0,((V220/Q220)-1)*100)</f>
        <v>0</v>
      </c>
    </row>
    <row r="221" spans="12:25" ht="13.5" thickTop="1" x14ac:dyDescent="0.2">
      <c r="L221" s="243" t="s">
        <v>13</v>
      </c>
      <c r="M221" s="260">
        <f t="shared" ref="M221:N223" si="184">+M169+M195</f>
        <v>0</v>
      </c>
      <c r="N221" s="261">
        <f t="shared" si="184"/>
        <v>0</v>
      </c>
      <c r="O221" s="262">
        <f t="shared" ref="O221:O222" si="185">M221+N221</f>
        <v>0</v>
      </c>
      <c r="P221" s="263">
        <f>+P169+P195</f>
        <v>0</v>
      </c>
      <c r="Q221" s="295">
        <f t="shared" ref="Q221:Q222" si="186">O221+P221</f>
        <v>0</v>
      </c>
      <c r="R221" s="260">
        <f t="shared" ref="R221:S223" si="187">+R169+R195</f>
        <v>63</v>
      </c>
      <c r="S221" s="261">
        <f t="shared" si="187"/>
        <v>74</v>
      </c>
      <c r="T221" s="262">
        <f t="shared" ref="T221:T222" si="188">R221+S221</f>
        <v>137</v>
      </c>
      <c r="U221" s="263">
        <f>+U169+U195</f>
        <v>0</v>
      </c>
      <c r="V221" s="297">
        <f>T221+U221</f>
        <v>137</v>
      </c>
      <c r="W221" s="264">
        <f>IF(Q221=0,0,((V221/Q221)-1)*100)</f>
        <v>0</v>
      </c>
    </row>
    <row r="222" spans="12:25" x14ac:dyDescent="0.2">
      <c r="L222" s="243" t="s">
        <v>14</v>
      </c>
      <c r="M222" s="260">
        <f t="shared" si="184"/>
        <v>0</v>
      </c>
      <c r="N222" s="261">
        <f t="shared" si="184"/>
        <v>0</v>
      </c>
      <c r="O222" s="262">
        <f t="shared" si="185"/>
        <v>0</v>
      </c>
      <c r="P222" s="263">
        <f>+P170+P196</f>
        <v>0</v>
      </c>
      <c r="Q222" s="295">
        <f t="shared" si="186"/>
        <v>0</v>
      </c>
      <c r="R222" s="260">
        <f t="shared" si="187"/>
        <v>44</v>
      </c>
      <c r="S222" s="261">
        <f t="shared" si="187"/>
        <v>73</v>
      </c>
      <c r="T222" s="262">
        <f t="shared" si="188"/>
        <v>117</v>
      </c>
      <c r="U222" s="263">
        <f>+U170+U196</f>
        <v>0</v>
      </c>
      <c r="V222" s="297">
        <f>T222+U222</f>
        <v>117</v>
      </c>
      <c r="W222" s="264">
        <f t="shared" ref="W222:W232" si="189">IF(Q222=0,0,((V222/Q222)-1)*100)</f>
        <v>0</v>
      </c>
    </row>
    <row r="223" spans="12:25" ht="13.5" thickBot="1" x14ac:dyDescent="0.25">
      <c r="L223" s="243" t="s">
        <v>15</v>
      </c>
      <c r="M223" s="260">
        <f t="shared" si="184"/>
        <v>0</v>
      </c>
      <c r="N223" s="261">
        <f t="shared" si="184"/>
        <v>0</v>
      </c>
      <c r="O223" s="262">
        <f>M223+N223</f>
        <v>0</v>
      </c>
      <c r="P223" s="263">
        <f>+P171+P197</f>
        <v>0</v>
      </c>
      <c r="Q223" s="295">
        <f>O223+P223</f>
        <v>0</v>
      </c>
      <c r="R223" s="260">
        <f t="shared" si="187"/>
        <v>35</v>
      </c>
      <c r="S223" s="261">
        <f t="shared" si="187"/>
        <v>57</v>
      </c>
      <c r="T223" s="262">
        <f>R223+S223</f>
        <v>92</v>
      </c>
      <c r="U223" s="263">
        <f>+U171+U197</f>
        <v>0</v>
      </c>
      <c r="V223" s="297">
        <f>T223+U223</f>
        <v>92</v>
      </c>
      <c r="W223" s="264">
        <f>IF(Q223=0,0,((V223/Q223)-1)*100)</f>
        <v>0</v>
      </c>
    </row>
    <row r="224" spans="12:25" ht="14.25" thickTop="1" thickBot="1" x14ac:dyDescent="0.25">
      <c r="L224" s="265" t="s">
        <v>61</v>
      </c>
      <c r="M224" s="266">
        <f>+M221+M222+M223</f>
        <v>0</v>
      </c>
      <c r="N224" s="267">
        <f t="shared" ref="N224:V224" si="190">+N221+N222+N223</f>
        <v>0</v>
      </c>
      <c r="O224" s="268">
        <f t="shared" si="190"/>
        <v>0</v>
      </c>
      <c r="P224" s="266">
        <f t="shared" si="190"/>
        <v>0</v>
      </c>
      <c r="Q224" s="268">
        <f t="shared" si="190"/>
        <v>0</v>
      </c>
      <c r="R224" s="266">
        <f t="shared" si="190"/>
        <v>142</v>
      </c>
      <c r="S224" s="267">
        <f t="shared" si="190"/>
        <v>204</v>
      </c>
      <c r="T224" s="268">
        <f t="shared" si="190"/>
        <v>346</v>
      </c>
      <c r="U224" s="266">
        <f t="shared" si="190"/>
        <v>0</v>
      </c>
      <c r="V224" s="268">
        <f t="shared" si="190"/>
        <v>346</v>
      </c>
      <c r="W224" s="269">
        <f t="shared" ref="W224" si="191">IF(Q224=0,0,((V224/Q224)-1)*100)</f>
        <v>0</v>
      </c>
      <c r="X224" s="320"/>
    </row>
    <row r="225" spans="12:23" ht="13.5" thickTop="1" x14ac:dyDescent="0.2">
      <c r="L225" s="243" t="s">
        <v>16</v>
      </c>
      <c r="M225" s="260">
        <f t="shared" ref="M225:N227" si="192">+M173+M199</f>
        <v>0</v>
      </c>
      <c r="N225" s="261">
        <f t="shared" si="192"/>
        <v>0</v>
      </c>
      <c r="O225" s="262">
        <f t="shared" ref="O225:O227" si="193">M225+N225</f>
        <v>0</v>
      </c>
      <c r="P225" s="263">
        <f>+P173+P199</f>
        <v>0</v>
      </c>
      <c r="Q225" s="295">
        <f t="shared" ref="Q225:Q227" si="194">O225+P225</f>
        <v>0</v>
      </c>
      <c r="R225" s="260">
        <f t="shared" ref="R225:S227" si="195">+R173+R199</f>
        <v>35</v>
      </c>
      <c r="S225" s="261">
        <f t="shared" si="195"/>
        <v>57</v>
      </c>
      <c r="T225" s="262">
        <f t="shared" ref="T225:T227" si="196">R225+S225</f>
        <v>92</v>
      </c>
      <c r="U225" s="263">
        <f>+U173+U199</f>
        <v>0</v>
      </c>
      <c r="V225" s="297">
        <f>T225+U225</f>
        <v>92</v>
      </c>
      <c r="W225" s="264">
        <f t="shared" si="189"/>
        <v>0</v>
      </c>
    </row>
    <row r="226" spans="12:23" x14ac:dyDescent="0.2">
      <c r="L226" s="243" t="s">
        <v>17</v>
      </c>
      <c r="M226" s="260">
        <f t="shared" si="192"/>
        <v>0</v>
      </c>
      <c r="N226" s="261">
        <f t="shared" si="192"/>
        <v>0</v>
      </c>
      <c r="O226" s="262">
        <f>M226+N226</f>
        <v>0</v>
      </c>
      <c r="P226" s="263">
        <f>+P174+P200</f>
        <v>0</v>
      </c>
      <c r="Q226" s="295">
        <f>O226+P226</f>
        <v>0</v>
      </c>
      <c r="R226" s="260">
        <f t="shared" si="195"/>
        <v>33</v>
      </c>
      <c r="S226" s="261">
        <f t="shared" si="195"/>
        <v>49</v>
      </c>
      <c r="T226" s="262">
        <f>R226+S226</f>
        <v>82</v>
      </c>
      <c r="U226" s="263">
        <f>+U174+U200</f>
        <v>0</v>
      </c>
      <c r="V226" s="297">
        <f>T226+U226</f>
        <v>82</v>
      </c>
      <c r="W226" s="264">
        <f>IF(Q226=0,0,((V226/Q226)-1)*100)</f>
        <v>0</v>
      </c>
    </row>
    <row r="227" spans="12:23" ht="13.5" thickBot="1" x14ac:dyDescent="0.25">
      <c r="L227" s="243" t="s">
        <v>18</v>
      </c>
      <c r="M227" s="260">
        <f t="shared" si="192"/>
        <v>0</v>
      </c>
      <c r="N227" s="261">
        <f t="shared" si="192"/>
        <v>0</v>
      </c>
      <c r="O227" s="270">
        <f t="shared" si="193"/>
        <v>0</v>
      </c>
      <c r="P227" s="271">
        <f>+P175+P201</f>
        <v>0</v>
      </c>
      <c r="Q227" s="295">
        <f t="shared" si="194"/>
        <v>0</v>
      </c>
      <c r="R227" s="260">
        <f t="shared" si="195"/>
        <v>45</v>
      </c>
      <c r="S227" s="261">
        <f t="shared" si="195"/>
        <v>61</v>
      </c>
      <c r="T227" s="270">
        <f t="shared" si="196"/>
        <v>106</v>
      </c>
      <c r="U227" s="271">
        <f>+U175+U201</f>
        <v>0</v>
      </c>
      <c r="V227" s="297">
        <f>T227+U227</f>
        <v>106</v>
      </c>
      <c r="W227" s="264">
        <f t="shared" si="189"/>
        <v>0</v>
      </c>
    </row>
    <row r="228" spans="12:23" ht="14.25" thickTop="1" thickBot="1" x14ac:dyDescent="0.25">
      <c r="L228" s="272" t="s">
        <v>39</v>
      </c>
      <c r="M228" s="273">
        <f t="shared" ref="M228:V228" si="197">SUM(M225:M227)</f>
        <v>0</v>
      </c>
      <c r="N228" s="273">
        <f t="shared" si="197"/>
        <v>0</v>
      </c>
      <c r="O228" s="274">
        <f t="shared" si="197"/>
        <v>0</v>
      </c>
      <c r="P228" s="275">
        <f t="shared" si="197"/>
        <v>0</v>
      </c>
      <c r="Q228" s="274">
        <f t="shared" si="197"/>
        <v>0</v>
      </c>
      <c r="R228" s="273">
        <f t="shared" si="197"/>
        <v>113</v>
      </c>
      <c r="S228" s="273">
        <f t="shared" si="197"/>
        <v>167</v>
      </c>
      <c r="T228" s="274">
        <f t="shared" si="197"/>
        <v>280</v>
      </c>
      <c r="U228" s="275">
        <f t="shared" si="197"/>
        <v>0</v>
      </c>
      <c r="V228" s="274">
        <f t="shared" si="197"/>
        <v>280</v>
      </c>
      <c r="W228" s="376">
        <f t="shared" si="189"/>
        <v>0</v>
      </c>
    </row>
    <row r="229" spans="12:23" ht="13.5" thickTop="1" x14ac:dyDescent="0.2">
      <c r="L229" s="243" t="s">
        <v>21</v>
      </c>
      <c r="M229" s="260">
        <f t="shared" ref="M229:N231" si="198">+M177+M203</f>
        <v>0</v>
      </c>
      <c r="N229" s="261">
        <f t="shared" si="198"/>
        <v>0</v>
      </c>
      <c r="O229" s="270">
        <f t="shared" ref="O229:O231" si="199">M229+N229</f>
        <v>0</v>
      </c>
      <c r="P229" s="277">
        <f>+P177+P203</f>
        <v>0</v>
      </c>
      <c r="Q229" s="295">
        <f t="shared" ref="Q229:Q231" si="200">O229+P229</f>
        <v>0</v>
      </c>
      <c r="R229" s="260">
        <f t="shared" ref="R229:S231" si="201">+R177+R203</f>
        <v>70</v>
      </c>
      <c r="S229" s="261">
        <f t="shared" si="201"/>
        <v>71</v>
      </c>
      <c r="T229" s="270">
        <f t="shared" ref="T229:T231" si="202">R229+S229</f>
        <v>141</v>
      </c>
      <c r="U229" s="277">
        <f>+U177+U203</f>
        <v>0</v>
      </c>
      <c r="V229" s="297">
        <f>T229+U229</f>
        <v>141</v>
      </c>
      <c r="W229" s="264">
        <f t="shared" si="189"/>
        <v>0</v>
      </c>
    </row>
    <row r="230" spans="12:23" x14ac:dyDescent="0.2">
      <c r="L230" s="243" t="s">
        <v>22</v>
      </c>
      <c r="M230" s="260">
        <f t="shared" si="198"/>
        <v>0</v>
      </c>
      <c r="N230" s="261">
        <f t="shared" si="198"/>
        <v>0</v>
      </c>
      <c r="O230" s="270">
        <f t="shared" si="199"/>
        <v>0</v>
      </c>
      <c r="P230" s="263">
        <f>+P178+P204</f>
        <v>0</v>
      </c>
      <c r="Q230" s="295">
        <f t="shared" si="200"/>
        <v>0</v>
      </c>
      <c r="R230" s="260">
        <f t="shared" si="201"/>
        <v>72</v>
      </c>
      <c r="S230" s="261">
        <f t="shared" si="201"/>
        <v>64</v>
      </c>
      <c r="T230" s="270">
        <f t="shared" si="202"/>
        <v>136</v>
      </c>
      <c r="U230" s="263">
        <f>+U178+U204</f>
        <v>0</v>
      </c>
      <c r="V230" s="297">
        <f>T230+U230</f>
        <v>136</v>
      </c>
      <c r="W230" s="264">
        <f t="shared" si="189"/>
        <v>0</v>
      </c>
    </row>
    <row r="231" spans="12:23" ht="13.5" thickBot="1" x14ac:dyDescent="0.25">
      <c r="L231" s="243" t="s">
        <v>23</v>
      </c>
      <c r="M231" s="260">
        <f t="shared" si="198"/>
        <v>0</v>
      </c>
      <c r="N231" s="261">
        <f t="shared" si="198"/>
        <v>0</v>
      </c>
      <c r="O231" s="270">
        <f t="shared" si="199"/>
        <v>0</v>
      </c>
      <c r="P231" s="263">
        <f>+P179+P205</f>
        <v>0</v>
      </c>
      <c r="Q231" s="295">
        <f t="shared" si="200"/>
        <v>0</v>
      </c>
      <c r="R231" s="260">
        <f t="shared" si="201"/>
        <v>57</v>
      </c>
      <c r="S231" s="261">
        <f t="shared" si="201"/>
        <v>53</v>
      </c>
      <c r="T231" s="270">
        <f t="shared" si="202"/>
        <v>110</v>
      </c>
      <c r="U231" s="263">
        <f>+U179+U205</f>
        <v>0</v>
      </c>
      <c r="V231" s="297">
        <f>T231+U231</f>
        <v>110</v>
      </c>
      <c r="W231" s="264">
        <f t="shared" si="189"/>
        <v>0</v>
      </c>
    </row>
    <row r="232" spans="12:23" ht="14.25" thickTop="1" thickBot="1" x14ac:dyDescent="0.25">
      <c r="L232" s="265" t="s">
        <v>40</v>
      </c>
      <c r="M232" s="266">
        <f>+M229+M230+M231</f>
        <v>0</v>
      </c>
      <c r="N232" s="267">
        <f t="shared" ref="N232:V232" si="203">+N229+N230+N231</f>
        <v>0</v>
      </c>
      <c r="O232" s="268">
        <f t="shared" si="203"/>
        <v>0</v>
      </c>
      <c r="P232" s="266">
        <f t="shared" si="203"/>
        <v>0</v>
      </c>
      <c r="Q232" s="268">
        <f t="shared" si="203"/>
        <v>0</v>
      </c>
      <c r="R232" s="266">
        <f t="shared" si="203"/>
        <v>199</v>
      </c>
      <c r="S232" s="267">
        <f t="shared" si="203"/>
        <v>188</v>
      </c>
      <c r="T232" s="268">
        <f t="shared" si="203"/>
        <v>387</v>
      </c>
      <c r="U232" s="266">
        <f t="shared" si="203"/>
        <v>0</v>
      </c>
      <c r="V232" s="268">
        <f t="shared" si="203"/>
        <v>387</v>
      </c>
      <c r="W232" s="269">
        <f t="shared" si="189"/>
        <v>0</v>
      </c>
    </row>
    <row r="233" spans="12:23" ht="14.25" thickTop="1" thickBot="1" x14ac:dyDescent="0.25">
      <c r="L233" s="265" t="s">
        <v>62</v>
      </c>
      <c r="M233" s="266">
        <f t="shared" ref="M233:V233" si="204">+M224+M228+M232</f>
        <v>0</v>
      </c>
      <c r="N233" s="267">
        <f t="shared" si="204"/>
        <v>0</v>
      </c>
      <c r="O233" s="268">
        <f t="shared" si="204"/>
        <v>0</v>
      </c>
      <c r="P233" s="266">
        <f t="shared" si="204"/>
        <v>0</v>
      </c>
      <c r="Q233" s="268">
        <f t="shared" si="204"/>
        <v>0</v>
      </c>
      <c r="R233" s="266">
        <f t="shared" si="204"/>
        <v>454</v>
      </c>
      <c r="S233" s="267">
        <f t="shared" si="204"/>
        <v>559</v>
      </c>
      <c r="T233" s="268">
        <f t="shared" si="204"/>
        <v>1013</v>
      </c>
      <c r="U233" s="266">
        <f t="shared" si="204"/>
        <v>0</v>
      </c>
      <c r="V233" s="268">
        <f t="shared" si="204"/>
        <v>1013</v>
      </c>
      <c r="W233" s="269">
        <f>IF(Q233=0,0,((V233/Q233)-1)*100)</f>
        <v>0</v>
      </c>
    </row>
    <row r="234" spans="12:23" ht="14.25" thickTop="1" thickBot="1" x14ac:dyDescent="0.25">
      <c r="L234" s="265" t="s">
        <v>7</v>
      </c>
      <c r="M234" s="266">
        <f>+M233+M220</f>
        <v>0</v>
      </c>
      <c r="N234" s="267">
        <f t="shared" ref="N234:V234" si="205">+N233+N220</f>
        <v>0</v>
      </c>
      <c r="O234" s="268">
        <f t="shared" si="205"/>
        <v>0</v>
      </c>
      <c r="P234" s="266">
        <f t="shared" si="205"/>
        <v>0</v>
      </c>
      <c r="Q234" s="268">
        <f t="shared" si="205"/>
        <v>0</v>
      </c>
      <c r="R234" s="266">
        <f t="shared" si="205"/>
        <v>528</v>
      </c>
      <c r="S234" s="267">
        <f t="shared" si="205"/>
        <v>649</v>
      </c>
      <c r="T234" s="268">
        <f t="shared" si="205"/>
        <v>1177</v>
      </c>
      <c r="U234" s="266">
        <f t="shared" si="205"/>
        <v>0</v>
      </c>
      <c r="V234" s="268">
        <f t="shared" si="205"/>
        <v>1177</v>
      </c>
      <c r="W234" s="269">
        <f>IF(Q234=0,0,((V234/Q234)-1)*100)</f>
        <v>0</v>
      </c>
    </row>
    <row r="235" spans="12:23" ht="13.5" thickTop="1" x14ac:dyDescent="0.2">
      <c r="L235" s="278" t="s">
        <v>60</v>
      </c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B226"/>
  <sheetViews>
    <sheetView tabSelected="1" topLeftCell="A172" zoomScaleNormal="100" workbookViewId="0">
      <selection activeCell="U22" sqref="U22"/>
    </sheetView>
  </sheetViews>
  <sheetFormatPr defaultColWidth="7" defaultRowHeight="12.75" x14ac:dyDescent="0.2"/>
  <cols>
    <col min="1" max="1" width="7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3.140625" style="1" customWidth="1"/>
    <col min="15" max="15" width="14.140625" style="1" bestFit="1" customWidth="1"/>
    <col min="16" max="16" width="11" style="1" customWidth="1"/>
    <col min="17" max="19" width="13.140625" style="1" customWidth="1"/>
    <col min="20" max="20" width="14.28515625" style="1" customWidth="1"/>
    <col min="21" max="21" width="11" style="1" customWidth="1"/>
    <col min="22" max="22" width="12.85546875" style="1" customWidth="1"/>
    <col min="23" max="23" width="12.85546875" style="2" customWidth="1"/>
    <col min="24" max="24" width="7" style="2" bestFit="1" customWidth="1"/>
    <col min="25" max="26" width="7.7109375" style="1" bestFit="1" customWidth="1"/>
    <col min="27" max="27" width="7.28515625" style="3" bestFit="1" customWidth="1"/>
    <col min="28" max="16384" width="7" style="1"/>
  </cols>
  <sheetData>
    <row r="1" spans="1:23" ht="13.5" thickBot="1" x14ac:dyDescent="0.25"/>
    <row r="2" spans="1:23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3" ht="13.5" thickTop="1" x14ac:dyDescent="0.2">
      <c r="B6" s="111" t="s">
        <v>3</v>
      </c>
      <c r="C6" s="218"/>
      <c r="D6" s="113"/>
      <c r="E6" s="114"/>
      <c r="F6" s="218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 x14ac:dyDescent="0.25">
      <c r="B7" s="116"/>
      <c r="C7" s="219" t="s">
        <v>5</v>
      </c>
      <c r="D7" s="118" t="s">
        <v>6</v>
      </c>
      <c r="E7" s="418" t="s">
        <v>7</v>
      </c>
      <c r="F7" s="219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 x14ac:dyDescent="0.2">
      <c r="B8" s="111"/>
      <c r="C8" s="220"/>
      <c r="D8" s="122"/>
      <c r="E8" s="174"/>
      <c r="F8" s="220"/>
      <c r="G8" s="122"/>
      <c r="H8" s="174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 x14ac:dyDescent="0.2">
      <c r="A9" s="382" t="str">
        <f t="shared" ref="A9:A14" si="0">IF(ISERROR(F9/G9)," ",IF(F9/G9&gt;0.5,IF(F9/G9&lt;1.5," ","NOT OK"),"NOT OK"))</f>
        <v xml:space="preserve"> </v>
      </c>
      <c r="B9" s="111" t="s">
        <v>13</v>
      </c>
      <c r="C9" s="215">
        <v>59</v>
      </c>
      <c r="D9" s="126">
        <v>59</v>
      </c>
      <c r="E9" s="169">
        <f>SUM(C9:D9)</f>
        <v>118</v>
      </c>
      <c r="F9" s="215">
        <v>156</v>
      </c>
      <c r="G9" s="126">
        <v>156</v>
      </c>
      <c r="H9" s="169">
        <f>SUM(F9:G9)</f>
        <v>312</v>
      </c>
      <c r="I9" s="128">
        <f t="shared" ref="I9:I14" si="1">IF(E9=0,0,((H9/E9)-1)*100)</f>
        <v>164.40677966101697</v>
      </c>
      <c r="J9" s="4"/>
      <c r="L9" s="14" t="s">
        <v>13</v>
      </c>
      <c r="M9" s="40">
        <v>8373</v>
      </c>
      <c r="N9" s="38">
        <v>7399</v>
      </c>
      <c r="O9" s="414">
        <f t="shared" ref="O9" si="2">+M9+N9</f>
        <v>15772</v>
      </c>
      <c r="P9" s="413">
        <v>0</v>
      </c>
      <c r="Q9" s="414">
        <f>O9+P9</f>
        <v>15772</v>
      </c>
      <c r="R9" s="40">
        <v>14531</v>
      </c>
      <c r="S9" s="38">
        <v>14636</v>
      </c>
      <c r="T9" s="414">
        <f t="shared" ref="T9" si="3">+R9+S9</f>
        <v>29167</v>
      </c>
      <c r="U9" s="413">
        <v>0</v>
      </c>
      <c r="V9" s="414">
        <f>T9+U9</f>
        <v>29167</v>
      </c>
      <c r="W9" s="41">
        <f t="shared" ref="W9:W14" si="4">IF(Q9=0,0,((V9/Q9)-1)*100)</f>
        <v>84.92898808014202</v>
      </c>
    </row>
    <row r="10" spans="1:23" x14ac:dyDescent="0.2">
      <c r="A10" s="382" t="str">
        <f t="shared" si="0"/>
        <v xml:space="preserve"> </v>
      </c>
      <c r="B10" s="111" t="s">
        <v>14</v>
      </c>
      <c r="C10" s="215">
        <v>56</v>
      </c>
      <c r="D10" s="126">
        <v>56</v>
      </c>
      <c r="E10" s="169">
        <f>SUM(C10:D10)</f>
        <v>112</v>
      </c>
      <c r="F10" s="215">
        <v>154</v>
      </c>
      <c r="G10" s="126">
        <v>154</v>
      </c>
      <c r="H10" s="169">
        <f>SUM(F10:G10)</f>
        <v>308</v>
      </c>
      <c r="I10" s="128">
        <f t="shared" si="1"/>
        <v>175</v>
      </c>
      <c r="J10" s="4"/>
      <c r="L10" s="14" t="s">
        <v>14</v>
      </c>
      <c r="M10" s="40">
        <v>8070</v>
      </c>
      <c r="N10" s="38">
        <v>8448</v>
      </c>
      <c r="O10" s="343">
        <f>+M10+N10</f>
        <v>16518</v>
      </c>
      <c r="P10" s="413">
        <v>0</v>
      </c>
      <c r="Q10" s="414">
        <f>O10+P10</f>
        <v>16518</v>
      </c>
      <c r="R10" s="40">
        <v>15766</v>
      </c>
      <c r="S10" s="38">
        <v>15611</v>
      </c>
      <c r="T10" s="414">
        <f>+R10+S10</f>
        <v>31377</v>
      </c>
      <c r="U10" s="413">
        <v>0</v>
      </c>
      <c r="V10" s="414">
        <f>T10+U10</f>
        <v>31377</v>
      </c>
      <c r="W10" s="41">
        <f t="shared" si="4"/>
        <v>89.95641118779514</v>
      </c>
    </row>
    <row r="11" spans="1:23" ht="13.5" thickBot="1" x14ac:dyDescent="0.25">
      <c r="A11" s="384" t="str">
        <f t="shared" si="0"/>
        <v xml:space="preserve"> </v>
      </c>
      <c r="B11" s="111" t="s">
        <v>15</v>
      </c>
      <c r="C11" s="215">
        <v>62</v>
      </c>
      <c r="D11" s="126">
        <v>62</v>
      </c>
      <c r="E11" s="169">
        <f>SUM(C11:D11)</f>
        <v>124</v>
      </c>
      <c r="F11" s="215">
        <v>152</v>
      </c>
      <c r="G11" s="126">
        <v>152</v>
      </c>
      <c r="H11" s="169">
        <f>SUM(F11:G11)</f>
        <v>304</v>
      </c>
      <c r="I11" s="128">
        <f t="shared" si="1"/>
        <v>145.16129032258064</v>
      </c>
      <c r="J11" s="8"/>
      <c r="L11" s="14" t="s">
        <v>15</v>
      </c>
      <c r="M11" s="40">
        <v>9359</v>
      </c>
      <c r="N11" s="38">
        <v>9414</v>
      </c>
      <c r="O11" s="414">
        <f>+M11+N11</f>
        <v>18773</v>
      </c>
      <c r="P11" s="413">
        <v>0</v>
      </c>
      <c r="Q11" s="414">
        <f>O11+P11</f>
        <v>18773</v>
      </c>
      <c r="R11" s="40">
        <v>15370</v>
      </c>
      <c r="S11" s="38">
        <v>15581</v>
      </c>
      <c r="T11" s="414">
        <f>+R11+S11</f>
        <v>30951</v>
      </c>
      <c r="U11" s="413">
        <v>0</v>
      </c>
      <c r="V11" s="414">
        <f>T11+U11</f>
        <v>30951</v>
      </c>
      <c r="W11" s="41">
        <f t="shared" si="4"/>
        <v>64.869759761359404</v>
      </c>
    </row>
    <row r="12" spans="1:23" ht="14.25" thickTop="1" thickBot="1" x14ac:dyDescent="0.25">
      <c r="A12" s="382" t="str">
        <f t="shared" si="0"/>
        <v xml:space="preserve"> </v>
      </c>
      <c r="B12" s="132" t="s">
        <v>61</v>
      </c>
      <c r="C12" s="216">
        <f>+C9+C10+C11</f>
        <v>177</v>
      </c>
      <c r="D12" s="222">
        <f t="shared" ref="D12:H12" si="5">+D9+D10+D11</f>
        <v>177</v>
      </c>
      <c r="E12" s="170">
        <f t="shared" si="5"/>
        <v>354</v>
      </c>
      <c r="F12" s="216">
        <f t="shared" si="5"/>
        <v>462</v>
      </c>
      <c r="G12" s="222">
        <f t="shared" si="5"/>
        <v>462</v>
      </c>
      <c r="H12" s="170">
        <f t="shared" si="5"/>
        <v>924</v>
      </c>
      <c r="I12" s="136">
        <f t="shared" si="1"/>
        <v>161.0169491525424</v>
      </c>
      <c r="J12" s="4"/>
      <c r="L12" s="42" t="s">
        <v>61</v>
      </c>
      <c r="M12" s="46">
        <f>+M9+M10+M11</f>
        <v>25802</v>
      </c>
      <c r="N12" s="44">
        <f t="shared" ref="N12:V12" si="6">+N9+N10+N11</f>
        <v>25261</v>
      </c>
      <c r="O12" s="188">
        <f t="shared" si="6"/>
        <v>51063</v>
      </c>
      <c r="P12" s="44">
        <f t="shared" si="6"/>
        <v>0</v>
      </c>
      <c r="Q12" s="188">
        <f t="shared" si="6"/>
        <v>51063</v>
      </c>
      <c r="R12" s="46">
        <f t="shared" si="6"/>
        <v>45667</v>
      </c>
      <c r="S12" s="44">
        <f t="shared" si="6"/>
        <v>45828</v>
      </c>
      <c r="T12" s="188">
        <f t="shared" si="6"/>
        <v>91495</v>
      </c>
      <c r="U12" s="44">
        <f t="shared" si="6"/>
        <v>0</v>
      </c>
      <c r="V12" s="188">
        <f t="shared" si="6"/>
        <v>91495</v>
      </c>
      <c r="W12" s="47">
        <f t="shared" si="4"/>
        <v>79.180620018408646</v>
      </c>
    </row>
    <row r="13" spans="1:23" ht="13.5" thickTop="1" x14ac:dyDescent="0.2">
      <c r="A13" s="382" t="str">
        <f t="shared" si="0"/>
        <v xml:space="preserve"> </v>
      </c>
      <c r="B13" s="111" t="s">
        <v>16</v>
      </c>
      <c r="C13" s="139">
        <v>60</v>
      </c>
      <c r="D13" s="221">
        <v>60</v>
      </c>
      <c r="E13" s="169">
        <f t="shared" ref="E13" si="7">SUM(C13:D13)</f>
        <v>120</v>
      </c>
      <c r="F13" s="139">
        <v>136</v>
      </c>
      <c r="G13" s="221">
        <v>136</v>
      </c>
      <c r="H13" s="169">
        <f t="shared" ref="H13" si="8">SUM(F13:G13)</f>
        <v>272</v>
      </c>
      <c r="I13" s="128">
        <f t="shared" si="1"/>
        <v>126.66666666666666</v>
      </c>
      <c r="J13" s="8"/>
      <c r="L13" s="14" t="s">
        <v>16</v>
      </c>
      <c r="M13" s="40">
        <v>9205</v>
      </c>
      <c r="N13" s="38">
        <v>9081</v>
      </c>
      <c r="O13" s="414">
        <f>+M13+N13</f>
        <v>18286</v>
      </c>
      <c r="P13" s="413">
        <v>0</v>
      </c>
      <c r="Q13" s="414">
        <f>O13+P13</f>
        <v>18286</v>
      </c>
      <c r="R13" s="40">
        <v>12967</v>
      </c>
      <c r="S13" s="38">
        <v>12641</v>
      </c>
      <c r="T13" s="414">
        <f>+R13+S13</f>
        <v>25608</v>
      </c>
      <c r="U13" s="413">
        <v>0</v>
      </c>
      <c r="V13" s="414">
        <f>T13+U13</f>
        <v>25608</v>
      </c>
      <c r="W13" s="41">
        <f t="shared" si="4"/>
        <v>40.041561850596082</v>
      </c>
    </row>
    <row r="14" spans="1:23" x14ac:dyDescent="0.2">
      <c r="A14" s="382" t="str">
        <f t="shared" si="0"/>
        <v xml:space="preserve"> </v>
      </c>
      <c r="B14" s="111" t="s">
        <v>17</v>
      </c>
      <c r="C14" s="139">
        <v>62</v>
      </c>
      <c r="D14" s="221">
        <v>62</v>
      </c>
      <c r="E14" s="169">
        <f>SUM(C14:D14)</f>
        <v>124</v>
      </c>
      <c r="F14" s="139">
        <v>124</v>
      </c>
      <c r="G14" s="221">
        <v>124</v>
      </c>
      <c r="H14" s="169">
        <f>SUM(F14:G14)</f>
        <v>248</v>
      </c>
      <c r="I14" s="128">
        <f t="shared" si="1"/>
        <v>100</v>
      </c>
      <c r="L14" s="14" t="s">
        <v>17</v>
      </c>
      <c r="M14" s="40">
        <v>9594</v>
      </c>
      <c r="N14" s="38">
        <v>9387</v>
      </c>
      <c r="O14" s="414">
        <f t="shared" ref="O14" si="9">+M14+N14</f>
        <v>18981</v>
      </c>
      <c r="P14" s="413">
        <v>0</v>
      </c>
      <c r="Q14" s="414">
        <f>O14+P14</f>
        <v>18981</v>
      </c>
      <c r="R14" s="40">
        <v>12443</v>
      </c>
      <c r="S14" s="38">
        <v>11987</v>
      </c>
      <c r="T14" s="414">
        <f>+R14+S14</f>
        <v>24430</v>
      </c>
      <c r="U14" s="413">
        <v>0</v>
      </c>
      <c r="V14" s="414">
        <f>T14+U14</f>
        <v>24430</v>
      </c>
      <c r="W14" s="41">
        <f t="shared" si="4"/>
        <v>28.707655023444502</v>
      </c>
    </row>
    <row r="15" spans="1:23" ht="13.5" thickBot="1" x14ac:dyDescent="0.25">
      <c r="A15" s="385" t="str">
        <f>IF(ISERROR(F15/G15)," ",IF(F15/G15&gt;0.5,IF(F15/G15&lt;1.5," ","NOT OK"),"NOT OK"))</f>
        <v xml:space="preserve"> </v>
      </c>
      <c r="B15" s="111" t="s">
        <v>18</v>
      </c>
      <c r="C15" s="139">
        <v>76</v>
      </c>
      <c r="D15" s="221">
        <v>76</v>
      </c>
      <c r="E15" s="169">
        <f>SUM(C15:D15)</f>
        <v>152</v>
      </c>
      <c r="F15" s="139">
        <v>123</v>
      </c>
      <c r="G15" s="221">
        <v>123</v>
      </c>
      <c r="H15" s="169">
        <f>SUM(F15:G15)</f>
        <v>246</v>
      </c>
      <c r="I15" s="128">
        <f>IF(E15=0,0,((H15/E15)-1)*100)</f>
        <v>61.842105263157897</v>
      </c>
      <c r="J15" s="9"/>
      <c r="L15" s="14" t="s">
        <v>18</v>
      </c>
      <c r="M15" s="40">
        <v>10694</v>
      </c>
      <c r="N15" s="38">
        <v>10289</v>
      </c>
      <c r="O15" s="414">
        <f>+M15+N15</f>
        <v>20983</v>
      </c>
      <c r="P15" s="413">
        <v>0</v>
      </c>
      <c r="Q15" s="414">
        <f>O15+P15</f>
        <v>20983</v>
      </c>
      <c r="R15" s="40">
        <v>13471</v>
      </c>
      <c r="S15" s="38">
        <v>13003</v>
      </c>
      <c r="T15" s="414">
        <f>+R15+S15</f>
        <v>26474</v>
      </c>
      <c r="U15" s="413">
        <v>0</v>
      </c>
      <c r="V15" s="414">
        <f>T15+U15</f>
        <v>26474</v>
      </c>
      <c r="W15" s="41">
        <f>IF(Q15=0,0,((V15/Q15)-1)*100)</f>
        <v>26.168803316970891</v>
      </c>
    </row>
    <row r="16" spans="1:23" ht="15.75" customHeight="1" thickTop="1" thickBot="1" x14ac:dyDescent="0.25">
      <c r="A16" s="10" t="str">
        <f>IF(ISERROR(F16/G16)," ",IF(F16/G16&gt;0.5,IF(F16/G16&lt;1.5," ","NOT OK"),"NOT OK"))</f>
        <v xml:space="preserve"> </v>
      </c>
      <c r="B16" s="141" t="s">
        <v>19</v>
      </c>
      <c r="C16" s="216">
        <f>+C13+C14+C15</f>
        <v>198</v>
      </c>
      <c r="D16" s="222">
        <f t="shared" ref="D16:H16" si="10">+D13+D14+D15</f>
        <v>198</v>
      </c>
      <c r="E16" s="170">
        <f t="shared" si="10"/>
        <v>396</v>
      </c>
      <c r="F16" s="216">
        <f t="shared" si="10"/>
        <v>383</v>
      </c>
      <c r="G16" s="222">
        <f t="shared" si="10"/>
        <v>383</v>
      </c>
      <c r="H16" s="170">
        <f t="shared" si="10"/>
        <v>766</v>
      </c>
      <c r="I16" s="136">
        <f>IF(E16=0,0,((H16/E16)-1)*100)</f>
        <v>93.434343434343418</v>
      </c>
      <c r="J16" s="10"/>
      <c r="K16" s="11"/>
      <c r="L16" s="48" t="s">
        <v>19</v>
      </c>
      <c r="M16" s="49">
        <f>+M13+M14+M15</f>
        <v>29493</v>
      </c>
      <c r="N16" s="50">
        <f t="shared" ref="N16:V16" si="11">+N13+N14+N15</f>
        <v>28757</v>
      </c>
      <c r="O16" s="189">
        <f t="shared" si="11"/>
        <v>58250</v>
      </c>
      <c r="P16" s="50">
        <f t="shared" si="11"/>
        <v>0</v>
      </c>
      <c r="Q16" s="189">
        <f t="shared" si="11"/>
        <v>58250</v>
      </c>
      <c r="R16" s="49">
        <f t="shared" si="11"/>
        <v>38881</v>
      </c>
      <c r="S16" s="50">
        <f t="shared" si="11"/>
        <v>37631</v>
      </c>
      <c r="T16" s="189">
        <f t="shared" si="11"/>
        <v>76512</v>
      </c>
      <c r="U16" s="50">
        <f t="shared" si="11"/>
        <v>0</v>
      </c>
      <c r="V16" s="189">
        <f t="shared" si="11"/>
        <v>76512</v>
      </c>
      <c r="W16" s="51">
        <f>IF(Q16=0,0,((V16/Q16)-1)*100)</f>
        <v>31.351072961373383</v>
      </c>
    </row>
    <row r="17" spans="1:23" ht="13.5" thickTop="1" x14ac:dyDescent="0.2">
      <c r="A17" s="382" t="str">
        <f>IF(ISERROR(F17/G17)," ",IF(F17/G17&gt;0.5,IF(F17/G17&lt;1.5," ","NOT OK"),"NOT OK"))</f>
        <v xml:space="preserve"> </v>
      </c>
      <c r="B17" s="111" t="s">
        <v>20</v>
      </c>
      <c r="C17" s="215">
        <v>93</v>
      </c>
      <c r="D17" s="126">
        <v>93</v>
      </c>
      <c r="E17" s="178">
        <f>SUM(C17:D17)</f>
        <v>186</v>
      </c>
      <c r="F17" s="215">
        <v>132</v>
      </c>
      <c r="G17" s="126">
        <v>132</v>
      </c>
      <c r="H17" s="178">
        <f>SUM(F17:G17)</f>
        <v>264</v>
      </c>
      <c r="I17" s="128">
        <f>IF(E17=0,0,((H17/E17)-1)*100)</f>
        <v>41.935483870967751</v>
      </c>
      <c r="J17" s="4"/>
      <c r="L17" s="14" t="s">
        <v>21</v>
      </c>
      <c r="M17" s="40">
        <v>12369</v>
      </c>
      <c r="N17" s="38">
        <v>12519</v>
      </c>
      <c r="O17" s="414">
        <f>+M17+N17</f>
        <v>24888</v>
      </c>
      <c r="P17" s="413">
        <v>0</v>
      </c>
      <c r="Q17" s="414">
        <f>O17+P17</f>
        <v>24888</v>
      </c>
      <c r="R17" s="40">
        <v>14414</v>
      </c>
      <c r="S17" s="38">
        <v>13933</v>
      </c>
      <c r="T17" s="414">
        <f>+R17+S17</f>
        <v>28347</v>
      </c>
      <c r="U17" s="413">
        <v>0</v>
      </c>
      <c r="V17" s="414">
        <f>T17+U17</f>
        <v>28347</v>
      </c>
      <c r="W17" s="41">
        <f>IF(Q17=0,0,((V17/Q17)-1)*100)</f>
        <v>13.898264223722268</v>
      </c>
    </row>
    <row r="18" spans="1:23" x14ac:dyDescent="0.2">
      <c r="A18" s="382" t="str">
        <f t="shared" ref="A18" si="12">IF(ISERROR(F18/G18)," ",IF(F18/G18&gt;0.5,IF(F18/G18&lt;1.5," ","NOT OK"),"NOT OK"))</f>
        <v xml:space="preserve"> </v>
      </c>
      <c r="B18" s="111" t="s">
        <v>22</v>
      </c>
      <c r="C18" s="215">
        <v>92</v>
      </c>
      <c r="D18" s="126">
        <v>92</v>
      </c>
      <c r="E18" s="169">
        <f t="shared" ref="E18" si="13">SUM(C18:D18)</f>
        <v>184</v>
      </c>
      <c r="F18" s="215">
        <v>136</v>
      </c>
      <c r="G18" s="126">
        <v>136</v>
      </c>
      <c r="H18" s="169">
        <f t="shared" ref="H18" si="14">SUM(F18:G18)</f>
        <v>272</v>
      </c>
      <c r="I18" s="128">
        <f t="shared" ref="I18" si="15">IF(E18=0,0,((H18/E18)-1)*100)</f>
        <v>47.826086956521728</v>
      </c>
      <c r="J18" s="4"/>
      <c r="L18" s="14" t="s">
        <v>22</v>
      </c>
      <c r="M18" s="40">
        <v>12933</v>
      </c>
      <c r="N18" s="38">
        <v>12306</v>
      </c>
      <c r="O18" s="414">
        <f t="shared" ref="O18" si="16">+M18+N18</f>
        <v>25239</v>
      </c>
      <c r="P18" s="413">
        <v>0</v>
      </c>
      <c r="Q18" s="414">
        <f>O18+P18</f>
        <v>25239</v>
      </c>
      <c r="R18" s="40">
        <v>14531</v>
      </c>
      <c r="S18" s="38">
        <v>13160</v>
      </c>
      <c r="T18" s="414">
        <f t="shared" ref="T18" si="17">+R18+S18</f>
        <v>27691</v>
      </c>
      <c r="U18" s="413">
        <v>0</v>
      </c>
      <c r="V18" s="414">
        <f>T18+U18</f>
        <v>27691</v>
      </c>
      <c r="W18" s="41">
        <f t="shared" ref="W18" si="18">IF(Q18=0,0,((V18/Q18)-1)*100)</f>
        <v>9.7151234201038115</v>
      </c>
    </row>
    <row r="19" spans="1:23" ht="13.5" thickBot="1" x14ac:dyDescent="0.25">
      <c r="A19" s="382" t="str">
        <f>IF(ISERROR(F19/G19)," ",IF(F19/G19&gt;0.5,IF(F19/G19&lt;1.5," ","NOT OK"),"NOT OK"))</f>
        <v xml:space="preserve"> </v>
      </c>
      <c r="B19" s="111" t="s">
        <v>23</v>
      </c>
      <c r="C19" s="215">
        <v>88</v>
      </c>
      <c r="D19" s="126">
        <v>88</v>
      </c>
      <c r="E19" s="173">
        <f>SUM(C19:D19)</f>
        <v>176</v>
      </c>
      <c r="F19" s="215">
        <v>115</v>
      </c>
      <c r="G19" s="126">
        <v>115</v>
      </c>
      <c r="H19" s="173">
        <f>SUM(F19:G19)</f>
        <v>230</v>
      </c>
      <c r="I19" s="145">
        <f>IF(E19=0,0,((H19/E19)-1)*100)</f>
        <v>30.681818181818187</v>
      </c>
      <c r="J19" s="4"/>
      <c r="L19" s="14" t="s">
        <v>23</v>
      </c>
      <c r="M19" s="40">
        <v>11122</v>
      </c>
      <c r="N19" s="38">
        <v>10857</v>
      </c>
      <c r="O19" s="414">
        <f>+M19+N19</f>
        <v>21979</v>
      </c>
      <c r="P19" s="413">
        <v>0</v>
      </c>
      <c r="Q19" s="414">
        <f>O19+P19</f>
        <v>21979</v>
      </c>
      <c r="R19" s="40">
        <v>13907</v>
      </c>
      <c r="S19" s="38">
        <v>13343</v>
      </c>
      <c r="T19" s="414">
        <f>+R19+S19</f>
        <v>27250</v>
      </c>
      <c r="U19" s="413">
        <v>0</v>
      </c>
      <c r="V19" s="414">
        <f>T19+U19</f>
        <v>27250</v>
      </c>
      <c r="W19" s="41">
        <f>IF(Q19=0,0,((V19/Q19)-1)*100)</f>
        <v>23.981982801765312</v>
      </c>
    </row>
    <row r="20" spans="1:23" ht="14.25" customHeight="1" thickTop="1" thickBot="1" x14ac:dyDescent="0.25">
      <c r="A20" s="382" t="str">
        <f t="shared" ref="A20:A63" si="19">IF(ISERROR(F20/G20)," ",IF(F20/G20&gt;0.5,IF(F20/G20&lt;1.5," ","NOT OK"),"NOT OK"))</f>
        <v xml:space="preserve"> </v>
      </c>
      <c r="B20" s="132" t="s">
        <v>24</v>
      </c>
      <c r="C20" s="216">
        <f t="shared" ref="C20:E20" si="20">+C17+C18+C19</f>
        <v>273</v>
      </c>
      <c r="D20" s="222">
        <f t="shared" si="20"/>
        <v>273</v>
      </c>
      <c r="E20" s="170">
        <f t="shared" si="20"/>
        <v>546</v>
      </c>
      <c r="F20" s="216">
        <f t="shared" ref="F20:H20" si="21">+F17+F18+F19</f>
        <v>383</v>
      </c>
      <c r="G20" s="222">
        <f t="shared" si="21"/>
        <v>383</v>
      </c>
      <c r="H20" s="170">
        <f t="shared" si="21"/>
        <v>766</v>
      </c>
      <c r="I20" s="136">
        <f t="shared" ref="I20" si="22">IF(E20=0,0,((H20/E20)-1)*100)</f>
        <v>40.293040293040285</v>
      </c>
      <c r="J20" s="4"/>
      <c r="L20" s="42" t="s">
        <v>24</v>
      </c>
      <c r="M20" s="46">
        <f t="shared" ref="M20:V20" si="23">+M17+M18+M19</f>
        <v>36424</v>
      </c>
      <c r="N20" s="44">
        <f t="shared" si="23"/>
        <v>35682</v>
      </c>
      <c r="O20" s="188">
        <f t="shared" si="23"/>
        <v>72106</v>
      </c>
      <c r="P20" s="44">
        <f t="shared" si="23"/>
        <v>0</v>
      </c>
      <c r="Q20" s="188">
        <f t="shared" si="23"/>
        <v>72106</v>
      </c>
      <c r="R20" s="46">
        <f t="shared" si="23"/>
        <v>42852</v>
      </c>
      <c r="S20" s="44">
        <f t="shared" si="23"/>
        <v>40436</v>
      </c>
      <c r="T20" s="188">
        <f t="shared" si="23"/>
        <v>83288</v>
      </c>
      <c r="U20" s="44">
        <f t="shared" si="23"/>
        <v>0</v>
      </c>
      <c r="V20" s="188">
        <f t="shared" si="23"/>
        <v>83288</v>
      </c>
      <c r="W20" s="47">
        <f t="shared" ref="W20" si="24">IF(Q20=0,0,((V20/Q20)-1)*100)</f>
        <v>15.507724738579309</v>
      </c>
    </row>
    <row r="21" spans="1:23" ht="14.25" customHeight="1" thickTop="1" x14ac:dyDescent="0.2">
      <c r="A21" s="382" t="str">
        <f t="shared" ref="A21:A25" si="25">IF(ISERROR(F21/G21)," ",IF(F21/G21&gt;0.5,IF(F21/G21&lt;1.5," ","NOT OK"),"NOT OK"))</f>
        <v xml:space="preserve"> </v>
      </c>
      <c r="B21" s="111" t="s">
        <v>10</v>
      </c>
      <c r="C21" s="215">
        <v>88</v>
      </c>
      <c r="D21" s="126">
        <v>88</v>
      </c>
      <c r="E21" s="169">
        <f>SUM(C21:D21)</f>
        <v>176</v>
      </c>
      <c r="F21" s="215">
        <v>124</v>
      </c>
      <c r="G21" s="126">
        <v>124</v>
      </c>
      <c r="H21" s="169">
        <f>SUM(F21:G21)</f>
        <v>248</v>
      </c>
      <c r="I21" s="128">
        <f t="shared" ref="I21:I25" si="26">IF(E21=0,0,((H21/E21)-1)*100)</f>
        <v>40.909090909090921</v>
      </c>
      <c r="J21" s="4"/>
      <c r="L21" s="14" t="s">
        <v>10</v>
      </c>
      <c r="M21" s="40">
        <v>12441</v>
      </c>
      <c r="N21" s="38">
        <v>12100</v>
      </c>
      <c r="O21" s="414">
        <f>SUM(M21:N21)</f>
        <v>24541</v>
      </c>
      <c r="P21" s="413">
        <v>0</v>
      </c>
      <c r="Q21" s="414">
        <f>O21+P21</f>
        <v>24541</v>
      </c>
      <c r="R21" s="40">
        <v>15214</v>
      </c>
      <c r="S21" s="38">
        <v>14496</v>
      </c>
      <c r="T21" s="187">
        <f>SUM(R21:S21)</f>
        <v>29710</v>
      </c>
      <c r="U21" s="148">
        <v>0</v>
      </c>
      <c r="V21" s="187">
        <f>T21+U21</f>
        <v>29710</v>
      </c>
      <c r="W21" s="41">
        <f t="shared" ref="W21:W25" si="27">IF(Q21=0,0,((V21/Q21)-1)*100)</f>
        <v>21.062711380954326</v>
      </c>
    </row>
    <row r="22" spans="1:23" ht="14.25" customHeight="1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215">
        <v>107</v>
      </c>
      <c r="D22" s="126">
        <v>108</v>
      </c>
      <c r="E22" s="169">
        <f>SUM(C22:D22)</f>
        <v>215</v>
      </c>
      <c r="F22" s="215">
        <v>137</v>
      </c>
      <c r="G22" s="126">
        <v>137</v>
      </c>
      <c r="H22" s="169">
        <f>SUM(F22:G22)</f>
        <v>274</v>
      </c>
      <c r="I22" s="128">
        <f>IF(E22=0,0,((H22/E22)-1)*100)</f>
        <v>27.441860465116275</v>
      </c>
      <c r="J22" s="4"/>
      <c r="K22" s="7"/>
      <c r="L22" s="14" t="s">
        <v>11</v>
      </c>
      <c r="M22" s="40">
        <v>13846</v>
      </c>
      <c r="N22" s="38">
        <v>13283</v>
      </c>
      <c r="O22" s="414">
        <f>SUM(M22:N22)</f>
        <v>27129</v>
      </c>
      <c r="P22" s="413">
        <v>0</v>
      </c>
      <c r="Q22" s="414">
        <f>O22+P22</f>
        <v>27129</v>
      </c>
      <c r="R22" s="40">
        <v>16400</v>
      </c>
      <c r="S22" s="38">
        <v>15132</v>
      </c>
      <c r="T22" s="187">
        <f>SUM(R22:S22)</f>
        <v>31532</v>
      </c>
      <c r="U22" s="148">
        <v>0</v>
      </c>
      <c r="V22" s="187">
        <f>T22+U22</f>
        <v>31532</v>
      </c>
      <c r="W22" s="41">
        <f>IF(Q22=0,0,((V22/Q22)-1)*100)</f>
        <v>16.229864720409903</v>
      </c>
    </row>
    <row r="23" spans="1:23" ht="14.25" customHeight="1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217">
        <v>157</v>
      </c>
      <c r="D23" s="130">
        <v>157</v>
      </c>
      <c r="E23" s="169">
        <f>SUM(C23:D23)</f>
        <v>314</v>
      </c>
      <c r="F23" s="217">
        <v>111</v>
      </c>
      <c r="G23" s="130">
        <v>111</v>
      </c>
      <c r="H23" s="169">
        <f>SUM(F23:G23)</f>
        <v>222</v>
      </c>
      <c r="I23" s="128">
        <f>IF(E23=0,0,((H23/E23)-1)*100)</f>
        <v>-29.299363057324847</v>
      </c>
      <c r="J23" s="4"/>
      <c r="K23" s="7"/>
      <c r="L23" s="23" t="s">
        <v>12</v>
      </c>
      <c r="M23" s="40">
        <v>18024</v>
      </c>
      <c r="N23" s="38">
        <v>17977</v>
      </c>
      <c r="O23" s="414">
        <f t="shared" ref="O23" si="28">SUM(M23:N23)</f>
        <v>36001</v>
      </c>
      <c r="P23" s="39">
        <v>0</v>
      </c>
      <c r="Q23" s="305">
        <f t="shared" ref="Q23" si="29">O23+P23</f>
        <v>36001</v>
      </c>
      <c r="R23" s="40">
        <v>16793</v>
      </c>
      <c r="S23" s="38">
        <v>16014</v>
      </c>
      <c r="T23" s="187">
        <f t="shared" ref="T23" si="30">SUM(R23:S23)</f>
        <v>32807</v>
      </c>
      <c r="U23" s="39">
        <v>0</v>
      </c>
      <c r="V23" s="305">
        <f t="shared" ref="V23" si="31">T23+U23</f>
        <v>32807</v>
      </c>
      <c r="W23" s="41">
        <f>IF(Q23=0,0,((V23/Q23)-1)*100)</f>
        <v>-8.8719757784506026</v>
      </c>
    </row>
    <row r="24" spans="1:23" ht="14.25" customHeight="1" thickTop="1" thickBot="1" x14ac:dyDescent="0.25">
      <c r="A24" s="382" t="str">
        <f t="shared" ref="A24" si="32">IF(ISERROR(F24/G24)," ",IF(F24/G24&gt;0.5,IF(F24/G24&lt;1.5," ","NOT OK"),"NOT OK"))</f>
        <v xml:space="preserve"> </v>
      </c>
      <c r="B24" s="132" t="s">
        <v>38</v>
      </c>
      <c r="C24" s="216">
        <f t="shared" ref="C24:H24" si="33">+C21+C22+C23</f>
        <v>352</v>
      </c>
      <c r="D24" s="222">
        <f t="shared" si="33"/>
        <v>353</v>
      </c>
      <c r="E24" s="170">
        <f t="shared" si="33"/>
        <v>705</v>
      </c>
      <c r="F24" s="216">
        <f t="shared" si="33"/>
        <v>372</v>
      </c>
      <c r="G24" s="222">
        <f t="shared" si="33"/>
        <v>372</v>
      </c>
      <c r="H24" s="170">
        <f t="shared" si="33"/>
        <v>744</v>
      </c>
      <c r="I24" s="136">
        <f t="shared" ref="I24" si="34">IF(E24=0,0,((H24/E24)-1)*100)</f>
        <v>5.5319148936170182</v>
      </c>
      <c r="J24" s="4"/>
      <c r="L24" s="42" t="s">
        <v>38</v>
      </c>
      <c r="M24" s="46">
        <f t="shared" ref="M24:V24" si="35">+M21+M22+M23</f>
        <v>44311</v>
      </c>
      <c r="N24" s="44">
        <f t="shared" si="35"/>
        <v>43360</v>
      </c>
      <c r="O24" s="188">
        <f t="shared" si="35"/>
        <v>87671</v>
      </c>
      <c r="P24" s="44">
        <f t="shared" si="35"/>
        <v>0</v>
      </c>
      <c r="Q24" s="188">
        <f t="shared" si="35"/>
        <v>87671</v>
      </c>
      <c r="R24" s="46">
        <f t="shared" si="35"/>
        <v>48407</v>
      </c>
      <c r="S24" s="44">
        <f t="shared" si="35"/>
        <v>45642</v>
      </c>
      <c r="T24" s="188">
        <f t="shared" si="35"/>
        <v>94049</v>
      </c>
      <c r="U24" s="44">
        <f t="shared" si="35"/>
        <v>0</v>
      </c>
      <c r="V24" s="188">
        <f t="shared" si="35"/>
        <v>94049</v>
      </c>
      <c r="W24" s="47">
        <f t="shared" ref="W24" si="36">IF(Q24=0,0,((V24/Q24)-1)*100)</f>
        <v>7.2749255740210517</v>
      </c>
    </row>
    <row r="25" spans="1:23" ht="14.25" customHeight="1" thickTop="1" thickBot="1" x14ac:dyDescent="0.25">
      <c r="A25" s="383" t="str">
        <f t="shared" si="25"/>
        <v xml:space="preserve"> </v>
      </c>
      <c r="B25" s="132" t="s">
        <v>63</v>
      </c>
      <c r="C25" s="133">
        <f t="shared" ref="C25:H25" si="37">+C12+C16+C20+C24</f>
        <v>1000</v>
      </c>
      <c r="D25" s="135">
        <f t="shared" si="37"/>
        <v>1001</v>
      </c>
      <c r="E25" s="176">
        <f t="shared" si="37"/>
        <v>2001</v>
      </c>
      <c r="F25" s="133">
        <f t="shared" si="37"/>
        <v>1600</v>
      </c>
      <c r="G25" s="135">
        <f t="shared" si="37"/>
        <v>1600</v>
      </c>
      <c r="H25" s="176">
        <f t="shared" si="37"/>
        <v>3200</v>
      </c>
      <c r="I25" s="137">
        <f t="shared" si="26"/>
        <v>59.920039980009989</v>
      </c>
      <c r="J25" s="8"/>
      <c r="L25" s="42" t="s">
        <v>63</v>
      </c>
      <c r="M25" s="46">
        <f t="shared" ref="M25:V25" si="38">+M12+M16+M20+M24</f>
        <v>136030</v>
      </c>
      <c r="N25" s="44">
        <f t="shared" si="38"/>
        <v>133060</v>
      </c>
      <c r="O25" s="188">
        <f t="shared" si="38"/>
        <v>269090</v>
      </c>
      <c r="P25" s="45">
        <f t="shared" si="38"/>
        <v>0</v>
      </c>
      <c r="Q25" s="191">
        <f t="shared" si="38"/>
        <v>269090</v>
      </c>
      <c r="R25" s="46">
        <f t="shared" si="38"/>
        <v>175807</v>
      </c>
      <c r="S25" s="44">
        <f t="shared" si="38"/>
        <v>169537</v>
      </c>
      <c r="T25" s="188">
        <f t="shared" si="38"/>
        <v>345344</v>
      </c>
      <c r="U25" s="45">
        <f t="shared" si="38"/>
        <v>0</v>
      </c>
      <c r="V25" s="191">
        <f t="shared" si="38"/>
        <v>345344</v>
      </c>
      <c r="W25" s="47">
        <f t="shared" si="27"/>
        <v>28.337730870712406</v>
      </c>
    </row>
    <row r="26" spans="1:23" ht="14.25" thickTop="1" thickBot="1" x14ac:dyDescent="0.25">
      <c r="B26" s="146" t="s">
        <v>60</v>
      </c>
      <c r="C26" s="107"/>
      <c r="D26" s="107"/>
      <c r="E26" s="107"/>
      <c r="F26" s="107"/>
      <c r="G26" s="107"/>
      <c r="H26" s="107"/>
      <c r="I26" s="108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3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3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3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3" ht="13.5" thickBot="1" x14ac:dyDescent="0.25">
      <c r="B32" s="116"/>
      <c r="C32" s="117" t="s">
        <v>5</v>
      </c>
      <c r="D32" s="118" t="s">
        <v>6</v>
      </c>
      <c r="E32" s="418" t="s">
        <v>7</v>
      </c>
      <c r="F32" s="117" t="s">
        <v>5</v>
      </c>
      <c r="G32" s="118" t="s">
        <v>6</v>
      </c>
      <c r="H32" s="119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 x14ac:dyDescent="0.2">
      <c r="A34" s="4" t="str">
        <f t="shared" ref="A34:A39" si="39">IF(ISERROR(F34/G34)," ",IF(F34/G34&gt;0.5,IF(F34/G34&lt;1.5," ","NOT OK"),"NOT OK"))</f>
        <v xml:space="preserve"> </v>
      </c>
      <c r="B34" s="111" t="s">
        <v>13</v>
      </c>
      <c r="C34" s="125">
        <v>910</v>
      </c>
      <c r="D34" s="127">
        <v>910</v>
      </c>
      <c r="E34" s="175">
        <f t="shared" ref="E34" si="40">SUM(C34:D34)</f>
        <v>1820</v>
      </c>
      <c r="F34" s="125">
        <v>875</v>
      </c>
      <c r="G34" s="127">
        <v>875</v>
      </c>
      <c r="H34" s="175">
        <f t="shared" ref="H34" si="41">SUM(F34:G34)</f>
        <v>1750</v>
      </c>
      <c r="I34" s="128">
        <f t="shared" ref="I34:I39" si="42">IF(E34=0,0,((H34/E34)-1)*100)</f>
        <v>-3.8461538461538436</v>
      </c>
      <c r="L34" s="14" t="s">
        <v>13</v>
      </c>
      <c r="M34" s="40">
        <v>143823</v>
      </c>
      <c r="N34" s="38">
        <v>148159</v>
      </c>
      <c r="O34" s="414">
        <f t="shared" ref="O34" si="43">+M34+N34</f>
        <v>291982</v>
      </c>
      <c r="P34" s="39">
        <v>0</v>
      </c>
      <c r="Q34" s="190">
        <f>O34+P34</f>
        <v>291982</v>
      </c>
      <c r="R34" s="40">
        <v>141704</v>
      </c>
      <c r="S34" s="38">
        <v>144130</v>
      </c>
      <c r="T34" s="414">
        <f t="shared" ref="T34" si="44">+R34+S34</f>
        <v>285834</v>
      </c>
      <c r="U34" s="39">
        <v>148</v>
      </c>
      <c r="V34" s="190">
        <f>T34+U34</f>
        <v>285982</v>
      </c>
      <c r="W34" s="41">
        <f t="shared" ref="W34:W39" si="45">IF(Q34=0,0,((V34/Q34)-1)*100)</f>
        <v>-2.0549211937722189</v>
      </c>
    </row>
    <row r="35" spans="1:23" x14ac:dyDescent="0.2">
      <c r="A35" s="4" t="str">
        <f t="shared" si="39"/>
        <v xml:space="preserve"> </v>
      </c>
      <c r="B35" s="111" t="s">
        <v>14</v>
      </c>
      <c r="C35" s="125">
        <v>838</v>
      </c>
      <c r="D35" s="127">
        <v>838</v>
      </c>
      <c r="E35" s="175">
        <f>SUM(C35:D35)</f>
        <v>1676</v>
      </c>
      <c r="F35" s="125">
        <v>766</v>
      </c>
      <c r="G35" s="127">
        <v>767</v>
      </c>
      <c r="H35" s="175">
        <f>SUM(F35:G35)</f>
        <v>1533</v>
      </c>
      <c r="I35" s="128">
        <f t="shared" si="42"/>
        <v>-8.5322195704057293</v>
      </c>
      <c r="J35" s="4"/>
      <c r="L35" s="14" t="s">
        <v>14</v>
      </c>
      <c r="M35" s="40">
        <v>133735</v>
      </c>
      <c r="N35" s="38">
        <v>131701</v>
      </c>
      <c r="O35" s="414">
        <f>+M35+N35</f>
        <v>265436</v>
      </c>
      <c r="P35" s="39">
        <v>0</v>
      </c>
      <c r="Q35" s="190">
        <f>O35+P35</f>
        <v>265436</v>
      </c>
      <c r="R35" s="40">
        <v>130946</v>
      </c>
      <c r="S35" s="38">
        <v>130731</v>
      </c>
      <c r="T35" s="414">
        <f>+R35+S35</f>
        <v>261677</v>
      </c>
      <c r="U35" s="39">
        <v>0</v>
      </c>
      <c r="V35" s="190">
        <f>T35+U35</f>
        <v>261677</v>
      </c>
      <c r="W35" s="41">
        <f t="shared" si="45"/>
        <v>-1.4161605810816935</v>
      </c>
    </row>
    <row r="36" spans="1:23" ht="13.5" thickBot="1" x14ac:dyDescent="0.25">
      <c r="A36" s="4" t="str">
        <f t="shared" si="39"/>
        <v xml:space="preserve"> </v>
      </c>
      <c r="B36" s="111" t="s">
        <v>15</v>
      </c>
      <c r="C36" s="125">
        <v>955</v>
      </c>
      <c r="D36" s="127">
        <v>955</v>
      </c>
      <c r="E36" s="175">
        <f>SUM(C36:D36)</f>
        <v>1910</v>
      </c>
      <c r="F36" s="125">
        <v>887</v>
      </c>
      <c r="G36" s="127">
        <v>887</v>
      </c>
      <c r="H36" s="175">
        <f>SUM(F36:G36)</f>
        <v>1774</v>
      </c>
      <c r="I36" s="128">
        <f t="shared" si="42"/>
        <v>-7.1204188481675423</v>
      </c>
      <c r="J36" s="4"/>
      <c r="L36" s="14" t="s">
        <v>15</v>
      </c>
      <c r="M36" s="40">
        <v>155119</v>
      </c>
      <c r="N36" s="38">
        <v>154386</v>
      </c>
      <c r="O36" s="414">
        <f>+M36+N36</f>
        <v>309505</v>
      </c>
      <c r="P36" s="39">
        <v>0</v>
      </c>
      <c r="Q36" s="190">
        <f>O36+P36</f>
        <v>309505</v>
      </c>
      <c r="R36" s="40">
        <v>152782</v>
      </c>
      <c r="S36" s="38">
        <v>152917</v>
      </c>
      <c r="T36" s="414">
        <f>+R36+S36</f>
        <v>305699</v>
      </c>
      <c r="U36" s="39">
        <v>180</v>
      </c>
      <c r="V36" s="190">
        <f>T36+U36</f>
        <v>305879</v>
      </c>
      <c r="W36" s="41">
        <f t="shared" si="45"/>
        <v>-1.1715481171548081</v>
      </c>
    </row>
    <row r="37" spans="1:23" ht="14.25" thickTop="1" thickBot="1" x14ac:dyDescent="0.25">
      <c r="A37" s="382" t="str">
        <f t="shared" si="39"/>
        <v xml:space="preserve"> </v>
      </c>
      <c r="B37" s="132" t="s">
        <v>61</v>
      </c>
      <c r="C37" s="216">
        <f>+C34+C35+C36</f>
        <v>2703</v>
      </c>
      <c r="D37" s="222">
        <f t="shared" ref="D37:H37" si="46">+D34+D35+D36</f>
        <v>2703</v>
      </c>
      <c r="E37" s="170">
        <f t="shared" si="46"/>
        <v>5406</v>
      </c>
      <c r="F37" s="216">
        <f t="shared" si="46"/>
        <v>2528</v>
      </c>
      <c r="G37" s="222">
        <f t="shared" si="46"/>
        <v>2529</v>
      </c>
      <c r="H37" s="170">
        <f t="shared" si="46"/>
        <v>5057</v>
      </c>
      <c r="I37" s="136">
        <f t="shared" si="42"/>
        <v>-6.4557898631150579</v>
      </c>
      <c r="J37" s="4"/>
      <c r="L37" s="42" t="s">
        <v>61</v>
      </c>
      <c r="M37" s="46">
        <f>+M34+M35+M36</f>
        <v>432677</v>
      </c>
      <c r="N37" s="44">
        <f t="shared" ref="N37:V37" si="47">+N34+N35+N36</f>
        <v>434246</v>
      </c>
      <c r="O37" s="188">
        <f t="shared" si="47"/>
        <v>866923</v>
      </c>
      <c r="P37" s="44">
        <f t="shared" si="47"/>
        <v>0</v>
      </c>
      <c r="Q37" s="188">
        <f t="shared" si="47"/>
        <v>866923</v>
      </c>
      <c r="R37" s="46">
        <f t="shared" si="47"/>
        <v>425432</v>
      </c>
      <c r="S37" s="44">
        <f t="shared" si="47"/>
        <v>427778</v>
      </c>
      <c r="T37" s="188">
        <f t="shared" si="47"/>
        <v>853210</v>
      </c>
      <c r="U37" s="44">
        <f t="shared" si="47"/>
        <v>328</v>
      </c>
      <c r="V37" s="188">
        <f t="shared" si="47"/>
        <v>853538</v>
      </c>
      <c r="W37" s="47">
        <f t="shared" si="45"/>
        <v>-1.5439664191629454</v>
      </c>
    </row>
    <row r="38" spans="1:23" ht="13.5" thickTop="1" x14ac:dyDescent="0.2">
      <c r="A38" s="4" t="str">
        <f t="shared" si="39"/>
        <v xml:space="preserve"> </v>
      </c>
      <c r="B38" s="111" t="s">
        <v>16</v>
      </c>
      <c r="C38" s="138">
        <v>922</v>
      </c>
      <c r="D38" s="140">
        <v>922</v>
      </c>
      <c r="E38" s="175">
        <f t="shared" ref="E38" si="48">SUM(C38:D38)</f>
        <v>1844</v>
      </c>
      <c r="F38" s="138">
        <v>882</v>
      </c>
      <c r="G38" s="140">
        <v>882</v>
      </c>
      <c r="H38" s="175">
        <f t="shared" ref="H38" si="49">SUM(F38:G38)</f>
        <v>1764</v>
      </c>
      <c r="I38" s="128">
        <f t="shared" si="42"/>
        <v>-4.3383947939262484</v>
      </c>
      <c r="J38" s="8"/>
      <c r="L38" s="14" t="s">
        <v>16</v>
      </c>
      <c r="M38" s="40">
        <v>151179</v>
      </c>
      <c r="N38" s="38">
        <v>151238</v>
      </c>
      <c r="O38" s="414">
        <f>+M38+N38</f>
        <v>302417</v>
      </c>
      <c r="P38" s="413">
        <v>0</v>
      </c>
      <c r="Q38" s="307">
        <f>O38+P38</f>
        <v>302417</v>
      </c>
      <c r="R38" s="40">
        <v>144915</v>
      </c>
      <c r="S38" s="38">
        <v>147096</v>
      </c>
      <c r="T38" s="414">
        <f>+R38+S38</f>
        <v>292011</v>
      </c>
      <c r="U38" s="413">
        <v>0</v>
      </c>
      <c r="V38" s="307">
        <f>T38+U38</f>
        <v>292011</v>
      </c>
      <c r="W38" s="41">
        <f t="shared" si="45"/>
        <v>-3.4409441268182683</v>
      </c>
    </row>
    <row r="39" spans="1:23" x14ac:dyDescent="0.2">
      <c r="A39" s="4" t="str">
        <f t="shared" si="39"/>
        <v xml:space="preserve"> </v>
      </c>
      <c r="B39" s="111" t="s">
        <v>17</v>
      </c>
      <c r="C39" s="138">
        <v>946</v>
      </c>
      <c r="D39" s="140">
        <v>946</v>
      </c>
      <c r="E39" s="175">
        <f>SUM(C39:D39)</f>
        <v>1892</v>
      </c>
      <c r="F39" s="138">
        <v>868</v>
      </c>
      <c r="G39" s="140">
        <v>868</v>
      </c>
      <c r="H39" s="175">
        <f>SUM(F39:G39)</f>
        <v>1736</v>
      </c>
      <c r="I39" s="128">
        <f t="shared" si="42"/>
        <v>-8.2452431289640629</v>
      </c>
      <c r="J39" s="4"/>
      <c r="L39" s="14" t="s">
        <v>17</v>
      </c>
      <c r="M39" s="40">
        <v>144599</v>
      </c>
      <c r="N39" s="38">
        <v>145758</v>
      </c>
      <c r="O39" s="414">
        <f t="shared" ref="O39" si="50">+M39+N39</f>
        <v>290357</v>
      </c>
      <c r="P39" s="413">
        <v>0</v>
      </c>
      <c r="Q39" s="414">
        <f>O39+P39</f>
        <v>290357</v>
      </c>
      <c r="R39" s="40">
        <v>139857</v>
      </c>
      <c r="S39" s="38">
        <v>138833</v>
      </c>
      <c r="T39" s="414">
        <f>+R39+S39</f>
        <v>278690</v>
      </c>
      <c r="U39" s="413">
        <v>322</v>
      </c>
      <c r="V39" s="414">
        <f>T39+U39</f>
        <v>279012</v>
      </c>
      <c r="W39" s="41">
        <f t="shared" si="45"/>
        <v>-3.9072589949613712</v>
      </c>
    </row>
    <row r="40" spans="1:23" ht="13.5" thickBot="1" x14ac:dyDescent="0.25">
      <c r="A40" s="4" t="str">
        <f>IF(ISERROR(F40/G40)," ",IF(F40/G40&gt;0.5,IF(F40/G40&lt;1.5," ","NOT OK"),"NOT OK"))</f>
        <v xml:space="preserve"> </v>
      </c>
      <c r="B40" s="111" t="s">
        <v>18</v>
      </c>
      <c r="C40" s="138">
        <v>906</v>
      </c>
      <c r="D40" s="140">
        <v>906</v>
      </c>
      <c r="E40" s="175">
        <f>SUM(C40:D40)</f>
        <v>1812</v>
      </c>
      <c r="F40" s="138">
        <v>826</v>
      </c>
      <c r="G40" s="140">
        <v>826</v>
      </c>
      <c r="H40" s="175">
        <f>SUM(F40:G40)</f>
        <v>1652</v>
      </c>
      <c r="I40" s="128">
        <f>IF(E40=0,0,((H40/E40)-1)*100)</f>
        <v>-8.8300220750551883</v>
      </c>
      <c r="J40" s="4"/>
      <c r="L40" s="14" t="s">
        <v>18</v>
      </c>
      <c r="M40" s="40">
        <v>135703</v>
      </c>
      <c r="N40" s="38">
        <v>134389</v>
      </c>
      <c r="O40" s="414">
        <f>+M40+N40</f>
        <v>270092</v>
      </c>
      <c r="P40" s="413">
        <v>0</v>
      </c>
      <c r="Q40" s="414">
        <f>O40+P40</f>
        <v>270092</v>
      </c>
      <c r="R40" s="40">
        <v>126814</v>
      </c>
      <c r="S40" s="38">
        <v>124963</v>
      </c>
      <c r="T40" s="414">
        <f>+R40+S40</f>
        <v>251777</v>
      </c>
      <c r="U40" s="413">
        <v>143</v>
      </c>
      <c r="V40" s="414">
        <f>T40+U40</f>
        <v>251920</v>
      </c>
      <c r="W40" s="41">
        <f>IF(Q40=0,0,((V40/Q40)-1)*100)</f>
        <v>-6.7280778401433539</v>
      </c>
    </row>
    <row r="41" spans="1:23" ht="15.75" customHeight="1" thickTop="1" thickBot="1" x14ac:dyDescent="0.25">
      <c r="A41" s="10" t="str">
        <f>IF(ISERROR(F41/G41)," ",IF(F41/G41&gt;0.5,IF(F41/G41&lt;1.5," ","NOT OK"),"NOT OK"))</f>
        <v xml:space="preserve"> </v>
      </c>
      <c r="B41" s="141" t="s">
        <v>19</v>
      </c>
      <c r="C41" s="216">
        <f>+C38+C39+C40</f>
        <v>2774</v>
      </c>
      <c r="D41" s="222">
        <f t="shared" ref="D41:H41" si="51">+D38+D39+D40</f>
        <v>2774</v>
      </c>
      <c r="E41" s="170">
        <f t="shared" si="51"/>
        <v>5548</v>
      </c>
      <c r="F41" s="216">
        <f t="shared" si="51"/>
        <v>2576</v>
      </c>
      <c r="G41" s="222">
        <f t="shared" si="51"/>
        <v>2576</v>
      </c>
      <c r="H41" s="170">
        <f t="shared" si="51"/>
        <v>5152</v>
      </c>
      <c r="I41" s="136">
        <f>IF(E41=0,0,((H41/E41)-1)*100)</f>
        <v>-7.1377072819033938</v>
      </c>
      <c r="J41" s="10"/>
      <c r="K41" s="11"/>
      <c r="L41" s="48" t="s">
        <v>19</v>
      </c>
      <c r="M41" s="49">
        <f>+M38+M39+M40</f>
        <v>431481</v>
      </c>
      <c r="N41" s="50">
        <f t="shared" ref="N41:V41" si="52">+N38+N39+N40</f>
        <v>431385</v>
      </c>
      <c r="O41" s="189">
        <f t="shared" si="52"/>
        <v>862866</v>
      </c>
      <c r="P41" s="50">
        <f t="shared" si="52"/>
        <v>0</v>
      </c>
      <c r="Q41" s="189">
        <f t="shared" si="52"/>
        <v>862866</v>
      </c>
      <c r="R41" s="49">
        <f t="shared" si="52"/>
        <v>411586</v>
      </c>
      <c r="S41" s="50">
        <f t="shared" si="52"/>
        <v>410892</v>
      </c>
      <c r="T41" s="189">
        <f t="shared" si="52"/>
        <v>822478</v>
      </c>
      <c r="U41" s="50">
        <f t="shared" si="52"/>
        <v>465</v>
      </c>
      <c r="V41" s="189">
        <f t="shared" si="52"/>
        <v>822943</v>
      </c>
      <c r="W41" s="51">
        <f>IF(Q41=0,0,((V41/Q41)-1)*100)</f>
        <v>-4.6267902548020157</v>
      </c>
    </row>
    <row r="42" spans="1:23" ht="13.5" thickTop="1" x14ac:dyDescent="0.2">
      <c r="A42" s="4" t="str">
        <f>IF(ISERROR(F42/G42)," ",IF(F42/G42&gt;0.5,IF(F42/G42&lt;1.5," ","NOT OK"),"NOT OK"))</f>
        <v xml:space="preserve"> </v>
      </c>
      <c r="B42" s="111" t="s">
        <v>20</v>
      </c>
      <c r="C42" s="125">
        <v>907</v>
      </c>
      <c r="D42" s="127">
        <v>905</v>
      </c>
      <c r="E42" s="178">
        <f>SUM(C42:D42)</f>
        <v>1812</v>
      </c>
      <c r="F42" s="125">
        <v>898</v>
      </c>
      <c r="G42" s="127">
        <v>898</v>
      </c>
      <c r="H42" s="178">
        <f>SUM(F42:G42)</f>
        <v>1796</v>
      </c>
      <c r="I42" s="128">
        <f>IF(E42=0,0,((H42/E42)-1)*100)</f>
        <v>-0.88300220750552327</v>
      </c>
      <c r="J42" s="4"/>
      <c r="L42" s="14" t="s">
        <v>21</v>
      </c>
      <c r="M42" s="40">
        <v>137133</v>
      </c>
      <c r="N42" s="38">
        <v>137185</v>
      </c>
      <c r="O42" s="414">
        <f>+M42+N42</f>
        <v>274318</v>
      </c>
      <c r="P42" s="413">
        <v>0</v>
      </c>
      <c r="Q42" s="414">
        <f>O42+P42</f>
        <v>274318</v>
      </c>
      <c r="R42" s="40">
        <v>130899</v>
      </c>
      <c r="S42" s="38">
        <v>130674</v>
      </c>
      <c r="T42" s="414">
        <f>+R42+S42</f>
        <v>261573</v>
      </c>
      <c r="U42" s="413">
        <v>383</v>
      </c>
      <c r="V42" s="414">
        <f>T42+U42</f>
        <v>261956</v>
      </c>
      <c r="W42" s="41">
        <f>IF(Q42=0,0,((V42/Q42)-1)*100)</f>
        <v>-4.506448720098577</v>
      </c>
    </row>
    <row r="43" spans="1:23" x14ac:dyDescent="0.2">
      <c r="A43" s="4" t="str">
        <f t="shared" ref="A43" si="53">IF(ISERROR(F43/G43)," ",IF(F43/G43&gt;0.5,IF(F43/G43&lt;1.5," ","NOT OK"),"NOT OK"))</f>
        <v xml:space="preserve"> </v>
      </c>
      <c r="B43" s="111" t="s">
        <v>22</v>
      </c>
      <c r="C43" s="125">
        <v>899</v>
      </c>
      <c r="D43" s="127">
        <v>900</v>
      </c>
      <c r="E43" s="169">
        <f>SUM(C43:D43)</f>
        <v>1799</v>
      </c>
      <c r="F43" s="125">
        <v>896</v>
      </c>
      <c r="G43" s="127">
        <v>895</v>
      </c>
      <c r="H43" s="169">
        <f t="shared" ref="H43:H44" si="54">SUM(F43:G43)</f>
        <v>1791</v>
      </c>
      <c r="I43" s="128">
        <f t="shared" ref="I43" si="55">IF(E43=0,0,((H43/E43)-1)*100)</f>
        <v>-0.44469149527515128</v>
      </c>
      <c r="J43" s="4"/>
      <c r="L43" s="14" t="s">
        <v>22</v>
      </c>
      <c r="M43" s="40">
        <v>139538</v>
      </c>
      <c r="N43" s="38">
        <v>138587</v>
      </c>
      <c r="O43" s="414">
        <f t="shared" ref="O43" si="56">+M43+N43</f>
        <v>278125</v>
      </c>
      <c r="P43" s="413">
        <v>0</v>
      </c>
      <c r="Q43" s="414">
        <f>O43+P43</f>
        <v>278125</v>
      </c>
      <c r="R43" s="40">
        <v>137336</v>
      </c>
      <c r="S43" s="38">
        <v>138372</v>
      </c>
      <c r="T43" s="414">
        <f t="shared" ref="T43" si="57">+R43+S43</f>
        <v>275708</v>
      </c>
      <c r="U43" s="413">
        <v>171</v>
      </c>
      <c r="V43" s="414">
        <f>T43+U43</f>
        <v>275879</v>
      </c>
      <c r="W43" s="41">
        <f t="shared" ref="W43" si="58">IF(Q43=0,0,((V43/Q43)-1)*100)</f>
        <v>-0.80755056179775409</v>
      </c>
    </row>
    <row r="44" spans="1:23" ht="13.5" thickBot="1" x14ac:dyDescent="0.25">
      <c r="A44" s="4" t="str">
        <f>IF(ISERROR(F44/G44)," ",IF(F44/G44&gt;0.5,IF(F44/G44&lt;1.5," ","NOT OK"),"NOT OK"))</f>
        <v xml:space="preserve"> </v>
      </c>
      <c r="B44" s="111" t="s">
        <v>23</v>
      </c>
      <c r="C44" s="125">
        <v>826</v>
      </c>
      <c r="D44" s="144">
        <v>826</v>
      </c>
      <c r="E44" s="173">
        <f t="shared" ref="E44" si="59">SUM(C44:D44)</f>
        <v>1652</v>
      </c>
      <c r="F44" s="125">
        <v>844</v>
      </c>
      <c r="G44" s="144">
        <v>844</v>
      </c>
      <c r="H44" s="173">
        <f t="shared" si="54"/>
        <v>1688</v>
      </c>
      <c r="I44" s="145">
        <f>IF(E44=0,0,((H44/E44)-1)*100)</f>
        <v>2.1791767554479424</v>
      </c>
      <c r="J44" s="4"/>
      <c r="L44" s="14" t="s">
        <v>23</v>
      </c>
      <c r="M44" s="40">
        <v>132915</v>
      </c>
      <c r="N44" s="38">
        <v>131842</v>
      </c>
      <c r="O44" s="414">
        <f>+M44+N44</f>
        <v>264757</v>
      </c>
      <c r="P44" s="413">
        <v>0</v>
      </c>
      <c r="Q44" s="305">
        <f>O44+P44</f>
        <v>264757</v>
      </c>
      <c r="R44" s="40">
        <v>126635</v>
      </c>
      <c r="S44" s="38">
        <v>124291</v>
      </c>
      <c r="T44" s="414">
        <f>+R44+S44</f>
        <v>250926</v>
      </c>
      <c r="U44" s="413">
        <v>319</v>
      </c>
      <c r="V44" s="305">
        <f>T44+U44</f>
        <v>251245</v>
      </c>
      <c r="W44" s="41">
        <f>IF(Q44=0,0,((V44/Q44)-1)*100)</f>
        <v>-5.1035477815506329</v>
      </c>
    </row>
    <row r="45" spans="1:23" ht="14.25" customHeight="1" thickTop="1" thickBot="1" x14ac:dyDescent="0.25">
      <c r="A45" s="4" t="str">
        <f t="shared" si="19"/>
        <v xml:space="preserve"> </v>
      </c>
      <c r="B45" s="132" t="s">
        <v>24</v>
      </c>
      <c r="C45" s="133">
        <f t="shared" ref="C45:E45" si="60">+C42+C43+C44</f>
        <v>2632</v>
      </c>
      <c r="D45" s="135">
        <f t="shared" si="60"/>
        <v>2631</v>
      </c>
      <c r="E45" s="179">
        <f t="shared" si="60"/>
        <v>5263</v>
      </c>
      <c r="F45" s="133">
        <f t="shared" ref="F45:H45" si="61">+F42+F43+F44</f>
        <v>2638</v>
      </c>
      <c r="G45" s="135">
        <f t="shared" si="61"/>
        <v>2637</v>
      </c>
      <c r="H45" s="179">
        <f t="shared" si="61"/>
        <v>5275</v>
      </c>
      <c r="I45" s="136">
        <f t="shared" ref="I45" si="62">IF(E45=0,0,((H45/E45)-1)*100)</f>
        <v>0.22800684020520823</v>
      </c>
      <c r="J45" s="4"/>
      <c r="L45" s="42" t="s">
        <v>24</v>
      </c>
      <c r="M45" s="46">
        <f t="shared" ref="M45:Q45" si="63">+M42+M43+M44</f>
        <v>409586</v>
      </c>
      <c r="N45" s="44">
        <f t="shared" si="63"/>
        <v>407614</v>
      </c>
      <c r="O45" s="188">
        <f t="shared" si="63"/>
        <v>817200</v>
      </c>
      <c r="P45" s="44">
        <f t="shared" si="63"/>
        <v>0</v>
      </c>
      <c r="Q45" s="188">
        <f t="shared" si="63"/>
        <v>817200</v>
      </c>
      <c r="R45" s="46">
        <f t="shared" ref="R45:V45" si="64">+R42+R43+R44</f>
        <v>394870</v>
      </c>
      <c r="S45" s="44">
        <f t="shared" si="64"/>
        <v>393337</v>
      </c>
      <c r="T45" s="188">
        <f t="shared" si="64"/>
        <v>788207</v>
      </c>
      <c r="U45" s="44">
        <f t="shared" si="64"/>
        <v>873</v>
      </c>
      <c r="V45" s="188">
        <f t="shared" si="64"/>
        <v>789080</v>
      </c>
      <c r="W45" s="47">
        <f t="shared" ref="W45" si="65">IF(Q45=0,0,((V45/Q45)-1)*100)</f>
        <v>-3.4410181106216298</v>
      </c>
    </row>
    <row r="46" spans="1:23" ht="14.25" customHeight="1" thickTop="1" x14ac:dyDescent="0.2">
      <c r="A46" s="4" t="str">
        <f t="shared" ref="A46" si="66">IF(ISERROR(F46/G46)," ",IF(F46/G46&gt;0.5,IF(F46/G46&lt;1.5," ","NOT OK"),"NOT OK"))</f>
        <v xml:space="preserve"> </v>
      </c>
      <c r="B46" s="111" t="s">
        <v>10</v>
      </c>
      <c r="C46" s="125">
        <v>822</v>
      </c>
      <c r="D46" s="127">
        <v>823</v>
      </c>
      <c r="E46" s="175">
        <f t="shared" ref="E46" si="67">SUM(C46:D46)</f>
        <v>1645</v>
      </c>
      <c r="F46" s="125">
        <v>908</v>
      </c>
      <c r="G46" s="127">
        <v>908</v>
      </c>
      <c r="H46" s="175">
        <f t="shared" ref="H46" si="68">SUM(F46:G46)</f>
        <v>1816</v>
      </c>
      <c r="I46" s="128">
        <f t="shared" ref="I46" si="69">IF(E46=0,0,((H46/E46)-1)*100)</f>
        <v>10.3951367781155</v>
      </c>
      <c r="J46" s="4"/>
      <c r="K46" s="7"/>
      <c r="L46" s="14" t="s">
        <v>10</v>
      </c>
      <c r="M46" s="40">
        <v>134655</v>
      </c>
      <c r="N46" s="38">
        <v>136337</v>
      </c>
      <c r="O46" s="414">
        <f>SUM(M46:N46)</f>
        <v>270992</v>
      </c>
      <c r="P46" s="413">
        <v>0</v>
      </c>
      <c r="Q46" s="414">
        <f>O46+P46</f>
        <v>270992</v>
      </c>
      <c r="R46" s="40">
        <v>145293</v>
      </c>
      <c r="S46" s="38">
        <v>146666</v>
      </c>
      <c r="T46" s="187">
        <f>SUM(R46:S46)</f>
        <v>291959</v>
      </c>
      <c r="U46" s="148">
        <v>126</v>
      </c>
      <c r="V46" s="187">
        <f>T46+U46</f>
        <v>292085</v>
      </c>
      <c r="W46" s="41">
        <f t="shared" ref="W46" si="70">IF(Q46=0,0,((V46/Q46)-1)*100)</f>
        <v>7.7836246088445415</v>
      </c>
    </row>
    <row r="47" spans="1:23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v>854</v>
      </c>
      <c r="D47" s="127">
        <v>852</v>
      </c>
      <c r="E47" s="175">
        <f>SUM(C47:D47)</f>
        <v>1706</v>
      </c>
      <c r="F47" s="125">
        <v>838</v>
      </c>
      <c r="G47" s="127">
        <v>838</v>
      </c>
      <c r="H47" s="175">
        <f>SUM(F47:G47)</f>
        <v>1676</v>
      </c>
      <c r="I47" s="128">
        <f>IF(E47=0,0,((H47/E47)-1)*100)</f>
        <v>-1.7584994138335253</v>
      </c>
      <c r="J47" s="4"/>
      <c r="K47" s="7"/>
      <c r="L47" s="14" t="s">
        <v>11</v>
      </c>
      <c r="M47" s="40">
        <v>137495</v>
      </c>
      <c r="N47" s="38">
        <v>140398</v>
      </c>
      <c r="O47" s="414">
        <f>SUM(M47:N47)</f>
        <v>277893</v>
      </c>
      <c r="P47" s="413">
        <v>108</v>
      </c>
      <c r="Q47" s="414">
        <f>O47+P47</f>
        <v>278001</v>
      </c>
      <c r="R47" s="40">
        <v>129844</v>
      </c>
      <c r="S47" s="38">
        <v>132476</v>
      </c>
      <c r="T47" s="187">
        <f>SUM(R47:S47)</f>
        <v>262320</v>
      </c>
      <c r="U47" s="148">
        <v>0</v>
      </c>
      <c r="V47" s="187">
        <f>T47+U47</f>
        <v>262320</v>
      </c>
      <c r="W47" s="41">
        <f>IF(Q47=0,0,((V47/Q47)-1)*100)</f>
        <v>-5.6406271919885231</v>
      </c>
    </row>
    <row r="48" spans="1:23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9">
        <v>890</v>
      </c>
      <c r="D48" s="131">
        <v>889</v>
      </c>
      <c r="E48" s="175">
        <f>SUM(C48:D48)</f>
        <v>1779</v>
      </c>
      <c r="F48" s="129">
        <v>818</v>
      </c>
      <c r="G48" s="131">
        <v>820</v>
      </c>
      <c r="H48" s="175">
        <f>SUM(F48:G48)</f>
        <v>1638</v>
      </c>
      <c r="I48" s="128">
        <f>IF(E48=0,0,((H48/E48)-1)*100)</f>
        <v>-7.9258010118043902</v>
      </c>
      <c r="J48" s="4"/>
      <c r="K48" s="7"/>
      <c r="L48" s="23" t="s">
        <v>12</v>
      </c>
      <c r="M48" s="40">
        <v>148701</v>
      </c>
      <c r="N48" s="38">
        <v>145188</v>
      </c>
      <c r="O48" s="414">
        <f t="shared" ref="O48" si="71">SUM(M48:N48)</f>
        <v>293889</v>
      </c>
      <c r="P48" s="39">
        <v>0</v>
      </c>
      <c r="Q48" s="414">
        <f t="shared" ref="Q48" si="72">O48+P48</f>
        <v>293889</v>
      </c>
      <c r="R48" s="40">
        <v>136646</v>
      </c>
      <c r="S48" s="38">
        <v>132511</v>
      </c>
      <c r="T48" s="187">
        <f t="shared" ref="T48" si="73">SUM(R48:S48)</f>
        <v>269157</v>
      </c>
      <c r="U48" s="39">
        <v>0</v>
      </c>
      <c r="V48" s="187">
        <f t="shared" ref="V48" si="74">T48+U48</f>
        <v>269157</v>
      </c>
      <c r="W48" s="41">
        <f>IF(Q48=0,0,((V48/Q48)-1)*100)</f>
        <v>-8.4154221491787755</v>
      </c>
    </row>
    <row r="49" spans="1:25" ht="14.25" customHeight="1" thickTop="1" thickBot="1" x14ac:dyDescent="0.25">
      <c r="A49" s="382" t="str">
        <f t="shared" ref="A49:A50" si="75">IF(ISERROR(F49/G49)," ",IF(F49/G49&gt;0.5,IF(F49/G49&lt;1.5," ","NOT OK"),"NOT OK"))</f>
        <v xml:space="preserve"> </v>
      </c>
      <c r="B49" s="132" t="s">
        <v>38</v>
      </c>
      <c r="C49" s="216">
        <f t="shared" ref="C49:H49" si="76">+C46+C47+C48</f>
        <v>2566</v>
      </c>
      <c r="D49" s="222">
        <f t="shared" si="76"/>
        <v>2564</v>
      </c>
      <c r="E49" s="170">
        <f t="shared" si="76"/>
        <v>5130</v>
      </c>
      <c r="F49" s="216">
        <f t="shared" si="76"/>
        <v>2564</v>
      </c>
      <c r="G49" s="222">
        <f t="shared" si="76"/>
        <v>2566</v>
      </c>
      <c r="H49" s="170">
        <f t="shared" si="76"/>
        <v>5130</v>
      </c>
      <c r="I49" s="136">
        <f>IF(E49=0,0,((H49/E49)-1)*100)</f>
        <v>0</v>
      </c>
      <c r="J49" s="4"/>
      <c r="L49" s="42" t="s">
        <v>38</v>
      </c>
      <c r="M49" s="46">
        <f t="shared" ref="M49:V49" si="77">+M46+M47+M48</f>
        <v>420851</v>
      </c>
      <c r="N49" s="44">
        <f t="shared" si="77"/>
        <v>421923</v>
      </c>
      <c r="O49" s="188">
        <f t="shared" si="77"/>
        <v>842774</v>
      </c>
      <c r="P49" s="44">
        <f t="shared" si="77"/>
        <v>108</v>
      </c>
      <c r="Q49" s="188">
        <f t="shared" si="77"/>
        <v>842882</v>
      </c>
      <c r="R49" s="46">
        <f t="shared" si="77"/>
        <v>411783</v>
      </c>
      <c r="S49" s="44">
        <f t="shared" si="77"/>
        <v>411653</v>
      </c>
      <c r="T49" s="188">
        <f t="shared" si="77"/>
        <v>823436</v>
      </c>
      <c r="U49" s="44">
        <f t="shared" si="77"/>
        <v>126</v>
      </c>
      <c r="V49" s="188">
        <f t="shared" si="77"/>
        <v>823562</v>
      </c>
      <c r="W49" s="47">
        <f t="shared" ref="W49:W50" si="78">IF(Q49=0,0,((V49/Q49)-1)*100)</f>
        <v>-2.2921357912495499</v>
      </c>
    </row>
    <row r="50" spans="1:25" ht="14.25" customHeight="1" thickTop="1" thickBot="1" x14ac:dyDescent="0.25">
      <c r="A50" s="383" t="str">
        <f t="shared" si="75"/>
        <v xml:space="preserve"> </v>
      </c>
      <c r="B50" s="132" t="s">
        <v>63</v>
      </c>
      <c r="C50" s="133">
        <f t="shared" ref="C50:H50" si="79">+C37+C41+C45+C49</f>
        <v>10675</v>
      </c>
      <c r="D50" s="135">
        <f t="shared" si="79"/>
        <v>10672</v>
      </c>
      <c r="E50" s="176">
        <f t="shared" si="79"/>
        <v>21347</v>
      </c>
      <c r="F50" s="133">
        <f t="shared" si="79"/>
        <v>10306</v>
      </c>
      <c r="G50" s="135">
        <f t="shared" si="79"/>
        <v>10308</v>
      </c>
      <c r="H50" s="176">
        <f t="shared" si="79"/>
        <v>20614</v>
      </c>
      <c r="I50" s="137">
        <f t="shared" ref="I50" si="80">IF(E50=0,0,((H50/E50)-1)*100)</f>
        <v>-3.4337377617463805</v>
      </c>
      <c r="J50" s="8"/>
      <c r="L50" s="42" t="s">
        <v>63</v>
      </c>
      <c r="M50" s="46">
        <f t="shared" ref="M50:V50" si="81">+M37+M41+M45+M49</f>
        <v>1694595</v>
      </c>
      <c r="N50" s="44">
        <f t="shared" si="81"/>
        <v>1695168</v>
      </c>
      <c r="O50" s="188">
        <f t="shared" si="81"/>
        <v>3389763</v>
      </c>
      <c r="P50" s="45">
        <f t="shared" si="81"/>
        <v>108</v>
      </c>
      <c r="Q50" s="191">
        <f t="shared" si="81"/>
        <v>3389871</v>
      </c>
      <c r="R50" s="46">
        <f t="shared" si="81"/>
        <v>1643671</v>
      </c>
      <c r="S50" s="44">
        <f t="shared" si="81"/>
        <v>1643660</v>
      </c>
      <c r="T50" s="188">
        <f t="shared" si="81"/>
        <v>3287331</v>
      </c>
      <c r="U50" s="45">
        <f t="shared" si="81"/>
        <v>1792</v>
      </c>
      <c r="V50" s="191">
        <f t="shared" si="81"/>
        <v>3289123</v>
      </c>
      <c r="W50" s="47">
        <f t="shared" si="78"/>
        <v>-2.9720304990956903</v>
      </c>
    </row>
    <row r="51" spans="1:25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5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5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5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5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5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5" ht="13.5" thickBot="1" x14ac:dyDescent="0.25">
      <c r="B57" s="116" t="s">
        <v>29</v>
      </c>
      <c r="C57" s="117" t="s">
        <v>5</v>
      </c>
      <c r="D57" s="118" t="s">
        <v>6</v>
      </c>
      <c r="E57" s="418" t="s">
        <v>7</v>
      </c>
      <c r="F57" s="117" t="s">
        <v>5</v>
      </c>
      <c r="G57" s="118" t="s">
        <v>6</v>
      </c>
      <c r="H57" s="119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5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33"/>
      <c r="Q58" s="35"/>
      <c r="R58" s="34"/>
      <c r="S58" s="31"/>
      <c r="T58" s="32"/>
      <c r="U58" s="33"/>
      <c r="V58" s="35"/>
      <c r="W58" s="36"/>
    </row>
    <row r="59" spans="1:25" ht="14.25" customHeight="1" x14ac:dyDescent="0.2">
      <c r="A59" s="4" t="str">
        <f t="shared" si="19"/>
        <v xml:space="preserve"> </v>
      </c>
      <c r="B59" s="111" t="s">
        <v>13</v>
      </c>
      <c r="C59" s="125">
        <f t="shared" ref="C59:H61" si="82">+C9+C34</f>
        <v>969</v>
      </c>
      <c r="D59" s="127">
        <f t="shared" si="82"/>
        <v>969</v>
      </c>
      <c r="E59" s="175">
        <f t="shared" si="82"/>
        <v>1938</v>
      </c>
      <c r="F59" s="125">
        <f t="shared" si="82"/>
        <v>1031</v>
      </c>
      <c r="G59" s="127">
        <f t="shared" si="82"/>
        <v>1031</v>
      </c>
      <c r="H59" s="175">
        <f t="shared" si="82"/>
        <v>2062</v>
      </c>
      <c r="I59" s="128">
        <f t="shared" ref="I59:I70" si="83">IF(E59=0,0,((H59/E59)-1)*100)</f>
        <v>6.3983488132094868</v>
      </c>
      <c r="J59" s="4"/>
      <c r="L59" s="14" t="s">
        <v>13</v>
      </c>
      <c r="M59" s="40">
        <f t="shared" ref="M59:N61" si="84">+M9+M34</f>
        <v>152196</v>
      </c>
      <c r="N59" s="38">
        <f t="shared" si="84"/>
        <v>155558</v>
      </c>
      <c r="O59" s="414">
        <f t="shared" ref="O59:O60" si="85">SUM(M59:N59)</f>
        <v>307754</v>
      </c>
      <c r="P59" s="39">
        <f>P9+P34</f>
        <v>0</v>
      </c>
      <c r="Q59" s="190">
        <f>+O59+P59</f>
        <v>307754</v>
      </c>
      <c r="R59" s="40">
        <f t="shared" ref="R59:S61" si="86">+R9+R34</f>
        <v>156235</v>
      </c>
      <c r="S59" s="38">
        <f t="shared" si="86"/>
        <v>158766</v>
      </c>
      <c r="T59" s="187">
        <f t="shared" ref="T59:T60" si="87">SUM(R59:S59)</f>
        <v>315001</v>
      </c>
      <c r="U59" s="39">
        <f>U9+U34</f>
        <v>148</v>
      </c>
      <c r="V59" s="190">
        <f>+T59+U59</f>
        <v>315149</v>
      </c>
      <c r="W59" s="41">
        <f t="shared" ref="W59:W70" si="88">IF(Q59=0,0,((V59/Q59)-1)*100)</f>
        <v>2.4028932199094077</v>
      </c>
      <c r="Y59" s="320"/>
    </row>
    <row r="60" spans="1:25" ht="14.25" customHeight="1" x14ac:dyDescent="0.2">
      <c r="A60" s="4" t="str">
        <f t="shared" si="19"/>
        <v xml:space="preserve"> </v>
      </c>
      <c r="B60" s="111" t="s">
        <v>14</v>
      </c>
      <c r="C60" s="125">
        <f t="shared" si="82"/>
        <v>894</v>
      </c>
      <c r="D60" s="127">
        <f t="shared" si="82"/>
        <v>894</v>
      </c>
      <c r="E60" s="175">
        <f t="shared" si="82"/>
        <v>1788</v>
      </c>
      <c r="F60" s="125">
        <f t="shared" si="82"/>
        <v>920</v>
      </c>
      <c r="G60" s="127">
        <f t="shared" si="82"/>
        <v>921</v>
      </c>
      <c r="H60" s="175">
        <f t="shared" si="82"/>
        <v>1841</v>
      </c>
      <c r="I60" s="128">
        <f t="shared" si="83"/>
        <v>2.9642058165548102</v>
      </c>
      <c r="J60" s="4"/>
      <c r="L60" s="14" t="s">
        <v>14</v>
      </c>
      <c r="M60" s="40">
        <f t="shared" si="84"/>
        <v>141805</v>
      </c>
      <c r="N60" s="38">
        <f t="shared" si="84"/>
        <v>140149</v>
      </c>
      <c r="O60" s="414">
        <f t="shared" si="85"/>
        <v>281954</v>
      </c>
      <c r="P60" s="39">
        <f>P10+P35</f>
        <v>0</v>
      </c>
      <c r="Q60" s="190">
        <f>+O60+P60</f>
        <v>281954</v>
      </c>
      <c r="R60" s="40">
        <f t="shared" si="86"/>
        <v>146712</v>
      </c>
      <c r="S60" s="38">
        <f t="shared" si="86"/>
        <v>146342</v>
      </c>
      <c r="T60" s="187">
        <f t="shared" si="87"/>
        <v>293054</v>
      </c>
      <c r="U60" s="39">
        <f>U10+U35</f>
        <v>0</v>
      </c>
      <c r="V60" s="190">
        <f>+T60+U60</f>
        <v>293054</v>
      </c>
      <c r="W60" s="41">
        <f t="shared" si="88"/>
        <v>3.9368123878363193</v>
      </c>
    </row>
    <row r="61" spans="1:25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82"/>
        <v>1017</v>
      </c>
      <c r="D61" s="127">
        <f t="shared" si="82"/>
        <v>1017</v>
      </c>
      <c r="E61" s="175">
        <f t="shared" si="82"/>
        <v>2034</v>
      </c>
      <c r="F61" s="125">
        <f t="shared" si="82"/>
        <v>1039</v>
      </c>
      <c r="G61" s="127">
        <f t="shared" si="82"/>
        <v>1039</v>
      </c>
      <c r="H61" s="175">
        <f t="shared" si="82"/>
        <v>2078</v>
      </c>
      <c r="I61" s="128">
        <f>IF(E61=0,0,((H61/E61)-1)*100)</f>
        <v>2.1632251720747231</v>
      </c>
      <c r="J61" s="4"/>
      <c r="L61" s="14" t="s">
        <v>15</v>
      </c>
      <c r="M61" s="40">
        <f t="shared" si="84"/>
        <v>164478</v>
      </c>
      <c r="N61" s="38">
        <f t="shared" si="84"/>
        <v>163800</v>
      </c>
      <c r="O61" s="414">
        <f>SUM(M61:N61)</f>
        <v>328278</v>
      </c>
      <c r="P61" s="39">
        <f>P11+P36</f>
        <v>0</v>
      </c>
      <c r="Q61" s="190">
        <f>+O61+P61</f>
        <v>328278</v>
      </c>
      <c r="R61" s="40">
        <f t="shared" si="86"/>
        <v>168152</v>
      </c>
      <c r="S61" s="38">
        <f t="shared" si="86"/>
        <v>168498</v>
      </c>
      <c r="T61" s="187">
        <f>SUM(R61:S61)</f>
        <v>336650</v>
      </c>
      <c r="U61" s="39">
        <f>U11+U36</f>
        <v>180</v>
      </c>
      <c r="V61" s="190">
        <f>+T61+U61</f>
        <v>336830</v>
      </c>
      <c r="W61" s="41">
        <f>IF(Q61=0,0,((V61/Q61)-1)*100)</f>
        <v>2.6051090843736135</v>
      </c>
    </row>
    <row r="62" spans="1:25" ht="14.25" customHeight="1" thickTop="1" thickBot="1" x14ac:dyDescent="0.25">
      <c r="A62" s="4" t="str">
        <f t="shared" si="19"/>
        <v xml:space="preserve"> </v>
      </c>
      <c r="B62" s="132" t="s">
        <v>61</v>
      </c>
      <c r="C62" s="133">
        <f t="shared" ref="C62:E62" si="89">+C59+C60+C61</f>
        <v>2880</v>
      </c>
      <c r="D62" s="135">
        <f t="shared" si="89"/>
        <v>2880</v>
      </c>
      <c r="E62" s="176">
        <f t="shared" si="89"/>
        <v>5760</v>
      </c>
      <c r="F62" s="133">
        <f t="shared" ref="F62:H62" si="90">+F59+F60+F61</f>
        <v>2990</v>
      </c>
      <c r="G62" s="135">
        <f t="shared" si="90"/>
        <v>2991</v>
      </c>
      <c r="H62" s="176">
        <f t="shared" si="90"/>
        <v>5981</v>
      </c>
      <c r="I62" s="137">
        <f>IF(E62=0,0,((H62/E62)-1)*100)</f>
        <v>3.8368055555555447</v>
      </c>
      <c r="J62" s="8"/>
      <c r="L62" s="42" t="s">
        <v>61</v>
      </c>
      <c r="M62" s="46">
        <f t="shared" ref="M62:Q62" si="91">+M59+M60+M61</f>
        <v>458479</v>
      </c>
      <c r="N62" s="44">
        <f t="shared" si="91"/>
        <v>459507</v>
      </c>
      <c r="O62" s="188">
        <f t="shared" si="91"/>
        <v>917986</v>
      </c>
      <c r="P62" s="45">
        <f t="shared" si="91"/>
        <v>0</v>
      </c>
      <c r="Q62" s="191">
        <f t="shared" si="91"/>
        <v>917986</v>
      </c>
      <c r="R62" s="46">
        <f t="shared" ref="R62:V62" si="92">+R59+R60+R61</f>
        <v>471099</v>
      </c>
      <c r="S62" s="44">
        <f t="shared" si="92"/>
        <v>473606</v>
      </c>
      <c r="T62" s="188">
        <f t="shared" si="92"/>
        <v>944705</v>
      </c>
      <c r="U62" s="45">
        <f t="shared" si="92"/>
        <v>328</v>
      </c>
      <c r="V62" s="191">
        <f t="shared" si="92"/>
        <v>945033</v>
      </c>
      <c r="W62" s="47">
        <f>IF(Q62=0,0,((V62/Q62)-1)*100)</f>
        <v>2.9463412296047986</v>
      </c>
    </row>
    <row r="63" spans="1:25" ht="14.25" customHeight="1" thickTop="1" x14ac:dyDescent="0.2">
      <c r="A63" s="4" t="str">
        <f t="shared" si="19"/>
        <v xml:space="preserve"> </v>
      </c>
      <c r="B63" s="111" t="s">
        <v>16</v>
      </c>
      <c r="C63" s="138">
        <f t="shared" ref="C63:H65" si="93">+C13+C38</f>
        <v>982</v>
      </c>
      <c r="D63" s="140">
        <f t="shared" si="93"/>
        <v>982</v>
      </c>
      <c r="E63" s="175">
        <f t="shared" si="93"/>
        <v>1964</v>
      </c>
      <c r="F63" s="138">
        <f t="shared" si="93"/>
        <v>1018</v>
      </c>
      <c r="G63" s="140">
        <f t="shared" si="93"/>
        <v>1018</v>
      </c>
      <c r="H63" s="175">
        <f t="shared" si="93"/>
        <v>2036</v>
      </c>
      <c r="I63" s="128">
        <f t="shared" si="83"/>
        <v>3.6659877800407248</v>
      </c>
      <c r="J63" s="8"/>
      <c r="L63" s="14" t="s">
        <v>16</v>
      </c>
      <c r="M63" s="40">
        <f t="shared" ref="M63:N65" si="94">+M13+M38</f>
        <v>160384</v>
      </c>
      <c r="N63" s="38">
        <f t="shared" si="94"/>
        <v>160319</v>
      </c>
      <c r="O63" s="414">
        <f t="shared" ref="O63" si="95">SUM(M63:N63)</f>
        <v>320703</v>
      </c>
      <c r="P63" s="39">
        <f>P13+P38</f>
        <v>0</v>
      </c>
      <c r="Q63" s="190">
        <f>+O63+P63</f>
        <v>320703</v>
      </c>
      <c r="R63" s="40">
        <f t="shared" ref="R63:S65" si="96">+R13+R38</f>
        <v>157882</v>
      </c>
      <c r="S63" s="38">
        <f t="shared" si="96"/>
        <v>159737</v>
      </c>
      <c r="T63" s="187">
        <f t="shared" ref="T63:T65" si="97">SUM(R63:S63)</f>
        <v>317619</v>
      </c>
      <c r="U63" s="39">
        <f>U13+U38</f>
        <v>0</v>
      </c>
      <c r="V63" s="190">
        <f>+T63+U63</f>
        <v>317619</v>
      </c>
      <c r="W63" s="41">
        <f t="shared" si="88"/>
        <v>-0.96163740283066179</v>
      </c>
      <c r="Y63" s="320"/>
    </row>
    <row r="64" spans="1:25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93"/>
        <v>1008</v>
      </c>
      <c r="D64" s="140">
        <f t="shared" si="93"/>
        <v>1008</v>
      </c>
      <c r="E64" s="175">
        <f t="shared" si="93"/>
        <v>2016</v>
      </c>
      <c r="F64" s="138">
        <f t="shared" si="93"/>
        <v>992</v>
      </c>
      <c r="G64" s="140">
        <f t="shared" si="93"/>
        <v>992</v>
      </c>
      <c r="H64" s="175">
        <f t="shared" si="93"/>
        <v>1984</v>
      </c>
      <c r="I64" s="128">
        <f>IF(E64=0,0,((H64/E64)-1)*100)</f>
        <v>-1.5873015873015928</v>
      </c>
      <c r="J64" s="4"/>
      <c r="L64" s="14" t="s">
        <v>17</v>
      </c>
      <c r="M64" s="40">
        <f t="shared" si="94"/>
        <v>154193</v>
      </c>
      <c r="N64" s="38">
        <f t="shared" si="94"/>
        <v>155145</v>
      </c>
      <c r="O64" s="414">
        <f>SUM(M64:N64)</f>
        <v>309338</v>
      </c>
      <c r="P64" s="413">
        <f>P14+P39</f>
        <v>0</v>
      </c>
      <c r="Q64" s="414">
        <f>+O64+P64</f>
        <v>309338</v>
      </c>
      <c r="R64" s="40">
        <f t="shared" si="96"/>
        <v>152300</v>
      </c>
      <c r="S64" s="38">
        <f t="shared" si="96"/>
        <v>150820</v>
      </c>
      <c r="T64" s="187">
        <f>SUM(R64:S64)</f>
        <v>303120</v>
      </c>
      <c r="U64" s="148">
        <f>U14+U39</f>
        <v>322</v>
      </c>
      <c r="V64" s="187">
        <f>+T64+U64</f>
        <v>303442</v>
      </c>
      <c r="W64" s="41">
        <f>IF(Q64=0,0,((V64/Q64)-1)*100)</f>
        <v>-1.9060057283618592</v>
      </c>
      <c r="Y64" s="320"/>
    </row>
    <row r="65" spans="1:23" ht="14.25" customHeight="1" thickBot="1" x14ac:dyDescent="0.25">
      <c r="A65" s="4" t="str">
        <f t="shared" ref="A65:A70" si="98">IF(ISERROR(F65/G65)," ",IF(F65/G65&gt;0.5,IF(F65/G65&lt;1.5," ","NOT OK"),"NOT OK"))</f>
        <v xml:space="preserve"> </v>
      </c>
      <c r="B65" s="111" t="s">
        <v>18</v>
      </c>
      <c r="C65" s="138">
        <f t="shared" si="93"/>
        <v>982</v>
      </c>
      <c r="D65" s="140">
        <f t="shared" si="93"/>
        <v>982</v>
      </c>
      <c r="E65" s="175">
        <f t="shared" si="93"/>
        <v>1964</v>
      </c>
      <c r="F65" s="138">
        <f t="shared" si="93"/>
        <v>949</v>
      </c>
      <c r="G65" s="140">
        <f t="shared" si="93"/>
        <v>949</v>
      </c>
      <c r="H65" s="175">
        <f t="shared" si="93"/>
        <v>1898</v>
      </c>
      <c r="I65" s="128">
        <f t="shared" si="83"/>
        <v>-3.3604887983706755</v>
      </c>
      <c r="J65" s="4"/>
      <c r="L65" s="14" t="s">
        <v>18</v>
      </c>
      <c r="M65" s="40">
        <f t="shared" si="94"/>
        <v>146397</v>
      </c>
      <c r="N65" s="38">
        <f t="shared" si="94"/>
        <v>144678</v>
      </c>
      <c r="O65" s="414">
        <f t="shared" ref="O65" si="99">SUM(M65:N65)</f>
        <v>291075</v>
      </c>
      <c r="P65" s="413">
        <f>P15+P40</f>
        <v>0</v>
      </c>
      <c r="Q65" s="414">
        <f>+O65+P65</f>
        <v>291075</v>
      </c>
      <c r="R65" s="40">
        <f t="shared" si="96"/>
        <v>140285</v>
      </c>
      <c r="S65" s="38">
        <f t="shared" si="96"/>
        <v>137966</v>
      </c>
      <c r="T65" s="187">
        <f t="shared" si="97"/>
        <v>278251</v>
      </c>
      <c r="U65" s="148">
        <f>U15+U40</f>
        <v>143</v>
      </c>
      <c r="V65" s="187">
        <f>+T65+U65</f>
        <v>278394</v>
      </c>
      <c r="W65" s="41">
        <f t="shared" si="88"/>
        <v>-4.3566091213604778</v>
      </c>
    </row>
    <row r="66" spans="1:23" ht="14.25" customHeight="1" thickTop="1" thickBot="1" x14ac:dyDescent="0.25">
      <c r="A66" s="10" t="str">
        <f t="shared" si="98"/>
        <v xml:space="preserve"> </v>
      </c>
      <c r="B66" s="141" t="s">
        <v>19</v>
      </c>
      <c r="C66" s="133">
        <f t="shared" ref="C66:E66" si="100">+C63+C64+C65</f>
        <v>2972</v>
      </c>
      <c r="D66" s="143">
        <f t="shared" si="100"/>
        <v>2972</v>
      </c>
      <c r="E66" s="177">
        <f t="shared" si="100"/>
        <v>5944</v>
      </c>
      <c r="F66" s="133">
        <f t="shared" ref="F66" si="101">+F63+F64+F65</f>
        <v>2959</v>
      </c>
      <c r="G66" s="143">
        <f t="shared" ref="G66" si="102">+G63+G64+G65</f>
        <v>2959</v>
      </c>
      <c r="H66" s="177">
        <f t="shared" ref="H66" si="103">+H63+H64+H65</f>
        <v>5918</v>
      </c>
      <c r="I66" s="136">
        <f t="shared" si="83"/>
        <v>-0.43741588156124278</v>
      </c>
      <c r="J66" s="10"/>
      <c r="K66" s="11"/>
      <c r="L66" s="48" t="s">
        <v>19</v>
      </c>
      <c r="M66" s="49">
        <f t="shared" ref="M66:Q66" si="104">+M63+M64+M65</f>
        <v>460974</v>
      </c>
      <c r="N66" s="50">
        <f t="shared" si="104"/>
        <v>460142</v>
      </c>
      <c r="O66" s="189">
        <f t="shared" si="104"/>
        <v>921116</v>
      </c>
      <c r="P66" s="50">
        <f t="shared" si="104"/>
        <v>0</v>
      </c>
      <c r="Q66" s="189">
        <f t="shared" si="104"/>
        <v>921116</v>
      </c>
      <c r="R66" s="49">
        <f t="shared" ref="R66" si="105">+R63+R64+R65</f>
        <v>450467</v>
      </c>
      <c r="S66" s="50">
        <f t="shared" ref="S66" si="106">+S63+S64+S65</f>
        <v>448523</v>
      </c>
      <c r="T66" s="189">
        <f t="shared" ref="T66" si="107">+T63+T64+T65</f>
        <v>898990</v>
      </c>
      <c r="U66" s="50">
        <f t="shared" ref="U66" si="108">+U63+U64+U65</f>
        <v>465</v>
      </c>
      <c r="V66" s="189">
        <f t="shared" ref="V66" si="109">+V63+V64+V65</f>
        <v>899455</v>
      </c>
      <c r="W66" s="51">
        <f t="shared" si="88"/>
        <v>-2.3516039239357522</v>
      </c>
    </row>
    <row r="67" spans="1:23" ht="14.25" customHeight="1" thickTop="1" x14ac:dyDescent="0.2">
      <c r="A67" s="4" t="str">
        <f t="shared" si="98"/>
        <v xml:space="preserve"> </v>
      </c>
      <c r="B67" s="111" t="s">
        <v>21</v>
      </c>
      <c r="C67" s="125">
        <f t="shared" ref="C67:H69" si="110">+C17+C42</f>
        <v>1000</v>
      </c>
      <c r="D67" s="127">
        <f t="shared" si="110"/>
        <v>998</v>
      </c>
      <c r="E67" s="178">
        <f t="shared" si="110"/>
        <v>1998</v>
      </c>
      <c r="F67" s="125">
        <f t="shared" si="110"/>
        <v>1030</v>
      </c>
      <c r="G67" s="127">
        <f t="shared" si="110"/>
        <v>1030</v>
      </c>
      <c r="H67" s="178">
        <f t="shared" si="110"/>
        <v>2060</v>
      </c>
      <c r="I67" s="128">
        <f t="shared" si="83"/>
        <v>3.1031031031031109</v>
      </c>
      <c r="J67" s="4"/>
      <c r="L67" s="14" t="s">
        <v>21</v>
      </c>
      <c r="M67" s="40">
        <f t="shared" ref="M67:N69" si="111">+M17+M42</f>
        <v>149502</v>
      </c>
      <c r="N67" s="38">
        <f t="shared" si="111"/>
        <v>149704</v>
      </c>
      <c r="O67" s="414">
        <f t="shared" ref="O67:O69" si="112">SUM(M67:N67)</f>
        <v>299206</v>
      </c>
      <c r="P67" s="413">
        <f>P17+P42</f>
        <v>0</v>
      </c>
      <c r="Q67" s="414">
        <f>+O67+P67</f>
        <v>299206</v>
      </c>
      <c r="R67" s="40">
        <f t="shared" ref="R67:S69" si="113">+R17+R42</f>
        <v>145313</v>
      </c>
      <c r="S67" s="38">
        <f t="shared" si="113"/>
        <v>144607</v>
      </c>
      <c r="T67" s="187">
        <f t="shared" ref="T67:T69" si="114">SUM(R67:S67)</f>
        <v>289920</v>
      </c>
      <c r="U67" s="148">
        <f>U17+U42</f>
        <v>383</v>
      </c>
      <c r="V67" s="187">
        <f>+T67+U67</f>
        <v>290303</v>
      </c>
      <c r="W67" s="41">
        <f t="shared" si="88"/>
        <v>-2.9755419343195033</v>
      </c>
    </row>
    <row r="68" spans="1:23" ht="14.25" customHeight="1" x14ac:dyDescent="0.2">
      <c r="A68" s="4" t="str">
        <f t="shared" si="98"/>
        <v xml:space="preserve"> </v>
      </c>
      <c r="B68" s="111" t="s">
        <v>22</v>
      </c>
      <c r="C68" s="125">
        <f t="shared" si="110"/>
        <v>991</v>
      </c>
      <c r="D68" s="127">
        <f t="shared" si="110"/>
        <v>992</v>
      </c>
      <c r="E68" s="169">
        <f t="shared" si="110"/>
        <v>1983</v>
      </c>
      <c r="F68" s="125">
        <f t="shared" si="110"/>
        <v>1032</v>
      </c>
      <c r="G68" s="127">
        <f t="shared" si="110"/>
        <v>1031</v>
      </c>
      <c r="H68" s="169">
        <f t="shared" si="110"/>
        <v>2063</v>
      </c>
      <c r="I68" s="128">
        <f t="shared" si="83"/>
        <v>4.0342914775592487</v>
      </c>
      <c r="J68" s="4"/>
      <c r="L68" s="14" t="s">
        <v>22</v>
      </c>
      <c r="M68" s="40">
        <f t="shared" si="111"/>
        <v>152471</v>
      </c>
      <c r="N68" s="38">
        <f t="shared" si="111"/>
        <v>150893</v>
      </c>
      <c r="O68" s="414">
        <f t="shared" si="112"/>
        <v>303364</v>
      </c>
      <c r="P68" s="413">
        <f>P18+P43</f>
        <v>0</v>
      </c>
      <c r="Q68" s="414">
        <f>+O68+P68</f>
        <v>303364</v>
      </c>
      <c r="R68" s="40">
        <f t="shared" si="113"/>
        <v>151867</v>
      </c>
      <c r="S68" s="38">
        <f t="shared" si="113"/>
        <v>151532</v>
      </c>
      <c r="T68" s="187">
        <f t="shared" si="114"/>
        <v>303399</v>
      </c>
      <c r="U68" s="148">
        <f>U18+U43</f>
        <v>171</v>
      </c>
      <c r="V68" s="187">
        <f>+T68+U68</f>
        <v>303570</v>
      </c>
      <c r="W68" s="41">
        <f t="shared" si="88"/>
        <v>6.7905222768693818E-2</v>
      </c>
    </row>
    <row r="69" spans="1:23" ht="14.25" customHeight="1" thickBot="1" x14ac:dyDescent="0.25">
      <c r="A69" s="4" t="str">
        <f t="shared" si="98"/>
        <v xml:space="preserve"> </v>
      </c>
      <c r="B69" s="111" t="s">
        <v>23</v>
      </c>
      <c r="C69" s="125">
        <f t="shared" si="110"/>
        <v>914</v>
      </c>
      <c r="D69" s="144">
        <f t="shared" si="110"/>
        <v>914</v>
      </c>
      <c r="E69" s="173">
        <f t="shared" si="110"/>
        <v>1828</v>
      </c>
      <c r="F69" s="125">
        <f t="shared" si="110"/>
        <v>959</v>
      </c>
      <c r="G69" s="144">
        <f t="shared" si="110"/>
        <v>959</v>
      </c>
      <c r="H69" s="173">
        <f t="shared" si="110"/>
        <v>1918</v>
      </c>
      <c r="I69" s="145">
        <f t="shared" si="83"/>
        <v>4.9234135667395984</v>
      </c>
      <c r="J69" s="4"/>
      <c r="L69" s="14" t="s">
        <v>23</v>
      </c>
      <c r="M69" s="40">
        <f t="shared" si="111"/>
        <v>144037</v>
      </c>
      <c r="N69" s="38">
        <f t="shared" si="111"/>
        <v>142699</v>
      </c>
      <c r="O69" s="414">
        <f t="shared" si="112"/>
        <v>286736</v>
      </c>
      <c r="P69" s="39">
        <f>P19+P44</f>
        <v>0</v>
      </c>
      <c r="Q69" s="414">
        <f>+O69+P69</f>
        <v>286736</v>
      </c>
      <c r="R69" s="40">
        <f t="shared" si="113"/>
        <v>140542</v>
      </c>
      <c r="S69" s="38">
        <f t="shared" si="113"/>
        <v>137634</v>
      </c>
      <c r="T69" s="187">
        <f t="shared" si="114"/>
        <v>278176</v>
      </c>
      <c r="U69" s="39">
        <f>U19+U44</f>
        <v>319</v>
      </c>
      <c r="V69" s="187">
        <f>+T69+U69</f>
        <v>278495</v>
      </c>
      <c r="W69" s="41">
        <f t="shared" si="88"/>
        <v>-2.8740723173930061</v>
      </c>
    </row>
    <row r="70" spans="1:23" ht="14.25" customHeight="1" thickTop="1" thickBot="1" x14ac:dyDescent="0.25">
      <c r="A70" s="4" t="str">
        <f t="shared" si="98"/>
        <v xml:space="preserve"> </v>
      </c>
      <c r="B70" s="132" t="s">
        <v>24</v>
      </c>
      <c r="C70" s="133">
        <f t="shared" ref="C70:E70" si="115">+C67+C68+C69</f>
        <v>2905</v>
      </c>
      <c r="D70" s="135">
        <f t="shared" si="115"/>
        <v>2904</v>
      </c>
      <c r="E70" s="179">
        <f t="shared" si="115"/>
        <v>5809</v>
      </c>
      <c r="F70" s="133">
        <f t="shared" ref="F70:H70" si="116">+F67+F68+F69</f>
        <v>3021</v>
      </c>
      <c r="G70" s="135">
        <f t="shared" si="116"/>
        <v>3020</v>
      </c>
      <c r="H70" s="179">
        <f t="shared" si="116"/>
        <v>6041</v>
      </c>
      <c r="I70" s="136">
        <f t="shared" si="83"/>
        <v>3.9938027199173609</v>
      </c>
      <c r="J70" s="4"/>
      <c r="L70" s="42" t="s">
        <v>24</v>
      </c>
      <c r="M70" s="46">
        <f t="shared" ref="M70:Q70" si="117">+M67+M68+M69</f>
        <v>446010</v>
      </c>
      <c r="N70" s="44">
        <f t="shared" si="117"/>
        <v>443296</v>
      </c>
      <c r="O70" s="188">
        <f t="shared" si="117"/>
        <v>889306</v>
      </c>
      <c r="P70" s="45">
        <f t="shared" si="117"/>
        <v>0</v>
      </c>
      <c r="Q70" s="188">
        <f t="shared" si="117"/>
        <v>889306</v>
      </c>
      <c r="R70" s="46">
        <f t="shared" ref="R70:V70" si="118">+R67+R68+R69</f>
        <v>437722</v>
      </c>
      <c r="S70" s="44">
        <f t="shared" si="118"/>
        <v>433773</v>
      </c>
      <c r="T70" s="188">
        <f t="shared" si="118"/>
        <v>871495</v>
      </c>
      <c r="U70" s="45">
        <f t="shared" si="118"/>
        <v>873</v>
      </c>
      <c r="V70" s="188">
        <f t="shared" si="118"/>
        <v>872368</v>
      </c>
      <c r="W70" s="47">
        <f t="shared" si="88"/>
        <v>-1.904631251785105</v>
      </c>
    </row>
    <row r="71" spans="1:23" ht="14.25" customHeight="1" thickTop="1" x14ac:dyDescent="0.2">
      <c r="A71" s="4" t="str">
        <f t="shared" ref="A71" si="119">IF(ISERROR(F71/G71)," ",IF(F71/G71&gt;0.5,IF(F71/G71&lt;1.5," ","NOT OK"),"NOT OK"))</f>
        <v xml:space="preserve"> </v>
      </c>
      <c r="B71" s="111" t="s">
        <v>10</v>
      </c>
      <c r="C71" s="125">
        <f t="shared" ref="C71:H73" si="120">+C21+C46</f>
        <v>910</v>
      </c>
      <c r="D71" s="127">
        <f t="shared" si="120"/>
        <v>911</v>
      </c>
      <c r="E71" s="175">
        <f t="shared" si="120"/>
        <v>1821</v>
      </c>
      <c r="F71" s="125">
        <f t="shared" si="120"/>
        <v>1032</v>
      </c>
      <c r="G71" s="127">
        <f t="shared" si="120"/>
        <v>1032</v>
      </c>
      <c r="H71" s="175">
        <f t="shared" si="120"/>
        <v>2064</v>
      </c>
      <c r="I71" s="128">
        <f t="shared" ref="I71" si="121">IF(E71=0,0,((H71/E71)-1)*100)</f>
        <v>13.344316309719929</v>
      </c>
      <c r="J71" s="4"/>
      <c r="K71" s="7"/>
      <c r="L71" s="14" t="s">
        <v>10</v>
      </c>
      <c r="M71" s="40">
        <f t="shared" ref="M71:N73" si="122">+M21+M46</f>
        <v>147096</v>
      </c>
      <c r="N71" s="38">
        <f t="shared" si="122"/>
        <v>148437</v>
      </c>
      <c r="O71" s="414">
        <f>SUM(M71:N71)</f>
        <v>295533</v>
      </c>
      <c r="P71" s="39">
        <f>P21+P46</f>
        <v>0</v>
      </c>
      <c r="Q71" s="414">
        <f>+O71+P71</f>
        <v>295533</v>
      </c>
      <c r="R71" s="40">
        <f t="shared" ref="R71:S73" si="123">+R21+R46</f>
        <v>160507</v>
      </c>
      <c r="S71" s="38">
        <f t="shared" si="123"/>
        <v>161162</v>
      </c>
      <c r="T71" s="187">
        <f>SUM(R71:S71)</f>
        <v>321669</v>
      </c>
      <c r="U71" s="39">
        <f>U21+U46</f>
        <v>126</v>
      </c>
      <c r="V71" s="187">
        <f>+T71+U71</f>
        <v>321795</v>
      </c>
      <c r="W71" s="41">
        <f t="shared" ref="W71" si="124">IF(Q71=0,0,((V71/Q71)-1)*100)</f>
        <v>8.8863172640618835</v>
      </c>
    </row>
    <row r="72" spans="1:23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120"/>
        <v>961</v>
      </c>
      <c r="D72" s="127">
        <f t="shared" si="120"/>
        <v>960</v>
      </c>
      <c r="E72" s="175">
        <f t="shared" si="120"/>
        <v>1921</v>
      </c>
      <c r="F72" s="125">
        <f t="shared" si="120"/>
        <v>975</v>
      </c>
      <c r="G72" s="127">
        <f t="shared" si="120"/>
        <v>975</v>
      </c>
      <c r="H72" s="175">
        <f t="shared" si="120"/>
        <v>1950</v>
      </c>
      <c r="I72" s="128">
        <f>IF(E72=0,0,((H72/E72)-1)*100)</f>
        <v>1.5096304008328953</v>
      </c>
      <c r="J72" s="4"/>
      <c r="K72" s="7"/>
      <c r="L72" s="14" t="s">
        <v>11</v>
      </c>
      <c r="M72" s="40">
        <f t="shared" si="122"/>
        <v>151341</v>
      </c>
      <c r="N72" s="38">
        <f t="shared" si="122"/>
        <v>153681</v>
      </c>
      <c r="O72" s="414">
        <f>SUM(M72:N72)</f>
        <v>305022</v>
      </c>
      <c r="P72" s="39">
        <f>P22+P47</f>
        <v>108</v>
      </c>
      <c r="Q72" s="414">
        <f>+O72+P72</f>
        <v>305130</v>
      </c>
      <c r="R72" s="40">
        <f t="shared" si="123"/>
        <v>146244</v>
      </c>
      <c r="S72" s="38">
        <f t="shared" si="123"/>
        <v>147608</v>
      </c>
      <c r="T72" s="187">
        <f>SUM(R72:S72)</f>
        <v>293852</v>
      </c>
      <c r="U72" s="39">
        <f>U22+U47</f>
        <v>0</v>
      </c>
      <c r="V72" s="187">
        <f>+T72+U72</f>
        <v>293852</v>
      </c>
      <c r="W72" s="41">
        <f>IF(Q72=0,0,((V72/Q72)-1)*100)</f>
        <v>-3.6961295185658605</v>
      </c>
    </row>
    <row r="73" spans="1:23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120"/>
        <v>1047</v>
      </c>
      <c r="D73" s="131">
        <f t="shared" si="120"/>
        <v>1046</v>
      </c>
      <c r="E73" s="175">
        <f t="shared" si="120"/>
        <v>2093</v>
      </c>
      <c r="F73" s="129">
        <f t="shared" si="120"/>
        <v>929</v>
      </c>
      <c r="G73" s="131">
        <f t="shared" si="120"/>
        <v>931</v>
      </c>
      <c r="H73" s="175">
        <f t="shared" si="120"/>
        <v>1860</v>
      </c>
      <c r="I73" s="128">
        <f>IF(E73=0,0,((H73/E73)-1)*100)</f>
        <v>-11.132345914954611</v>
      </c>
      <c r="J73" s="4"/>
      <c r="K73" s="7"/>
      <c r="L73" s="23" t="s">
        <v>12</v>
      </c>
      <c r="M73" s="40">
        <f t="shared" si="122"/>
        <v>166725</v>
      </c>
      <c r="N73" s="38">
        <f t="shared" si="122"/>
        <v>163165</v>
      </c>
      <c r="O73" s="414">
        <f t="shared" ref="O73" si="125">SUM(M73:N73)</f>
        <v>329890</v>
      </c>
      <c r="P73" s="39">
        <f>P23+P48</f>
        <v>0</v>
      </c>
      <c r="Q73" s="414">
        <f>+O73+P73</f>
        <v>329890</v>
      </c>
      <c r="R73" s="40">
        <f t="shared" si="123"/>
        <v>153439</v>
      </c>
      <c r="S73" s="38">
        <f t="shared" si="123"/>
        <v>148525</v>
      </c>
      <c r="T73" s="187">
        <f t="shared" ref="T73" si="126">SUM(R73:S73)</f>
        <v>301964</v>
      </c>
      <c r="U73" s="39">
        <f>U23+U48</f>
        <v>0</v>
      </c>
      <c r="V73" s="187">
        <f>+T73+U73</f>
        <v>301964</v>
      </c>
      <c r="W73" s="41">
        <f>IF(Q73=0,0,((V73/Q73)-1)*100)</f>
        <v>-8.465245991087933</v>
      </c>
    </row>
    <row r="74" spans="1:23" ht="14.25" customHeight="1" thickTop="1" thickBot="1" x14ac:dyDescent="0.25">
      <c r="A74" s="382" t="str">
        <f t="shared" ref="A74:A75" si="127">IF(ISERROR(F74/G74)," ",IF(F74/G74&gt;0.5,IF(F74/G74&lt;1.5," ","NOT OK"),"NOT OK"))</f>
        <v xml:space="preserve"> </v>
      </c>
      <c r="B74" s="132" t="s">
        <v>38</v>
      </c>
      <c r="C74" s="216">
        <f t="shared" ref="C74:H74" si="128">+C71+C72+C73</f>
        <v>2918</v>
      </c>
      <c r="D74" s="222">
        <f t="shared" si="128"/>
        <v>2917</v>
      </c>
      <c r="E74" s="170">
        <f t="shared" si="128"/>
        <v>5835</v>
      </c>
      <c r="F74" s="216">
        <f t="shared" si="128"/>
        <v>2936</v>
      </c>
      <c r="G74" s="222">
        <f t="shared" si="128"/>
        <v>2938</v>
      </c>
      <c r="H74" s="170">
        <f t="shared" si="128"/>
        <v>5874</v>
      </c>
      <c r="I74" s="136">
        <f t="shared" ref="I74:I75" si="129">IF(E74=0,0,((H74/E74)-1)*100)</f>
        <v>0.66838046272492679</v>
      </c>
      <c r="J74" s="4"/>
      <c r="L74" s="42" t="s">
        <v>38</v>
      </c>
      <c r="M74" s="46">
        <f t="shared" ref="M74:V74" si="130">+M71+M72+M73</f>
        <v>465162</v>
      </c>
      <c r="N74" s="44">
        <f t="shared" si="130"/>
        <v>465283</v>
      </c>
      <c r="O74" s="188">
        <f t="shared" si="130"/>
        <v>930445</v>
      </c>
      <c r="P74" s="44">
        <f t="shared" si="130"/>
        <v>108</v>
      </c>
      <c r="Q74" s="188">
        <f t="shared" si="130"/>
        <v>930553</v>
      </c>
      <c r="R74" s="46">
        <f t="shared" si="130"/>
        <v>460190</v>
      </c>
      <c r="S74" s="44">
        <f t="shared" si="130"/>
        <v>457295</v>
      </c>
      <c r="T74" s="188">
        <f t="shared" si="130"/>
        <v>917485</v>
      </c>
      <c r="U74" s="44">
        <f t="shared" si="130"/>
        <v>126</v>
      </c>
      <c r="V74" s="188">
        <f t="shared" si="130"/>
        <v>917611</v>
      </c>
      <c r="W74" s="47">
        <f t="shared" ref="W74:W75" si="131">IF(Q74=0,0,((V74/Q74)-1)*100)</f>
        <v>-1.3907859090239838</v>
      </c>
    </row>
    <row r="75" spans="1:23" ht="14.25" customHeight="1" thickTop="1" thickBot="1" x14ac:dyDescent="0.25">
      <c r="A75" s="383" t="str">
        <f t="shared" si="127"/>
        <v xml:space="preserve"> </v>
      </c>
      <c r="B75" s="132" t="s">
        <v>63</v>
      </c>
      <c r="C75" s="133">
        <f t="shared" ref="C75:H75" si="132">+C62+C66+C70+C74</f>
        <v>11675</v>
      </c>
      <c r="D75" s="135">
        <f t="shared" si="132"/>
        <v>11673</v>
      </c>
      <c r="E75" s="176">
        <f t="shared" si="132"/>
        <v>23348</v>
      </c>
      <c r="F75" s="133">
        <f t="shared" si="132"/>
        <v>11906</v>
      </c>
      <c r="G75" s="135">
        <f t="shared" si="132"/>
        <v>11908</v>
      </c>
      <c r="H75" s="176">
        <f t="shared" si="132"/>
        <v>23814</v>
      </c>
      <c r="I75" s="137">
        <f t="shared" si="129"/>
        <v>1.9958882987836324</v>
      </c>
      <c r="J75" s="8"/>
      <c r="L75" s="42" t="s">
        <v>63</v>
      </c>
      <c r="M75" s="46">
        <f t="shared" ref="M75:V75" si="133">+M62+M66+M70+M74</f>
        <v>1830625</v>
      </c>
      <c r="N75" s="44">
        <f t="shared" si="133"/>
        <v>1828228</v>
      </c>
      <c r="O75" s="188">
        <f t="shared" si="133"/>
        <v>3658853</v>
      </c>
      <c r="P75" s="45">
        <f t="shared" si="133"/>
        <v>108</v>
      </c>
      <c r="Q75" s="191">
        <f t="shared" si="133"/>
        <v>3658961</v>
      </c>
      <c r="R75" s="46">
        <f t="shared" si="133"/>
        <v>1819478</v>
      </c>
      <c r="S75" s="44">
        <f t="shared" si="133"/>
        <v>1813197</v>
      </c>
      <c r="T75" s="188">
        <f t="shared" si="133"/>
        <v>3632675</v>
      </c>
      <c r="U75" s="45">
        <f t="shared" si="133"/>
        <v>1792</v>
      </c>
      <c r="V75" s="191">
        <f t="shared" si="133"/>
        <v>3634467</v>
      </c>
      <c r="W75" s="47">
        <f t="shared" si="131"/>
        <v>-0.66942500890280199</v>
      </c>
    </row>
    <row r="76" spans="1:23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3" ht="13.5" thickTop="1" x14ac:dyDescent="0.2"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3" ht="13.5" thickBot="1" x14ac:dyDescent="0.25"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3" ht="14.25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3" ht="24.7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355" t="s">
        <v>2</v>
      </c>
    </row>
    <row r="81" spans="1:27" ht="13.5" thickTop="1" x14ac:dyDescent="0.2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56" t="s">
        <v>4</v>
      </c>
    </row>
    <row r="82" spans="1:27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54"/>
    </row>
    <row r="83" spans="1:27" ht="6" customHeight="1" thickTop="1" x14ac:dyDescent="0.2">
      <c r="L83" s="61"/>
      <c r="M83" s="73"/>
      <c r="N83" s="74"/>
      <c r="O83" s="230"/>
      <c r="P83" s="225"/>
      <c r="Q83" s="75"/>
      <c r="R83" s="73"/>
      <c r="S83" s="74"/>
      <c r="T83" s="230"/>
      <c r="U83" s="225"/>
      <c r="V83" s="75"/>
      <c r="W83" s="77"/>
    </row>
    <row r="84" spans="1:27" x14ac:dyDescent="0.2">
      <c r="A84" s="386"/>
      <c r="L84" s="61" t="s">
        <v>13</v>
      </c>
      <c r="M84" s="78">
        <v>0</v>
      </c>
      <c r="N84" s="79">
        <v>0</v>
      </c>
      <c r="O84" s="201">
        <f t="shared" ref="O84" si="134">+M84+N84</f>
        <v>0</v>
      </c>
      <c r="P84" s="226">
        <v>0</v>
      </c>
      <c r="Q84" s="201">
        <f>O84+P84</f>
        <v>0</v>
      </c>
      <c r="R84" s="78">
        <v>0</v>
      </c>
      <c r="S84" s="79">
        <v>0</v>
      </c>
      <c r="T84" s="201">
        <f t="shared" ref="T84" si="135">+R84+S84</f>
        <v>0</v>
      </c>
      <c r="U84" s="226">
        <v>0</v>
      </c>
      <c r="V84" s="201">
        <f>T84+U84</f>
        <v>0</v>
      </c>
      <c r="W84" s="81">
        <f t="shared" ref="W84" si="136">IF(Q84=0,0,((V84/Q84)-1)*100)</f>
        <v>0</v>
      </c>
      <c r="X84" s="424"/>
      <c r="Y84" s="409"/>
      <c r="Z84" s="409"/>
      <c r="AA84" s="408"/>
    </row>
    <row r="85" spans="1:27" x14ac:dyDescent="0.2">
      <c r="A85" s="386"/>
      <c r="L85" s="61" t="s">
        <v>14</v>
      </c>
      <c r="M85" s="78">
        <v>0</v>
      </c>
      <c r="N85" s="79">
        <v>0</v>
      </c>
      <c r="O85" s="201">
        <f>+M85+N85</f>
        <v>0</v>
      </c>
      <c r="P85" s="226">
        <v>0</v>
      </c>
      <c r="Q85" s="201">
        <f>O85+P85</f>
        <v>0</v>
      </c>
      <c r="R85" s="78">
        <v>0</v>
      </c>
      <c r="S85" s="79">
        <v>0</v>
      </c>
      <c r="T85" s="201">
        <f>+R85+S85</f>
        <v>0</v>
      </c>
      <c r="U85" s="226">
        <v>0</v>
      </c>
      <c r="V85" s="201">
        <f>T85+U85</f>
        <v>0</v>
      </c>
      <c r="W85" s="81">
        <f>IF(Q85=0,0,((V85/Q85)-1)*100)</f>
        <v>0</v>
      </c>
      <c r="Y85" s="320"/>
      <c r="Z85" s="320"/>
    </row>
    <row r="86" spans="1:27" ht="13.5" thickBot="1" x14ac:dyDescent="0.25">
      <c r="A86" s="386"/>
      <c r="L86" s="61" t="s">
        <v>15</v>
      </c>
      <c r="M86" s="78">
        <v>0</v>
      </c>
      <c r="N86" s="79">
        <v>0</v>
      </c>
      <c r="O86" s="201">
        <f>+M86+N86</f>
        <v>0</v>
      </c>
      <c r="P86" s="226">
        <v>0</v>
      </c>
      <c r="Q86" s="201">
        <f>O86+P86</f>
        <v>0</v>
      </c>
      <c r="R86" s="78">
        <v>0</v>
      </c>
      <c r="S86" s="79">
        <v>0</v>
      </c>
      <c r="T86" s="201">
        <f>+R86+S86</f>
        <v>0</v>
      </c>
      <c r="U86" s="226">
        <v>0</v>
      </c>
      <c r="V86" s="201">
        <f>T86+U86</f>
        <v>0</v>
      </c>
      <c r="W86" s="81">
        <f>IF(Q86=0,0,((V86/Q86)-1)*100)</f>
        <v>0</v>
      </c>
      <c r="Y86" s="320"/>
      <c r="Z86" s="320"/>
    </row>
    <row r="87" spans="1:27" ht="14.25" thickTop="1" thickBot="1" x14ac:dyDescent="0.25">
      <c r="A87" s="386"/>
      <c r="L87" s="82" t="s">
        <v>61</v>
      </c>
      <c r="M87" s="83">
        <f>+M84+M85+M86</f>
        <v>0</v>
      </c>
      <c r="N87" s="223">
        <f t="shared" ref="N87:V87" si="137">+N84+N85+N86</f>
        <v>0</v>
      </c>
      <c r="O87" s="231">
        <f t="shared" si="137"/>
        <v>0</v>
      </c>
      <c r="P87" s="84">
        <f t="shared" si="137"/>
        <v>0</v>
      </c>
      <c r="Q87" s="202">
        <f t="shared" si="137"/>
        <v>0</v>
      </c>
      <c r="R87" s="83">
        <f t="shared" si="137"/>
        <v>0</v>
      </c>
      <c r="S87" s="223">
        <f t="shared" si="137"/>
        <v>0</v>
      </c>
      <c r="T87" s="231">
        <f t="shared" si="137"/>
        <v>0</v>
      </c>
      <c r="U87" s="84">
        <f t="shared" si="137"/>
        <v>0</v>
      </c>
      <c r="V87" s="202">
        <f t="shared" si="137"/>
        <v>0</v>
      </c>
      <c r="W87" s="85">
        <f t="shared" ref="W87" si="138">IF(Q87=0,0,((V87/Q87)-1)*100)</f>
        <v>0</v>
      </c>
      <c r="Y87" s="320"/>
      <c r="Z87" s="320"/>
    </row>
    <row r="88" spans="1:27" ht="13.5" thickTop="1" x14ac:dyDescent="0.2">
      <c r="A88" s="386"/>
      <c r="L88" s="61" t="s">
        <v>16</v>
      </c>
      <c r="M88" s="78">
        <v>0</v>
      </c>
      <c r="N88" s="79">
        <v>0</v>
      </c>
      <c r="O88" s="201">
        <f>+M88+N88</f>
        <v>0</v>
      </c>
      <c r="P88" s="226">
        <v>0</v>
      </c>
      <c r="Q88" s="201">
        <f>O88+P88</f>
        <v>0</v>
      </c>
      <c r="R88" s="78">
        <v>0</v>
      </c>
      <c r="S88" s="79">
        <v>0</v>
      </c>
      <c r="T88" s="201">
        <f>+R88+S88</f>
        <v>0</v>
      </c>
      <c r="U88" s="226">
        <v>0</v>
      </c>
      <c r="V88" s="201">
        <f>T88+U88</f>
        <v>0</v>
      </c>
      <c r="W88" s="81">
        <f>IF(Q88=0,0,((V88/Q88)-1)*100)</f>
        <v>0</v>
      </c>
      <c r="Y88" s="320"/>
      <c r="Z88" s="320"/>
    </row>
    <row r="89" spans="1:27" x14ac:dyDescent="0.2">
      <c r="A89" s="386"/>
      <c r="L89" s="61" t="s">
        <v>17</v>
      </c>
      <c r="M89" s="78">
        <v>0</v>
      </c>
      <c r="N89" s="79">
        <v>0</v>
      </c>
      <c r="O89" s="201">
        <f t="shared" ref="O89" si="139">+M89+N89</f>
        <v>0</v>
      </c>
      <c r="P89" s="226">
        <v>0</v>
      </c>
      <c r="Q89" s="201">
        <f>O89+P89</f>
        <v>0</v>
      </c>
      <c r="R89" s="78">
        <v>2</v>
      </c>
      <c r="S89" s="79">
        <v>0</v>
      </c>
      <c r="T89" s="201">
        <f>+R89+S89</f>
        <v>2</v>
      </c>
      <c r="U89" s="226">
        <v>0</v>
      </c>
      <c r="V89" s="201">
        <f>T89+U89</f>
        <v>2</v>
      </c>
      <c r="W89" s="81">
        <f t="shared" ref="W89" si="140">IF(Q89=0,0,((V89/Q89)-1)*100)</f>
        <v>0</v>
      </c>
      <c r="Y89" s="320"/>
      <c r="Z89" s="320"/>
    </row>
    <row r="90" spans="1:27" ht="13.5" thickBot="1" x14ac:dyDescent="0.25">
      <c r="A90" s="386"/>
      <c r="L90" s="61" t="s">
        <v>18</v>
      </c>
      <c r="M90" s="78">
        <v>0</v>
      </c>
      <c r="N90" s="79">
        <v>0</v>
      </c>
      <c r="O90" s="201">
        <f>+M90+N90</f>
        <v>0</v>
      </c>
      <c r="P90" s="227">
        <v>0</v>
      </c>
      <c r="Q90" s="203">
        <f>O90+P90</f>
        <v>0</v>
      </c>
      <c r="R90" s="78">
        <v>2</v>
      </c>
      <c r="S90" s="79">
        <v>0</v>
      </c>
      <c r="T90" s="201">
        <f>+R90+S90</f>
        <v>2</v>
      </c>
      <c r="U90" s="227">
        <v>0</v>
      </c>
      <c r="V90" s="203">
        <f>T90+U90</f>
        <v>2</v>
      </c>
      <c r="W90" s="81">
        <f>IF(Q90=0,0,((V90/Q90)-1)*100)</f>
        <v>0</v>
      </c>
      <c r="Y90" s="320"/>
      <c r="Z90" s="320"/>
    </row>
    <row r="91" spans="1:27" ht="14.25" thickTop="1" thickBot="1" x14ac:dyDescent="0.25">
      <c r="A91" s="386" t="str">
        <f>IF(ISERROR(F91/G91)," ",IF(F91/G91&gt;0.5,IF(F91/G91&lt;1.5," ","NOT OK"),"NOT OK"))</f>
        <v xml:space="preserve"> </v>
      </c>
      <c r="L91" s="87" t="s">
        <v>19</v>
      </c>
      <c r="M91" s="88">
        <f>+M88+M89+M90</f>
        <v>0</v>
      </c>
      <c r="N91" s="224">
        <f t="shared" ref="N91:V91" si="141">+N88+N89+N90</f>
        <v>0</v>
      </c>
      <c r="O91" s="232">
        <f t="shared" si="141"/>
        <v>0</v>
      </c>
      <c r="P91" s="228">
        <f t="shared" si="141"/>
        <v>0</v>
      </c>
      <c r="Q91" s="204">
        <f t="shared" si="141"/>
        <v>0</v>
      </c>
      <c r="R91" s="88">
        <f t="shared" si="141"/>
        <v>4</v>
      </c>
      <c r="S91" s="224">
        <f t="shared" si="141"/>
        <v>0</v>
      </c>
      <c r="T91" s="232">
        <f t="shared" si="141"/>
        <v>4</v>
      </c>
      <c r="U91" s="228">
        <f t="shared" si="141"/>
        <v>0</v>
      </c>
      <c r="V91" s="204">
        <f t="shared" si="141"/>
        <v>4</v>
      </c>
      <c r="W91" s="90">
        <f>IF(Q91=0,0,((V91/Q91)-1)*100)</f>
        <v>0</v>
      </c>
      <c r="Y91" s="320"/>
      <c r="Z91" s="320"/>
    </row>
    <row r="92" spans="1:27" ht="13.5" thickTop="1" x14ac:dyDescent="0.2">
      <c r="A92" s="386"/>
      <c r="L92" s="61" t="s">
        <v>21</v>
      </c>
      <c r="M92" s="78">
        <v>0</v>
      </c>
      <c r="N92" s="79">
        <v>0</v>
      </c>
      <c r="O92" s="201">
        <f>+M92+N92</f>
        <v>0</v>
      </c>
      <c r="P92" s="229">
        <v>0</v>
      </c>
      <c r="Q92" s="203">
        <f>O92+P92</f>
        <v>0</v>
      </c>
      <c r="R92" s="78">
        <v>1</v>
      </c>
      <c r="S92" s="79">
        <v>0</v>
      </c>
      <c r="T92" s="201">
        <f>+R92+S92</f>
        <v>1</v>
      </c>
      <c r="U92" s="229">
        <v>0</v>
      </c>
      <c r="V92" s="203">
        <f>T92+U92</f>
        <v>1</v>
      </c>
      <c r="W92" s="81">
        <f>IF(Q92=0,0,((V92/Q92)-1)*100)</f>
        <v>0</v>
      </c>
    </row>
    <row r="93" spans="1:27" x14ac:dyDescent="0.2">
      <c r="A93" s="386"/>
      <c r="L93" s="61" t="s">
        <v>22</v>
      </c>
      <c r="M93" s="78">
        <v>0</v>
      </c>
      <c r="N93" s="79">
        <v>0</v>
      </c>
      <c r="O93" s="201">
        <f t="shared" ref="O93" si="142">+M93+N93</f>
        <v>0</v>
      </c>
      <c r="P93" s="226">
        <v>0</v>
      </c>
      <c r="Q93" s="203">
        <f>O93+P93</f>
        <v>0</v>
      </c>
      <c r="R93" s="78">
        <v>1</v>
      </c>
      <c r="S93" s="79">
        <v>0</v>
      </c>
      <c r="T93" s="201">
        <f t="shared" ref="T93" si="143">+R93+S93</f>
        <v>1</v>
      </c>
      <c r="U93" s="226">
        <v>0</v>
      </c>
      <c r="V93" s="203">
        <f>T93+U93</f>
        <v>1</v>
      </c>
      <c r="W93" s="81">
        <f t="shared" ref="W93" si="144">IF(Q93=0,0,((V93/Q93)-1)*100)</f>
        <v>0</v>
      </c>
    </row>
    <row r="94" spans="1:27" ht="13.5" thickBot="1" x14ac:dyDescent="0.25">
      <c r="A94" s="387"/>
      <c r="L94" s="61" t="s">
        <v>23</v>
      </c>
      <c r="M94" s="78">
        <v>0</v>
      </c>
      <c r="N94" s="79">
        <v>0</v>
      </c>
      <c r="O94" s="201">
        <f>+M94+N94</f>
        <v>0</v>
      </c>
      <c r="P94" s="226">
        <v>0</v>
      </c>
      <c r="Q94" s="203">
        <f>O94+P94</f>
        <v>0</v>
      </c>
      <c r="R94" s="78">
        <v>0</v>
      </c>
      <c r="S94" s="79">
        <v>0</v>
      </c>
      <c r="T94" s="201">
        <f>+R94+S94</f>
        <v>0</v>
      </c>
      <c r="U94" s="226">
        <v>0</v>
      </c>
      <c r="V94" s="203">
        <f>T94+U94</f>
        <v>0</v>
      </c>
      <c r="W94" s="81">
        <f>IF(Q94=0,0,((V94/Q94)-1)*100)</f>
        <v>0</v>
      </c>
    </row>
    <row r="95" spans="1:27" ht="14.25" customHeight="1" thickTop="1" thickBot="1" x14ac:dyDescent="0.25">
      <c r="A95" s="386"/>
      <c r="L95" s="82" t="s">
        <v>40</v>
      </c>
      <c r="M95" s="83">
        <f t="shared" ref="M95:Q95" si="145">+M92+M93+M94</f>
        <v>0</v>
      </c>
      <c r="N95" s="223">
        <f t="shared" si="145"/>
        <v>0</v>
      </c>
      <c r="O95" s="231">
        <f t="shared" si="145"/>
        <v>0</v>
      </c>
      <c r="P95" s="84">
        <f t="shared" si="145"/>
        <v>0</v>
      </c>
      <c r="Q95" s="202">
        <f t="shared" si="145"/>
        <v>0</v>
      </c>
      <c r="R95" s="83">
        <f t="shared" ref="R95:V95" si="146">+R92+R93+R94</f>
        <v>2</v>
      </c>
      <c r="S95" s="223">
        <f t="shared" si="146"/>
        <v>0</v>
      </c>
      <c r="T95" s="231">
        <f t="shared" si="146"/>
        <v>2</v>
      </c>
      <c r="U95" s="84">
        <f t="shared" si="146"/>
        <v>0</v>
      </c>
      <c r="V95" s="202">
        <f t="shared" si="146"/>
        <v>2</v>
      </c>
      <c r="W95" s="85">
        <f t="shared" ref="W95" si="147">IF(Q95=0,0,((V95/Q95)-1)*100)</f>
        <v>0</v>
      </c>
    </row>
    <row r="96" spans="1:27" ht="14.25" customHeight="1" thickTop="1" x14ac:dyDescent="0.2">
      <c r="A96" s="386"/>
      <c r="L96" s="61" t="s">
        <v>10</v>
      </c>
      <c r="M96" s="78">
        <v>0</v>
      </c>
      <c r="N96" s="79">
        <v>0</v>
      </c>
      <c r="O96" s="201">
        <f>M96+N96</f>
        <v>0</v>
      </c>
      <c r="P96" s="226">
        <v>0</v>
      </c>
      <c r="Q96" s="201">
        <f>O96+P96</f>
        <v>0</v>
      </c>
      <c r="R96" s="78">
        <v>0</v>
      </c>
      <c r="S96" s="79">
        <v>0</v>
      </c>
      <c r="T96" s="201">
        <f>R96+S96</f>
        <v>0</v>
      </c>
      <c r="U96" s="226">
        <v>0</v>
      </c>
      <c r="V96" s="201">
        <f>T96+U96</f>
        <v>0</v>
      </c>
      <c r="W96" s="81">
        <f>IF(Q96=0,0,((V96/Q96)-1)*100)</f>
        <v>0</v>
      </c>
      <c r="Y96" s="320"/>
      <c r="Z96" s="320"/>
    </row>
    <row r="97" spans="1:28" ht="14.25" customHeight="1" x14ac:dyDescent="0.2">
      <c r="A97" s="386"/>
      <c r="L97" s="61" t="s">
        <v>11</v>
      </c>
      <c r="M97" s="78">
        <v>0</v>
      </c>
      <c r="N97" s="79">
        <v>0</v>
      </c>
      <c r="O97" s="201">
        <f>M97+N97</f>
        <v>0</v>
      </c>
      <c r="P97" s="226">
        <v>0</v>
      </c>
      <c r="Q97" s="201">
        <f>O97+P97</f>
        <v>0</v>
      </c>
      <c r="R97" s="78">
        <v>0</v>
      </c>
      <c r="S97" s="79">
        <v>0</v>
      </c>
      <c r="T97" s="201">
        <f>R97+S97</f>
        <v>0</v>
      </c>
      <c r="U97" s="226">
        <v>0</v>
      </c>
      <c r="V97" s="201">
        <f>T97+U97</f>
        <v>0</v>
      </c>
      <c r="W97" s="81">
        <f>IF(Q97=0,0,((V97/Q97)-1)*100)</f>
        <v>0</v>
      </c>
      <c r="Y97" s="318"/>
    </row>
    <row r="98" spans="1:28" ht="14.25" customHeight="1" thickBot="1" x14ac:dyDescent="0.25">
      <c r="A98" s="386"/>
      <c r="L98" s="67" t="s">
        <v>12</v>
      </c>
      <c r="M98" s="78">
        <v>0</v>
      </c>
      <c r="N98" s="79">
        <v>0</v>
      </c>
      <c r="O98" s="233">
        <f>M98+N98</f>
        <v>0</v>
      </c>
      <c r="P98" s="226">
        <v>0</v>
      </c>
      <c r="Q98" s="201">
        <f>O98+P98</f>
        <v>0</v>
      </c>
      <c r="R98" s="78">
        <v>0</v>
      </c>
      <c r="S98" s="79">
        <v>0</v>
      </c>
      <c r="T98" s="233">
        <f>R98+S98</f>
        <v>0</v>
      </c>
      <c r="U98" s="226">
        <v>0</v>
      </c>
      <c r="V98" s="201">
        <f>T98+U98</f>
        <v>0</v>
      </c>
      <c r="W98" s="81">
        <f>IF(Q98=0,0,((V98/Q98)-1)*100)</f>
        <v>0</v>
      </c>
      <c r="Y98" s="318"/>
    </row>
    <row r="99" spans="1:28" ht="14.25" customHeight="1" thickTop="1" thickBot="1" x14ac:dyDescent="0.25">
      <c r="A99" s="386"/>
      <c r="L99" s="82" t="s">
        <v>38</v>
      </c>
      <c r="M99" s="83">
        <f t="shared" ref="M99:V99" si="148">+M96+M97+M98</f>
        <v>0</v>
      </c>
      <c r="N99" s="223">
        <f t="shared" si="148"/>
        <v>0</v>
      </c>
      <c r="O99" s="231">
        <f t="shared" si="148"/>
        <v>0</v>
      </c>
      <c r="P99" s="84">
        <f t="shared" si="148"/>
        <v>0</v>
      </c>
      <c r="Q99" s="202">
        <f t="shared" si="148"/>
        <v>0</v>
      </c>
      <c r="R99" s="83">
        <f t="shared" si="148"/>
        <v>0</v>
      </c>
      <c r="S99" s="223">
        <f t="shared" si="148"/>
        <v>0</v>
      </c>
      <c r="T99" s="231">
        <f t="shared" si="148"/>
        <v>0</v>
      </c>
      <c r="U99" s="84">
        <f t="shared" si="148"/>
        <v>0</v>
      </c>
      <c r="V99" s="202">
        <f t="shared" si="148"/>
        <v>0</v>
      </c>
      <c r="W99" s="85">
        <f t="shared" ref="W99" si="149">IF(Q99=0,0,((V99/Q99)-1)*100)</f>
        <v>0</v>
      </c>
      <c r="Y99" s="409"/>
      <c r="Z99" s="409"/>
      <c r="AA99" s="408"/>
    </row>
    <row r="100" spans="1:28" ht="14.25" customHeight="1" thickTop="1" thickBot="1" x14ac:dyDescent="0.25">
      <c r="A100" s="386"/>
      <c r="L100" s="82" t="s">
        <v>63</v>
      </c>
      <c r="M100" s="83">
        <f t="shared" ref="M100:V100" si="150">+M87+M91+M95+M99</f>
        <v>0</v>
      </c>
      <c r="N100" s="223">
        <f t="shared" si="150"/>
        <v>0</v>
      </c>
      <c r="O100" s="231">
        <f t="shared" si="150"/>
        <v>0</v>
      </c>
      <c r="P100" s="84">
        <f t="shared" si="150"/>
        <v>0</v>
      </c>
      <c r="Q100" s="202">
        <f t="shared" si="150"/>
        <v>0</v>
      </c>
      <c r="R100" s="83">
        <f t="shared" si="150"/>
        <v>6</v>
      </c>
      <c r="S100" s="223">
        <f t="shared" si="150"/>
        <v>0</v>
      </c>
      <c r="T100" s="231">
        <f t="shared" si="150"/>
        <v>6</v>
      </c>
      <c r="U100" s="84">
        <f t="shared" si="150"/>
        <v>0</v>
      </c>
      <c r="V100" s="202">
        <f t="shared" si="150"/>
        <v>6</v>
      </c>
      <c r="W100" s="85">
        <f>IF(Q100=0,0,((V100/Q100)-1)*100)</f>
        <v>0</v>
      </c>
      <c r="Y100" s="409"/>
      <c r="Z100" s="409"/>
      <c r="AA100" s="408"/>
      <c r="AB100" s="320"/>
    </row>
    <row r="101" spans="1:28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8" ht="13.5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8" ht="14.25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 x14ac:dyDescent="0.25">
      <c r="L105" s="59"/>
      <c r="M105" s="214" t="s">
        <v>64</v>
      </c>
      <c r="N105" s="213"/>
      <c r="O105" s="214"/>
      <c r="P105" s="212"/>
      <c r="Q105" s="213"/>
      <c r="R105" s="481" t="s">
        <v>65</v>
      </c>
      <c r="S105" s="481"/>
      <c r="T105" s="481"/>
      <c r="U105" s="481"/>
      <c r="V105" s="482"/>
      <c r="W105" s="355" t="s">
        <v>2</v>
      </c>
    </row>
    <row r="106" spans="1:28" ht="13.5" thickTop="1" x14ac:dyDescent="0.2">
      <c r="L106" s="61" t="s">
        <v>3</v>
      </c>
      <c r="M106" s="308"/>
      <c r="N106" s="63"/>
      <c r="O106" s="64"/>
      <c r="P106" s="65"/>
      <c r="Q106" s="64"/>
      <c r="R106" s="308"/>
      <c r="S106" s="63"/>
      <c r="T106" s="64"/>
      <c r="U106" s="65"/>
      <c r="V106" s="64"/>
      <c r="W106" s="356" t="s">
        <v>4</v>
      </c>
    </row>
    <row r="107" spans="1:28" ht="13.5" thickBot="1" x14ac:dyDescent="0.25">
      <c r="L107" s="67"/>
      <c r="M107" s="309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309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57"/>
    </row>
    <row r="108" spans="1:28" ht="7.5" customHeight="1" thickTop="1" x14ac:dyDescent="0.2">
      <c r="L108" s="61"/>
      <c r="M108" s="310"/>
      <c r="N108" s="74"/>
      <c r="O108" s="75"/>
      <c r="P108" s="76"/>
      <c r="Q108" s="75"/>
      <c r="R108" s="310"/>
      <c r="S108" s="74"/>
      <c r="T108" s="75"/>
      <c r="U108" s="76"/>
      <c r="V108" s="75"/>
      <c r="W108" s="77"/>
    </row>
    <row r="109" spans="1:28" x14ac:dyDescent="0.2">
      <c r="L109" s="61" t="s">
        <v>13</v>
      </c>
      <c r="M109" s="311">
        <v>364</v>
      </c>
      <c r="N109" s="79">
        <v>106</v>
      </c>
      <c r="O109" s="201">
        <f>M109+N109</f>
        <v>470</v>
      </c>
      <c r="P109" s="80">
        <v>0</v>
      </c>
      <c r="Q109" s="201">
        <f>O109+P109</f>
        <v>470</v>
      </c>
      <c r="R109" s="311">
        <v>312</v>
      </c>
      <c r="S109" s="79">
        <v>159</v>
      </c>
      <c r="T109" s="201">
        <f>R109+S109</f>
        <v>471</v>
      </c>
      <c r="U109" s="80">
        <v>0</v>
      </c>
      <c r="V109" s="201">
        <f>T109+U109</f>
        <v>471</v>
      </c>
      <c r="W109" s="81">
        <f t="shared" ref="W109" si="151">IF(Q109=0,0,((V109/Q109)-1)*100)</f>
        <v>0.21276595744681437</v>
      </c>
      <c r="X109" s="424"/>
      <c r="Y109" s="409"/>
      <c r="Z109" s="409"/>
      <c r="AA109" s="408"/>
    </row>
    <row r="110" spans="1:28" x14ac:dyDescent="0.2">
      <c r="L110" s="61" t="s">
        <v>14</v>
      </c>
      <c r="M110" s="311">
        <v>313</v>
      </c>
      <c r="N110" s="79">
        <v>100</v>
      </c>
      <c r="O110" s="201">
        <f>M110+N110</f>
        <v>413</v>
      </c>
      <c r="P110" s="80">
        <v>0</v>
      </c>
      <c r="Q110" s="201">
        <f>O110+P110</f>
        <v>413</v>
      </c>
      <c r="R110" s="311">
        <v>314</v>
      </c>
      <c r="S110" s="79">
        <v>173</v>
      </c>
      <c r="T110" s="201">
        <f>R110+S110</f>
        <v>487</v>
      </c>
      <c r="U110" s="80">
        <v>0</v>
      </c>
      <c r="V110" s="201">
        <f>T110+U110</f>
        <v>487</v>
      </c>
      <c r="W110" s="81">
        <f>IF(Q110=0,0,((V110/Q110)-1)*100)</f>
        <v>17.9176755447942</v>
      </c>
      <c r="Y110" s="320"/>
      <c r="Z110" s="320"/>
    </row>
    <row r="111" spans="1:28" ht="13.5" thickBot="1" x14ac:dyDescent="0.25">
      <c r="L111" s="61" t="s">
        <v>15</v>
      </c>
      <c r="M111" s="311">
        <v>301</v>
      </c>
      <c r="N111" s="79">
        <v>136</v>
      </c>
      <c r="O111" s="201">
        <f>M111+N111</f>
        <v>437</v>
      </c>
      <c r="P111" s="80">
        <v>0</v>
      </c>
      <c r="Q111" s="201">
        <f>O111+P111</f>
        <v>437</v>
      </c>
      <c r="R111" s="311">
        <v>295</v>
      </c>
      <c r="S111" s="79">
        <v>140</v>
      </c>
      <c r="T111" s="201">
        <f>R111+S111</f>
        <v>435</v>
      </c>
      <c r="U111" s="80">
        <v>0</v>
      </c>
      <c r="V111" s="201">
        <f>T111+U111</f>
        <v>435</v>
      </c>
      <c r="W111" s="81">
        <f>IF(Q111=0,0,((V111/Q111)-1)*100)</f>
        <v>-0.45766590389015871</v>
      </c>
      <c r="Y111" s="320"/>
      <c r="Z111" s="320"/>
    </row>
    <row r="112" spans="1:28" ht="14.25" thickTop="1" thickBot="1" x14ac:dyDescent="0.25">
      <c r="A112" s="386"/>
      <c r="L112" s="82" t="s">
        <v>61</v>
      </c>
      <c r="M112" s="83">
        <f>+M109+M110+M111</f>
        <v>978</v>
      </c>
      <c r="N112" s="223">
        <f t="shared" ref="N112:V112" si="152">+N109+N110+N111</f>
        <v>342</v>
      </c>
      <c r="O112" s="231">
        <f t="shared" si="152"/>
        <v>1320</v>
      </c>
      <c r="P112" s="84">
        <f t="shared" si="152"/>
        <v>0</v>
      </c>
      <c r="Q112" s="231">
        <f t="shared" si="152"/>
        <v>1320</v>
      </c>
      <c r="R112" s="84">
        <f t="shared" si="152"/>
        <v>921</v>
      </c>
      <c r="S112" s="223">
        <f t="shared" si="152"/>
        <v>472</v>
      </c>
      <c r="T112" s="231">
        <f t="shared" si="152"/>
        <v>1393</v>
      </c>
      <c r="U112" s="84">
        <f t="shared" si="152"/>
        <v>0</v>
      </c>
      <c r="V112" s="202">
        <f t="shared" si="152"/>
        <v>1393</v>
      </c>
      <c r="W112" s="85">
        <f t="shared" ref="W112" si="153">IF(Q112=0,0,((V112/Q112)-1)*100)</f>
        <v>5.5303030303030409</v>
      </c>
      <c r="Y112" s="320"/>
      <c r="Z112" s="320"/>
    </row>
    <row r="113" spans="1:28" ht="13.5" thickTop="1" x14ac:dyDescent="0.2">
      <c r="L113" s="61" t="s">
        <v>16</v>
      </c>
      <c r="M113" s="311">
        <v>226</v>
      </c>
      <c r="N113" s="79">
        <v>122</v>
      </c>
      <c r="O113" s="201">
        <f>SUM(M113:N113)</f>
        <v>348</v>
      </c>
      <c r="P113" s="80">
        <v>0</v>
      </c>
      <c r="Q113" s="201">
        <f>O113+P113</f>
        <v>348</v>
      </c>
      <c r="R113" s="311">
        <v>194</v>
      </c>
      <c r="S113" s="79">
        <v>109</v>
      </c>
      <c r="T113" s="201">
        <f>SUM(R113:S113)</f>
        <v>303</v>
      </c>
      <c r="U113" s="80">
        <v>0</v>
      </c>
      <c r="V113" s="201">
        <f>T113+U113</f>
        <v>303</v>
      </c>
      <c r="W113" s="81">
        <f>IF(Q113=0,0,((V113/Q113)-1)*100)</f>
        <v>-12.931034482758619</v>
      </c>
      <c r="Y113" s="320"/>
      <c r="Z113" s="320"/>
    </row>
    <row r="114" spans="1:28" x14ac:dyDescent="0.2">
      <c r="L114" s="61" t="s">
        <v>17</v>
      </c>
      <c r="M114" s="311">
        <v>235</v>
      </c>
      <c r="N114" s="79">
        <v>122</v>
      </c>
      <c r="O114" s="201">
        <f>SUM(M114:N114)</f>
        <v>357</v>
      </c>
      <c r="P114" s="80">
        <v>0</v>
      </c>
      <c r="Q114" s="201">
        <f>O114+P114</f>
        <v>357</v>
      </c>
      <c r="R114" s="311">
        <v>167</v>
      </c>
      <c r="S114" s="79">
        <v>98</v>
      </c>
      <c r="T114" s="201">
        <f>SUM(R114:S114)</f>
        <v>265</v>
      </c>
      <c r="U114" s="80">
        <v>0</v>
      </c>
      <c r="V114" s="201">
        <f>T114+U114</f>
        <v>265</v>
      </c>
      <c r="W114" s="81">
        <f t="shared" ref="W114" si="154">IF(Q114=0,0,((V114/Q114)-1)*100)</f>
        <v>-25.770308123249297</v>
      </c>
      <c r="Y114" s="320"/>
      <c r="Z114" s="320"/>
    </row>
    <row r="115" spans="1:28" ht="13.5" thickBot="1" x14ac:dyDescent="0.25">
      <c r="L115" s="61" t="s">
        <v>18</v>
      </c>
      <c r="M115" s="311">
        <v>271</v>
      </c>
      <c r="N115" s="79">
        <v>86</v>
      </c>
      <c r="O115" s="203">
        <f>SUM(M115:N115)</f>
        <v>357</v>
      </c>
      <c r="P115" s="86">
        <v>0</v>
      </c>
      <c r="Q115" s="201">
        <f>O115+P115</f>
        <v>357</v>
      </c>
      <c r="R115" s="311">
        <v>155</v>
      </c>
      <c r="S115" s="79">
        <v>82</v>
      </c>
      <c r="T115" s="203">
        <f>SUM(R115:S115)</f>
        <v>237</v>
      </c>
      <c r="U115" s="86">
        <v>0</v>
      </c>
      <c r="V115" s="203">
        <f>T115+U115</f>
        <v>237</v>
      </c>
      <c r="W115" s="81">
        <f>IF(Q115=0,0,((V115/Q115)-1)*100)</f>
        <v>-33.613445378151262</v>
      </c>
      <c r="Y115" s="320"/>
      <c r="Z115" s="320"/>
    </row>
    <row r="116" spans="1:28" ht="14.25" thickTop="1" thickBot="1" x14ac:dyDescent="0.25">
      <c r="A116" s="386" t="str">
        <f>IF(ISERROR(F116/G116)," ",IF(F116/G116&gt;0.5,IF(F116/G116&lt;1.5," ","NOT OK"),"NOT OK"))</f>
        <v xml:space="preserve"> </v>
      </c>
      <c r="L116" s="87" t="s">
        <v>19</v>
      </c>
      <c r="M116" s="88">
        <f>+M113+M114+M115</f>
        <v>732</v>
      </c>
      <c r="N116" s="224">
        <f t="shared" ref="N116:V116" si="155">+N113+N114+N115</f>
        <v>330</v>
      </c>
      <c r="O116" s="232">
        <f t="shared" si="155"/>
        <v>1062</v>
      </c>
      <c r="P116" s="228">
        <f t="shared" si="155"/>
        <v>0</v>
      </c>
      <c r="Q116" s="429">
        <f t="shared" si="155"/>
        <v>1062</v>
      </c>
      <c r="R116" s="88">
        <f t="shared" si="155"/>
        <v>516</v>
      </c>
      <c r="S116" s="224">
        <f t="shared" si="155"/>
        <v>289</v>
      </c>
      <c r="T116" s="232">
        <f t="shared" si="155"/>
        <v>805</v>
      </c>
      <c r="U116" s="228">
        <f t="shared" si="155"/>
        <v>0</v>
      </c>
      <c r="V116" s="204">
        <f t="shared" si="155"/>
        <v>805</v>
      </c>
      <c r="W116" s="90">
        <f>IF(Q116=0,0,((V116/Q116)-1)*100)</f>
        <v>-24.199623352165723</v>
      </c>
      <c r="Y116" s="320"/>
      <c r="Z116" s="320"/>
    </row>
    <row r="117" spans="1:28" ht="13.5" thickTop="1" x14ac:dyDescent="0.2">
      <c r="A117" s="388"/>
      <c r="K117" s="388"/>
      <c r="L117" s="61" t="s">
        <v>21</v>
      </c>
      <c r="M117" s="311">
        <v>276</v>
      </c>
      <c r="N117" s="79">
        <v>94</v>
      </c>
      <c r="O117" s="203">
        <f>SUM(M117:N117)</f>
        <v>370</v>
      </c>
      <c r="P117" s="91">
        <v>0</v>
      </c>
      <c r="Q117" s="201">
        <f>O117+P117</f>
        <v>370</v>
      </c>
      <c r="R117" s="311">
        <v>226</v>
      </c>
      <c r="S117" s="79">
        <v>95</v>
      </c>
      <c r="T117" s="203">
        <f>SUM(R117:S117)</f>
        <v>321</v>
      </c>
      <c r="U117" s="91">
        <v>0</v>
      </c>
      <c r="V117" s="203">
        <f>T117+U117</f>
        <v>321</v>
      </c>
      <c r="W117" s="81">
        <f>IF(Q117=0,0,((V117/Q117)-1)*100)</f>
        <v>-13.243243243243242</v>
      </c>
      <c r="X117" s="323"/>
      <c r="Y117" s="320"/>
      <c r="Z117" s="324"/>
      <c r="AA117" s="393"/>
    </row>
    <row r="118" spans="1:28" x14ac:dyDescent="0.2">
      <c r="A118" s="388"/>
      <c r="K118" s="388"/>
      <c r="L118" s="61" t="s">
        <v>22</v>
      </c>
      <c r="M118" s="311">
        <v>284</v>
      </c>
      <c r="N118" s="79">
        <v>98</v>
      </c>
      <c r="O118" s="203">
        <f>SUM(M118:N118)</f>
        <v>382</v>
      </c>
      <c r="P118" s="80">
        <v>0</v>
      </c>
      <c r="Q118" s="201">
        <f>O118+P118</f>
        <v>382</v>
      </c>
      <c r="R118" s="311">
        <v>241</v>
      </c>
      <c r="S118" s="79">
        <v>92</v>
      </c>
      <c r="T118" s="203">
        <f>SUM(R118:S118)</f>
        <v>333</v>
      </c>
      <c r="U118" s="80">
        <v>0</v>
      </c>
      <c r="V118" s="203">
        <f>T118+U118</f>
        <v>333</v>
      </c>
      <c r="W118" s="81">
        <f t="shared" ref="W118" si="156">IF(Q118=0,0,((V118/Q118)-1)*100)</f>
        <v>-12.827225130890053</v>
      </c>
      <c r="X118" s="323"/>
      <c r="Y118" s="320"/>
      <c r="Z118" s="324"/>
      <c r="AA118" s="393"/>
    </row>
    <row r="119" spans="1:28" ht="13.5" thickBot="1" x14ac:dyDescent="0.25">
      <c r="A119" s="388"/>
      <c r="K119" s="388"/>
      <c r="L119" s="61" t="s">
        <v>23</v>
      </c>
      <c r="M119" s="311">
        <v>242</v>
      </c>
      <c r="N119" s="79">
        <v>98</v>
      </c>
      <c r="O119" s="203">
        <f>SUM(M119:N119)</f>
        <v>340</v>
      </c>
      <c r="P119" s="80">
        <v>0</v>
      </c>
      <c r="Q119" s="201">
        <f>O119+P119</f>
        <v>340</v>
      </c>
      <c r="R119" s="311">
        <v>217</v>
      </c>
      <c r="S119" s="79">
        <v>85</v>
      </c>
      <c r="T119" s="203">
        <f>SUM(R119:S119)</f>
        <v>302</v>
      </c>
      <c r="U119" s="80">
        <v>0</v>
      </c>
      <c r="V119" s="203">
        <f>T119+U119</f>
        <v>302</v>
      </c>
      <c r="W119" s="81">
        <f>IF(Q119=0,0,((V119/Q119)-1)*100)</f>
        <v>-11.176470588235299</v>
      </c>
      <c r="X119" s="323"/>
      <c r="Y119" s="320"/>
      <c r="Z119" s="324"/>
      <c r="AA119" s="393"/>
    </row>
    <row r="120" spans="1:28" ht="14.25" customHeight="1" thickTop="1" thickBot="1" x14ac:dyDescent="0.25">
      <c r="L120" s="82" t="s">
        <v>40</v>
      </c>
      <c r="M120" s="84">
        <f t="shared" ref="M120:Q120" si="157">+M117+M118+M119</f>
        <v>802</v>
      </c>
      <c r="N120" s="84">
        <f t="shared" si="157"/>
        <v>290</v>
      </c>
      <c r="O120" s="202">
        <f t="shared" si="157"/>
        <v>1092</v>
      </c>
      <c r="P120" s="83">
        <f t="shared" si="157"/>
        <v>0</v>
      </c>
      <c r="Q120" s="231">
        <f t="shared" si="157"/>
        <v>1092</v>
      </c>
      <c r="R120" s="84">
        <f t="shared" ref="R120:V120" si="158">+R117+R118+R119</f>
        <v>684</v>
      </c>
      <c r="S120" s="84">
        <f t="shared" si="158"/>
        <v>272</v>
      </c>
      <c r="T120" s="202">
        <f t="shared" si="158"/>
        <v>956</v>
      </c>
      <c r="U120" s="83">
        <f t="shared" si="158"/>
        <v>0</v>
      </c>
      <c r="V120" s="202">
        <f t="shared" si="158"/>
        <v>956</v>
      </c>
      <c r="W120" s="85">
        <f t="shared" ref="W120" si="159">IF(Q120=0,0,((V120/Q120)-1)*100)</f>
        <v>-12.454212454212454</v>
      </c>
    </row>
    <row r="121" spans="1:28" ht="14.25" customHeight="1" thickTop="1" x14ac:dyDescent="0.2">
      <c r="L121" s="61" t="s">
        <v>10</v>
      </c>
      <c r="M121" s="311">
        <v>250</v>
      </c>
      <c r="N121" s="79">
        <v>101</v>
      </c>
      <c r="O121" s="201">
        <f>M121+N121</f>
        <v>351</v>
      </c>
      <c r="P121" s="80">
        <v>0</v>
      </c>
      <c r="Q121" s="201">
        <f>O121+P121</f>
        <v>351</v>
      </c>
      <c r="R121" s="311">
        <v>259</v>
      </c>
      <c r="S121" s="79">
        <v>87</v>
      </c>
      <c r="T121" s="201">
        <f>R121+S121</f>
        <v>346</v>
      </c>
      <c r="U121" s="80">
        <v>0</v>
      </c>
      <c r="V121" s="201">
        <f>T121+U121</f>
        <v>346</v>
      </c>
      <c r="W121" s="81">
        <f>IF(Q121=0,0,((V121/Q121)-1)*100)</f>
        <v>-1.4245014245014231</v>
      </c>
      <c r="Z121" s="320"/>
    </row>
    <row r="122" spans="1:28" ht="14.25" customHeight="1" x14ac:dyDescent="0.2">
      <c r="L122" s="61" t="s">
        <v>11</v>
      </c>
      <c r="M122" s="311">
        <v>242</v>
      </c>
      <c r="N122" s="79">
        <v>151</v>
      </c>
      <c r="O122" s="201">
        <f>M122+N122</f>
        <v>393</v>
      </c>
      <c r="P122" s="80">
        <v>0</v>
      </c>
      <c r="Q122" s="201">
        <f>O122+P122</f>
        <v>393</v>
      </c>
      <c r="R122" s="311">
        <v>219</v>
      </c>
      <c r="S122" s="79">
        <v>101</v>
      </c>
      <c r="T122" s="201">
        <f>R122+S122</f>
        <v>320</v>
      </c>
      <c r="U122" s="80">
        <v>0</v>
      </c>
      <c r="V122" s="201">
        <f>T122+U122</f>
        <v>320</v>
      </c>
      <c r="W122" s="81">
        <f>IF(Q122=0,0,((V122/Q122)-1)*100)</f>
        <v>-18.575063613231556</v>
      </c>
      <c r="Y122" s="318"/>
    </row>
    <row r="123" spans="1:28" ht="14.25" customHeight="1" thickBot="1" x14ac:dyDescent="0.25">
      <c r="L123" s="67" t="s">
        <v>12</v>
      </c>
      <c r="M123" s="311">
        <v>285</v>
      </c>
      <c r="N123" s="79">
        <v>230</v>
      </c>
      <c r="O123" s="201">
        <f>M123+N123</f>
        <v>515</v>
      </c>
      <c r="P123" s="80">
        <v>0</v>
      </c>
      <c r="Q123" s="201">
        <f>O123+P123</f>
        <v>515</v>
      </c>
      <c r="R123" s="311">
        <v>222</v>
      </c>
      <c r="S123" s="79">
        <v>130</v>
      </c>
      <c r="T123" s="201">
        <f>R123+S123</f>
        <v>352</v>
      </c>
      <c r="U123" s="80">
        <v>0</v>
      </c>
      <c r="V123" s="201">
        <f>T123+U123</f>
        <v>352</v>
      </c>
      <c r="W123" s="81">
        <f>IF(Q123=0,0,((V123/Q123)-1)*100)</f>
        <v>-31.650485436893206</v>
      </c>
      <c r="Y123" s="318"/>
    </row>
    <row r="124" spans="1:28" ht="14.25" customHeight="1" thickTop="1" thickBot="1" x14ac:dyDescent="0.25">
      <c r="A124" s="386"/>
      <c r="L124" s="82" t="s">
        <v>38</v>
      </c>
      <c r="M124" s="83">
        <f t="shared" ref="M124:V124" si="160">+M121+M122+M123</f>
        <v>777</v>
      </c>
      <c r="N124" s="223">
        <f t="shared" si="160"/>
        <v>482</v>
      </c>
      <c r="O124" s="231">
        <f t="shared" si="160"/>
        <v>1259</v>
      </c>
      <c r="P124" s="84">
        <f t="shared" si="160"/>
        <v>0</v>
      </c>
      <c r="Q124" s="202">
        <f t="shared" si="160"/>
        <v>1259</v>
      </c>
      <c r="R124" s="83">
        <f t="shared" si="160"/>
        <v>700</v>
      </c>
      <c r="S124" s="223">
        <f t="shared" si="160"/>
        <v>318</v>
      </c>
      <c r="T124" s="231">
        <f t="shared" si="160"/>
        <v>1018</v>
      </c>
      <c r="U124" s="84">
        <f t="shared" si="160"/>
        <v>0</v>
      </c>
      <c r="V124" s="202">
        <f t="shared" si="160"/>
        <v>1018</v>
      </c>
      <c r="W124" s="85">
        <f t="shared" ref="W124" si="161">IF(Q124=0,0,((V124/Q124)-1)*100)</f>
        <v>-19.142176330420966</v>
      </c>
      <c r="Y124" s="409"/>
      <c r="Z124" s="409"/>
      <c r="AA124" s="408"/>
    </row>
    <row r="125" spans="1:28" ht="14.25" customHeight="1" thickTop="1" thickBot="1" x14ac:dyDescent="0.25">
      <c r="A125" s="386"/>
      <c r="L125" s="82" t="s">
        <v>63</v>
      </c>
      <c r="M125" s="83">
        <f t="shared" ref="M125:V125" si="162">+M112+M116+M120+M124</f>
        <v>3289</v>
      </c>
      <c r="N125" s="223">
        <f t="shared" si="162"/>
        <v>1444</v>
      </c>
      <c r="O125" s="231">
        <f t="shared" si="162"/>
        <v>4733</v>
      </c>
      <c r="P125" s="84">
        <f t="shared" si="162"/>
        <v>0</v>
      </c>
      <c r="Q125" s="202">
        <f t="shared" si="162"/>
        <v>4733</v>
      </c>
      <c r="R125" s="83">
        <f t="shared" si="162"/>
        <v>2821</v>
      </c>
      <c r="S125" s="223">
        <f t="shared" si="162"/>
        <v>1351</v>
      </c>
      <c r="T125" s="231">
        <f t="shared" si="162"/>
        <v>4172</v>
      </c>
      <c r="U125" s="84">
        <f t="shared" si="162"/>
        <v>0</v>
      </c>
      <c r="V125" s="202">
        <f t="shared" si="162"/>
        <v>4172</v>
      </c>
      <c r="W125" s="85">
        <f>IF(Q125=0,0,((V125/Q125)-1)*100)</f>
        <v>-11.852947390661317</v>
      </c>
      <c r="Y125" s="409"/>
      <c r="Z125" s="409"/>
      <c r="AA125" s="408"/>
      <c r="AB125" s="320"/>
    </row>
    <row r="126" spans="1:28" ht="14.25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8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8" ht="14.25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 x14ac:dyDescent="0.25">
      <c r="L130" s="59"/>
      <c r="M130" s="214" t="s">
        <v>64</v>
      </c>
      <c r="N130" s="213"/>
      <c r="O130" s="214"/>
      <c r="P130" s="212"/>
      <c r="Q130" s="213"/>
      <c r="R130" s="481" t="s">
        <v>65</v>
      </c>
      <c r="S130" s="481"/>
      <c r="T130" s="481"/>
      <c r="U130" s="481"/>
      <c r="V130" s="482"/>
      <c r="W130" s="355" t="s">
        <v>2</v>
      </c>
    </row>
    <row r="131" spans="1:28" ht="13.5" thickTop="1" x14ac:dyDescent="0.2">
      <c r="L131" s="61" t="s">
        <v>3</v>
      </c>
      <c r="M131" s="62"/>
      <c r="N131" s="63"/>
      <c r="O131" s="64"/>
      <c r="P131" s="65"/>
      <c r="Q131" s="103"/>
      <c r="R131" s="62"/>
      <c r="S131" s="63"/>
      <c r="T131" s="64"/>
      <c r="U131" s="65"/>
      <c r="V131" s="103"/>
      <c r="W131" s="356" t="s">
        <v>4</v>
      </c>
    </row>
    <row r="132" spans="1:28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20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104" t="s">
        <v>7</v>
      </c>
      <c r="W132" s="357"/>
    </row>
    <row r="133" spans="1:28" ht="5.25" customHeight="1" thickTop="1" x14ac:dyDescent="0.2">
      <c r="L133" s="61"/>
      <c r="M133" s="73"/>
      <c r="N133" s="74"/>
      <c r="O133" s="75"/>
      <c r="P133" s="76"/>
      <c r="Q133" s="151"/>
      <c r="R133" s="73"/>
      <c r="S133" s="74"/>
      <c r="T133" s="75"/>
      <c r="U133" s="76"/>
      <c r="V133" s="151"/>
      <c r="W133" s="77"/>
    </row>
    <row r="134" spans="1:28" x14ac:dyDescent="0.2">
      <c r="L134" s="61" t="s">
        <v>13</v>
      </c>
      <c r="M134" s="78">
        <f t="shared" ref="M134:N136" si="163">+M84+M109</f>
        <v>364</v>
      </c>
      <c r="N134" s="79">
        <f t="shared" si="163"/>
        <v>106</v>
      </c>
      <c r="O134" s="201">
        <f t="shared" ref="O134:O135" si="164">M134+N134</f>
        <v>470</v>
      </c>
      <c r="P134" s="80">
        <f>+P84+P109</f>
        <v>0</v>
      </c>
      <c r="Q134" s="208">
        <f>O134+P134</f>
        <v>470</v>
      </c>
      <c r="R134" s="78">
        <f t="shared" ref="R134:S136" si="165">+R84+R109</f>
        <v>312</v>
      </c>
      <c r="S134" s="79">
        <f t="shared" si="165"/>
        <v>159</v>
      </c>
      <c r="T134" s="201">
        <f t="shared" ref="T134:T135" si="166">R134+S134</f>
        <v>471</v>
      </c>
      <c r="U134" s="80">
        <f>+U84+U109</f>
        <v>0</v>
      </c>
      <c r="V134" s="208">
        <f>T134+U134</f>
        <v>471</v>
      </c>
      <c r="W134" s="81">
        <f>IF(Q134=0,0,((V134/Q134)-1)*100)</f>
        <v>0.21276595744681437</v>
      </c>
      <c r="Y134" s="320"/>
      <c r="Z134" s="320"/>
    </row>
    <row r="135" spans="1:28" x14ac:dyDescent="0.2">
      <c r="L135" s="61" t="s">
        <v>14</v>
      </c>
      <c r="M135" s="78">
        <f t="shared" si="163"/>
        <v>313</v>
      </c>
      <c r="N135" s="79">
        <f t="shared" si="163"/>
        <v>100</v>
      </c>
      <c r="O135" s="201">
        <f t="shared" si="164"/>
        <v>413</v>
      </c>
      <c r="P135" s="80">
        <f>+P85+P110</f>
        <v>0</v>
      </c>
      <c r="Q135" s="208">
        <f>O135+P135</f>
        <v>413</v>
      </c>
      <c r="R135" s="78">
        <f t="shared" si="165"/>
        <v>314</v>
      </c>
      <c r="S135" s="79">
        <f t="shared" si="165"/>
        <v>173</v>
      </c>
      <c r="T135" s="201">
        <f t="shared" si="166"/>
        <v>487</v>
      </c>
      <c r="U135" s="80">
        <f>+U85+U110</f>
        <v>0</v>
      </c>
      <c r="V135" s="208">
        <f>T135+U135</f>
        <v>487</v>
      </c>
      <c r="W135" s="81">
        <f t="shared" ref="W135:W145" si="167">IF(Q135=0,0,((V135/Q135)-1)*100)</f>
        <v>17.9176755447942</v>
      </c>
      <c r="Y135" s="320"/>
      <c r="Z135" s="320"/>
      <c r="AB135" s="320"/>
    </row>
    <row r="136" spans="1:28" ht="13.5" thickBot="1" x14ac:dyDescent="0.25">
      <c r="L136" s="61" t="s">
        <v>15</v>
      </c>
      <c r="M136" s="78">
        <f t="shared" si="163"/>
        <v>301</v>
      </c>
      <c r="N136" s="79">
        <f t="shared" si="163"/>
        <v>136</v>
      </c>
      <c r="O136" s="201">
        <f>M136+N136</f>
        <v>437</v>
      </c>
      <c r="P136" s="80">
        <f>+P86+P111</f>
        <v>0</v>
      </c>
      <c r="Q136" s="208">
        <f>O136+P136</f>
        <v>437</v>
      </c>
      <c r="R136" s="78">
        <f t="shared" si="165"/>
        <v>295</v>
      </c>
      <c r="S136" s="79">
        <f t="shared" si="165"/>
        <v>140</v>
      </c>
      <c r="T136" s="201">
        <f>R136+S136</f>
        <v>435</v>
      </c>
      <c r="U136" s="80">
        <f>+U86+U111</f>
        <v>0</v>
      </c>
      <c r="V136" s="208">
        <f>T136+U136</f>
        <v>435</v>
      </c>
      <c r="W136" s="81">
        <f>IF(Q136=0,0,((V136/Q136)-1)*100)</f>
        <v>-0.45766590389015871</v>
      </c>
      <c r="Y136" s="320"/>
      <c r="Z136" s="320"/>
    </row>
    <row r="137" spans="1:28" ht="14.25" customHeight="1" thickTop="1" thickBot="1" x14ac:dyDescent="0.25">
      <c r="L137" s="82" t="s">
        <v>61</v>
      </c>
      <c r="M137" s="83">
        <f t="shared" ref="M137:Q137" si="168">+M134+M135+M136</f>
        <v>978</v>
      </c>
      <c r="N137" s="223">
        <f t="shared" si="168"/>
        <v>342</v>
      </c>
      <c r="O137" s="231">
        <f t="shared" si="168"/>
        <v>1320</v>
      </c>
      <c r="P137" s="84">
        <f t="shared" si="168"/>
        <v>0</v>
      </c>
      <c r="Q137" s="202">
        <f t="shared" si="168"/>
        <v>1320</v>
      </c>
      <c r="R137" s="83">
        <f t="shared" ref="R137" si="169">+R134+R135+R136</f>
        <v>921</v>
      </c>
      <c r="S137" s="223">
        <f t="shared" ref="S137" si="170">+S134+S135+S136</f>
        <v>472</v>
      </c>
      <c r="T137" s="231">
        <f t="shared" ref="T137" si="171">+T134+T135+T136</f>
        <v>1393</v>
      </c>
      <c r="U137" s="84">
        <f t="shared" ref="U137" si="172">+U134+U135+U136</f>
        <v>0</v>
      </c>
      <c r="V137" s="202">
        <f t="shared" ref="V137" si="173">+V134+V135+V136</f>
        <v>1393</v>
      </c>
      <c r="W137" s="85">
        <f>IF(Q137=0,0,((V137/Q137)-1)*100)</f>
        <v>5.5303030303030409</v>
      </c>
      <c r="Y137" s="320"/>
      <c r="Z137" s="320"/>
      <c r="AB137" s="320"/>
    </row>
    <row r="138" spans="1:28" ht="13.5" thickTop="1" x14ac:dyDescent="0.2">
      <c r="L138" s="61" t="s">
        <v>16</v>
      </c>
      <c r="M138" s="78">
        <f t="shared" ref="M138:N140" si="174">+M88+M113</f>
        <v>226</v>
      </c>
      <c r="N138" s="79">
        <f t="shared" si="174"/>
        <v>122</v>
      </c>
      <c r="O138" s="201">
        <f t="shared" ref="O138" si="175">M138+N138</f>
        <v>348</v>
      </c>
      <c r="P138" s="80">
        <f>+P88+P113</f>
        <v>0</v>
      </c>
      <c r="Q138" s="208">
        <f t="shared" ref="Q138" si="176">O138+P138</f>
        <v>348</v>
      </c>
      <c r="R138" s="78">
        <f t="shared" ref="R138:S140" si="177">+R88+R113</f>
        <v>194</v>
      </c>
      <c r="S138" s="79">
        <f t="shared" si="177"/>
        <v>109</v>
      </c>
      <c r="T138" s="201">
        <f t="shared" ref="T138:T140" si="178">R138+S138</f>
        <v>303</v>
      </c>
      <c r="U138" s="80">
        <f>+U88+U113</f>
        <v>0</v>
      </c>
      <c r="V138" s="208">
        <f t="shared" ref="V138:V140" si="179">T138+U138</f>
        <v>303</v>
      </c>
      <c r="W138" s="81">
        <f t="shared" ref="W138:W140" si="180">IF(Q138=0,0,((V138/Q138)-1)*100)</f>
        <v>-12.931034482758619</v>
      </c>
      <c r="Y138" s="320"/>
      <c r="Z138" s="320"/>
    </row>
    <row r="139" spans="1:28" x14ac:dyDescent="0.2">
      <c r="L139" s="61" t="s">
        <v>17</v>
      </c>
      <c r="M139" s="78">
        <f t="shared" si="174"/>
        <v>235</v>
      </c>
      <c r="N139" s="79">
        <f t="shared" si="174"/>
        <v>122</v>
      </c>
      <c r="O139" s="201">
        <f>M139+N139</f>
        <v>357</v>
      </c>
      <c r="P139" s="80">
        <f>+P89+P114</f>
        <v>0</v>
      </c>
      <c r="Q139" s="208">
        <f>O139+P139</f>
        <v>357</v>
      </c>
      <c r="R139" s="78">
        <f t="shared" si="177"/>
        <v>169</v>
      </c>
      <c r="S139" s="79">
        <f t="shared" si="177"/>
        <v>98</v>
      </c>
      <c r="T139" s="201">
        <f>R139+S139</f>
        <v>267</v>
      </c>
      <c r="U139" s="80">
        <f>+U89+U114</f>
        <v>0</v>
      </c>
      <c r="V139" s="208">
        <f>T139+U139</f>
        <v>267</v>
      </c>
      <c r="W139" s="81">
        <f>IF(Q139=0,0,((V139/Q139)-1)*100)</f>
        <v>-25.210084033613445</v>
      </c>
      <c r="Y139" s="320"/>
      <c r="Z139" s="320"/>
    </row>
    <row r="140" spans="1:28" ht="13.5" thickBot="1" x14ac:dyDescent="0.25">
      <c r="L140" s="61" t="s">
        <v>18</v>
      </c>
      <c r="M140" s="78">
        <f t="shared" si="174"/>
        <v>271</v>
      </c>
      <c r="N140" s="79">
        <f t="shared" si="174"/>
        <v>86</v>
      </c>
      <c r="O140" s="203">
        <f t="shared" ref="O140" si="181">M140+N140</f>
        <v>357</v>
      </c>
      <c r="P140" s="86">
        <f>+P90+P115</f>
        <v>0</v>
      </c>
      <c r="Q140" s="208">
        <f t="shared" ref="Q140" si="182">O140+P140</f>
        <v>357</v>
      </c>
      <c r="R140" s="78">
        <f t="shared" si="177"/>
        <v>157</v>
      </c>
      <c r="S140" s="79">
        <f t="shared" si="177"/>
        <v>82</v>
      </c>
      <c r="T140" s="203">
        <f t="shared" si="178"/>
        <v>239</v>
      </c>
      <c r="U140" s="86">
        <f>+U90+U115</f>
        <v>0</v>
      </c>
      <c r="V140" s="208">
        <f t="shared" si="179"/>
        <v>239</v>
      </c>
      <c r="W140" s="81">
        <f t="shared" si="180"/>
        <v>-33.05322128851541</v>
      </c>
      <c r="Y140" s="320"/>
      <c r="Z140" s="320"/>
    </row>
    <row r="141" spans="1:28" ht="14.25" customHeight="1" thickTop="1" thickBot="1" x14ac:dyDescent="0.25">
      <c r="A141" s="386"/>
      <c r="L141" s="87" t="s">
        <v>39</v>
      </c>
      <c r="M141" s="83">
        <f t="shared" ref="M141:Q141" si="183">+M138+M139+M140</f>
        <v>732</v>
      </c>
      <c r="N141" s="223">
        <f t="shared" si="183"/>
        <v>330</v>
      </c>
      <c r="O141" s="231">
        <f t="shared" si="183"/>
        <v>1062</v>
      </c>
      <c r="P141" s="84">
        <f t="shared" si="183"/>
        <v>0</v>
      </c>
      <c r="Q141" s="202">
        <f t="shared" si="183"/>
        <v>1062</v>
      </c>
      <c r="R141" s="83">
        <f t="shared" ref="R141" si="184">+R138+R139+R140</f>
        <v>520</v>
      </c>
      <c r="S141" s="223">
        <f t="shared" ref="S141" si="185">+S138+S139+S140</f>
        <v>289</v>
      </c>
      <c r="T141" s="231">
        <f t="shared" ref="T141" si="186">+T138+T139+T140</f>
        <v>809</v>
      </c>
      <c r="U141" s="84">
        <f t="shared" ref="U141" si="187">+U138+U139+U140</f>
        <v>0</v>
      </c>
      <c r="V141" s="202">
        <f t="shared" ref="V141" si="188">+V138+V139+V140</f>
        <v>809</v>
      </c>
      <c r="W141" s="90">
        <f t="shared" si="167"/>
        <v>-23.822975517890775</v>
      </c>
      <c r="Y141" s="320"/>
      <c r="Z141" s="320"/>
    </row>
    <row r="142" spans="1:28" ht="13.5" thickTop="1" x14ac:dyDescent="0.2">
      <c r="A142" s="386"/>
      <c r="L142" s="61" t="s">
        <v>21</v>
      </c>
      <c r="M142" s="78">
        <f t="shared" ref="M142:N144" si="189">+M92+M117</f>
        <v>276</v>
      </c>
      <c r="N142" s="79">
        <f t="shared" si="189"/>
        <v>94</v>
      </c>
      <c r="O142" s="203">
        <f t="shared" ref="O142:O144" si="190">M142+N142</f>
        <v>370</v>
      </c>
      <c r="P142" s="91">
        <f>+P92+P117</f>
        <v>0</v>
      </c>
      <c r="Q142" s="208">
        <f t="shared" ref="Q142:Q144" si="191">O142+P142</f>
        <v>370</v>
      </c>
      <c r="R142" s="78">
        <f t="shared" ref="R142:S144" si="192">+R92+R117</f>
        <v>227</v>
      </c>
      <c r="S142" s="79">
        <f t="shared" si="192"/>
        <v>95</v>
      </c>
      <c r="T142" s="203">
        <f t="shared" ref="T142:T144" si="193">R142+S142</f>
        <v>322</v>
      </c>
      <c r="U142" s="91">
        <f>+U92+U117</f>
        <v>0</v>
      </c>
      <c r="V142" s="208">
        <f t="shared" ref="V142:V144" si="194">T142+U142</f>
        <v>322</v>
      </c>
      <c r="W142" s="81">
        <f t="shared" ref="W142:W144" si="195">IF(Q142=0,0,((V142/Q142)-1)*100)</f>
        <v>-12.972972972972974</v>
      </c>
    </row>
    <row r="143" spans="1:28" x14ac:dyDescent="0.2">
      <c r="A143" s="386"/>
      <c r="L143" s="61" t="s">
        <v>22</v>
      </c>
      <c r="M143" s="78">
        <f t="shared" si="189"/>
        <v>284</v>
      </c>
      <c r="N143" s="79">
        <f t="shared" si="189"/>
        <v>98</v>
      </c>
      <c r="O143" s="203">
        <f t="shared" si="190"/>
        <v>382</v>
      </c>
      <c r="P143" s="80">
        <f>+P93+P118</f>
        <v>0</v>
      </c>
      <c r="Q143" s="208">
        <f t="shared" si="191"/>
        <v>382</v>
      </c>
      <c r="R143" s="78">
        <f t="shared" si="192"/>
        <v>242</v>
      </c>
      <c r="S143" s="79">
        <f t="shared" si="192"/>
        <v>92</v>
      </c>
      <c r="T143" s="203">
        <f t="shared" si="193"/>
        <v>334</v>
      </c>
      <c r="U143" s="80">
        <f>+U93+U118</f>
        <v>0</v>
      </c>
      <c r="V143" s="208">
        <f t="shared" si="194"/>
        <v>334</v>
      </c>
      <c r="W143" s="81">
        <f t="shared" si="195"/>
        <v>-12.565445026178013</v>
      </c>
    </row>
    <row r="144" spans="1:28" ht="13.5" thickBot="1" x14ac:dyDescent="0.25">
      <c r="A144" s="388"/>
      <c r="K144" s="388"/>
      <c r="L144" s="61" t="s">
        <v>23</v>
      </c>
      <c r="M144" s="78">
        <f t="shared" si="189"/>
        <v>242</v>
      </c>
      <c r="N144" s="79">
        <f t="shared" si="189"/>
        <v>98</v>
      </c>
      <c r="O144" s="203">
        <f t="shared" si="190"/>
        <v>340</v>
      </c>
      <c r="P144" s="80">
        <f>+P94+P119</f>
        <v>0</v>
      </c>
      <c r="Q144" s="208">
        <f t="shared" si="191"/>
        <v>340</v>
      </c>
      <c r="R144" s="78">
        <f t="shared" si="192"/>
        <v>217</v>
      </c>
      <c r="S144" s="79">
        <f t="shared" si="192"/>
        <v>85</v>
      </c>
      <c r="T144" s="203">
        <f t="shared" si="193"/>
        <v>302</v>
      </c>
      <c r="U144" s="80">
        <f>+U94+U119</f>
        <v>0</v>
      </c>
      <c r="V144" s="208">
        <f t="shared" si="194"/>
        <v>302</v>
      </c>
      <c r="W144" s="81">
        <f t="shared" si="195"/>
        <v>-11.176470588235299</v>
      </c>
    </row>
    <row r="145" spans="1:28" ht="14.25" customHeight="1" thickTop="1" thickBot="1" x14ac:dyDescent="0.25">
      <c r="A145" s="388"/>
      <c r="K145" s="388"/>
      <c r="L145" s="82" t="s">
        <v>40</v>
      </c>
      <c r="M145" s="83">
        <f t="shared" ref="M145:Q145" si="196">+M142+M143+M144</f>
        <v>802</v>
      </c>
      <c r="N145" s="223">
        <f t="shared" si="196"/>
        <v>290</v>
      </c>
      <c r="O145" s="231">
        <f t="shared" si="196"/>
        <v>1092</v>
      </c>
      <c r="P145" s="84">
        <f t="shared" si="196"/>
        <v>0</v>
      </c>
      <c r="Q145" s="202">
        <f t="shared" si="196"/>
        <v>1092</v>
      </c>
      <c r="R145" s="83">
        <f t="shared" ref="R145:V145" si="197">+R142+R143+R144</f>
        <v>686</v>
      </c>
      <c r="S145" s="223">
        <f t="shared" si="197"/>
        <v>272</v>
      </c>
      <c r="T145" s="231">
        <f t="shared" si="197"/>
        <v>958</v>
      </c>
      <c r="U145" s="84">
        <f t="shared" si="197"/>
        <v>0</v>
      </c>
      <c r="V145" s="202">
        <f t="shared" si="197"/>
        <v>958</v>
      </c>
      <c r="W145" s="85">
        <f t="shared" si="167"/>
        <v>-12.271062271062272</v>
      </c>
    </row>
    <row r="146" spans="1:28" ht="14.25" customHeight="1" thickTop="1" x14ac:dyDescent="0.2">
      <c r="L146" s="61" t="s">
        <v>10</v>
      </c>
      <c r="M146" s="78">
        <f>M96+M121</f>
        <v>250</v>
      </c>
      <c r="N146" s="79">
        <f>N121+N96</f>
        <v>101</v>
      </c>
      <c r="O146" s="201">
        <f>M146+N146</f>
        <v>351</v>
      </c>
      <c r="P146" s="80">
        <f>+P96+P121</f>
        <v>0</v>
      </c>
      <c r="Q146" s="208">
        <f>O146+P146</f>
        <v>351</v>
      </c>
      <c r="R146" s="78">
        <f>R96+R121</f>
        <v>259</v>
      </c>
      <c r="S146" s="79">
        <f>S121+S96</f>
        <v>87</v>
      </c>
      <c r="T146" s="201">
        <f>R146+S146</f>
        <v>346</v>
      </c>
      <c r="U146" s="80">
        <f>+U96+U121</f>
        <v>0</v>
      </c>
      <c r="V146" s="208">
        <f>T146+U146</f>
        <v>346</v>
      </c>
      <c r="W146" s="81">
        <f>IF(Q146=0,0,((V146/Q146)-1)*100)</f>
        <v>-1.4245014245014231</v>
      </c>
      <c r="Z146" s="320"/>
    </row>
    <row r="147" spans="1:28" ht="14.25" customHeight="1" x14ac:dyDescent="0.2">
      <c r="L147" s="61" t="s">
        <v>11</v>
      </c>
      <c r="M147" s="78">
        <f>+M97+M122</f>
        <v>242</v>
      </c>
      <c r="N147" s="79">
        <f>+N97+N122</f>
        <v>151</v>
      </c>
      <c r="O147" s="201">
        <f>M147+N147</f>
        <v>393</v>
      </c>
      <c r="P147" s="80">
        <f>+P97+P122</f>
        <v>0</v>
      </c>
      <c r="Q147" s="208">
        <f>O147+P147</f>
        <v>393</v>
      </c>
      <c r="R147" s="78">
        <f>+R97+R122</f>
        <v>219</v>
      </c>
      <c r="S147" s="79">
        <f>+S97+S122</f>
        <v>101</v>
      </c>
      <c r="T147" s="201">
        <f>R147+S147</f>
        <v>320</v>
      </c>
      <c r="U147" s="80">
        <f>+U97+U122</f>
        <v>0</v>
      </c>
      <c r="V147" s="208">
        <f>T147+U147</f>
        <v>320</v>
      </c>
      <c r="W147" s="81">
        <f>IF(Q147=0,0,((V147/Q147)-1)*100)</f>
        <v>-18.575063613231556</v>
      </c>
      <c r="Z147" s="320"/>
    </row>
    <row r="148" spans="1:28" ht="14.25" customHeight="1" thickBot="1" x14ac:dyDescent="0.25">
      <c r="L148" s="67" t="s">
        <v>12</v>
      </c>
      <c r="M148" s="78">
        <f>+M98+M123</f>
        <v>285</v>
      </c>
      <c r="N148" s="79">
        <f>+N98+N123</f>
        <v>230</v>
      </c>
      <c r="O148" s="201">
        <f>M148+N148</f>
        <v>515</v>
      </c>
      <c r="P148" s="80">
        <f>+P98+P123</f>
        <v>0</v>
      </c>
      <c r="Q148" s="208">
        <f>O148+P148</f>
        <v>515</v>
      </c>
      <c r="R148" s="78">
        <f>+R98+R123</f>
        <v>222</v>
      </c>
      <c r="S148" s="79">
        <f>+S98+S123</f>
        <v>130</v>
      </c>
      <c r="T148" s="201">
        <f>R148+S148</f>
        <v>352</v>
      </c>
      <c r="U148" s="80">
        <f>+U98+U123</f>
        <v>0</v>
      </c>
      <c r="V148" s="208">
        <f>T148+U148</f>
        <v>352</v>
      </c>
      <c r="W148" s="81">
        <f>IF(Q148=0,0,((V148/Q148)-1)*100)</f>
        <v>-31.650485436893206</v>
      </c>
      <c r="Z148" s="320"/>
    </row>
    <row r="149" spans="1:28" ht="14.25" customHeight="1" thickTop="1" thickBot="1" x14ac:dyDescent="0.25">
      <c r="A149" s="386"/>
      <c r="L149" s="82" t="s">
        <v>38</v>
      </c>
      <c r="M149" s="83">
        <f t="shared" ref="M149:V149" si="198">+M146+M147+M148</f>
        <v>777</v>
      </c>
      <c r="N149" s="223">
        <f t="shared" si="198"/>
        <v>482</v>
      </c>
      <c r="O149" s="231">
        <f t="shared" si="198"/>
        <v>1259</v>
      </c>
      <c r="P149" s="84">
        <f t="shared" si="198"/>
        <v>0</v>
      </c>
      <c r="Q149" s="202">
        <f t="shared" si="198"/>
        <v>1259</v>
      </c>
      <c r="R149" s="83">
        <f t="shared" si="198"/>
        <v>700</v>
      </c>
      <c r="S149" s="223">
        <f t="shared" si="198"/>
        <v>318</v>
      </c>
      <c r="T149" s="231">
        <f t="shared" si="198"/>
        <v>1018</v>
      </c>
      <c r="U149" s="84">
        <f t="shared" si="198"/>
        <v>0</v>
      </c>
      <c r="V149" s="202">
        <f t="shared" si="198"/>
        <v>1018</v>
      </c>
      <c r="W149" s="85">
        <f t="shared" ref="W149" si="199">IF(Q149=0,0,((V149/Q149)-1)*100)</f>
        <v>-19.142176330420966</v>
      </c>
      <c r="Y149" s="409"/>
      <c r="Z149" s="409"/>
      <c r="AA149" s="408"/>
    </row>
    <row r="150" spans="1:28" ht="14.25" customHeight="1" thickTop="1" thickBot="1" x14ac:dyDescent="0.25">
      <c r="A150" s="386"/>
      <c r="L150" s="82" t="s">
        <v>63</v>
      </c>
      <c r="M150" s="83">
        <f t="shared" ref="M150:V150" si="200">+M137+M141+M145+M149</f>
        <v>3289</v>
      </c>
      <c r="N150" s="223">
        <f t="shared" si="200"/>
        <v>1444</v>
      </c>
      <c r="O150" s="231">
        <f t="shared" si="200"/>
        <v>4733</v>
      </c>
      <c r="P150" s="84">
        <f t="shared" si="200"/>
        <v>0</v>
      </c>
      <c r="Q150" s="202">
        <f t="shared" si="200"/>
        <v>4733</v>
      </c>
      <c r="R150" s="83">
        <f t="shared" si="200"/>
        <v>2827</v>
      </c>
      <c r="S150" s="223">
        <f t="shared" si="200"/>
        <v>1351</v>
      </c>
      <c r="T150" s="231">
        <f t="shared" si="200"/>
        <v>4178</v>
      </c>
      <c r="U150" s="84">
        <f t="shared" si="200"/>
        <v>0</v>
      </c>
      <c r="V150" s="202">
        <f t="shared" si="200"/>
        <v>4178</v>
      </c>
      <c r="W150" s="85">
        <f>IF(Q150=0,0,((V150/Q150)-1)*100)</f>
        <v>-11.726177899852097</v>
      </c>
      <c r="Y150" s="409"/>
      <c r="Z150" s="409"/>
      <c r="AA150" s="408"/>
      <c r="AB150" s="320"/>
    </row>
    <row r="151" spans="1:28" ht="14.25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 x14ac:dyDescent="0.2">
      <c r="L152" s="505" t="s">
        <v>54</v>
      </c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7"/>
    </row>
    <row r="153" spans="1:28" ht="24.75" customHeight="1" thickBot="1" x14ac:dyDescent="0.25">
      <c r="L153" s="508" t="s">
        <v>51</v>
      </c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10"/>
    </row>
    <row r="154" spans="1:28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8" ht="14.25" thickTop="1" thickBot="1" x14ac:dyDescent="0.25">
      <c r="L155" s="239"/>
      <c r="M155" s="240" t="s">
        <v>64</v>
      </c>
      <c r="N155" s="241"/>
      <c r="O155" s="279"/>
      <c r="P155" s="240"/>
      <c r="Q155" s="240"/>
      <c r="R155" s="240" t="s">
        <v>65</v>
      </c>
      <c r="S155" s="241"/>
      <c r="T155" s="279"/>
      <c r="U155" s="240"/>
      <c r="V155" s="240"/>
      <c r="W155" s="352" t="s">
        <v>2</v>
      </c>
    </row>
    <row r="156" spans="1:28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353" t="s">
        <v>4</v>
      </c>
    </row>
    <row r="157" spans="1:28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354"/>
    </row>
    <row r="158" spans="1:28" ht="5.25" customHeight="1" thickTop="1" x14ac:dyDescent="0.2">
      <c r="L158" s="243"/>
      <c r="M158" s="255"/>
      <c r="N158" s="256"/>
      <c r="O158" s="257"/>
      <c r="P158" s="258"/>
      <c r="Q158" s="257"/>
      <c r="R158" s="255"/>
      <c r="S158" s="256"/>
      <c r="T158" s="257"/>
      <c r="U158" s="258"/>
      <c r="V158" s="257"/>
      <c r="W158" s="259"/>
    </row>
    <row r="159" spans="1:28" x14ac:dyDescent="0.2">
      <c r="L159" s="243" t="s">
        <v>13</v>
      </c>
      <c r="M159" s="260">
        <v>0</v>
      </c>
      <c r="N159" s="261">
        <v>0</v>
      </c>
      <c r="O159" s="262">
        <f>M159+N159</f>
        <v>0</v>
      </c>
      <c r="P159" s="263">
        <v>0</v>
      </c>
      <c r="Q159" s="262">
        <f>O159+P159</f>
        <v>0</v>
      </c>
      <c r="R159" s="260">
        <v>0</v>
      </c>
      <c r="S159" s="261">
        <v>0</v>
      </c>
      <c r="T159" s="262">
        <f>R159+S159</f>
        <v>0</v>
      </c>
      <c r="U159" s="263">
        <v>0</v>
      </c>
      <c r="V159" s="262">
        <f>T159+U159</f>
        <v>0</v>
      </c>
      <c r="W159" s="264">
        <f t="shared" ref="W159" si="201">IF(Q159=0,0,((V159/Q159)-1)*100)</f>
        <v>0</v>
      </c>
    </row>
    <row r="160" spans="1:28" x14ac:dyDescent="0.2">
      <c r="L160" s="243" t="s">
        <v>14</v>
      </c>
      <c r="M160" s="260">
        <v>0</v>
      </c>
      <c r="N160" s="261">
        <v>0</v>
      </c>
      <c r="O160" s="262">
        <f>M160+N160</f>
        <v>0</v>
      </c>
      <c r="P160" s="263">
        <v>0</v>
      </c>
      <c r="Q160" s="262">
        <f>O160+P160</f>
        <v>0</v>
      </c>
      <c r="R160" s="260">
        <v>0</v>
      </c>
      <c r="S160" s="261">
        <v>0</v>
      </c>
      <c r="T160" s="262">
        <f>R160+S160</f>
        <v>0</v>
      </c>
      <c r="U160" s="263">
        <v>0</v>
      </c>
      <c r="V160" s="262">
        <f>T160+U160</f>
        <v>0</v>
      </c>
      <c r="W160" s="264">
        <f>IF(Q160=0,0,((V160/Q160)-1)*100)</f>
        <v>0</v>
      </c>
    </row>
    <row r="161" spans="1:27" ht="13.5" thickBot="1" x14ac:dyDescent="0.25">
      <c r="L161" s="243" t="s">
        <v>15</v>
      </c>
      <c r="M161" s="260">
        <v>0</v>
      </c>
      <c r="N161" s="261">
        <v>0</v>
      </c>
      <c r="O161" s="262">
        <f>M161+N161</f>
        <v>0</v>
      </c>
      <c r="P161" s="263">
        <v>0</v>
      </c>
      <c r="Q161" s="262">
        <f>O161+P161</f>
        <v>0</v>
      </c>
      <c r="R161" s="260">
        <v>0</v>
      </c>
      <c r="S161" s="261">
        <v>0</v>
      </c>
      <c r="T161" s="262">
        <f>R161+S161</f>
        <v>0</v>
      </c>
      <c r="U161" s="263">
        <v>0</v>
      </c>
      <c r="V161" s="262">
        <f>T161+U161</f>
        <v>0</v>
      </c>
      <c r="W161" s="264">
        <f>IF(Q161=0,0,((V161/Q161)-1)*100)</f>
        <v>0</v>
      </c>
    </row>
    <row r="162" spans="1:27" ht="14.25" thickTop="1" thickBot="1" x14ac:dyDescent="0.25">
      <c r="L162" s="265" t="s">
        <v>61</v>
      </c>
      <c r="M162" s="266">
        <f>+M159+M160+M161</f>
        <v>0</v>
      </c>
      <c r="N162" s="267">
        <f t="shared" ref="N162:V162" si="202">+N159+N160+N161</f>
        <v>0</v>
      </c>
      <c r="O162" s="268">
        <f t="shared" si="202"/>
        <v>0</v>
      </c>
      <c r="P162" s="266">
        <f t="shared" si="202"/>
        <v>0</v>
      </c>
      <c r="Q162" s="268">
        <f t="shared" si="202"/>
        <v>0</v>
      </c>
      <c r="R162" s="266">
        <f t="shared" si="202"/>
        <v>0</v>
      </c>
      <c r="S162" s="267">
        <f t="shared" si="202"/>
        <v>0</v>
      </c>
      <c r="T162" s="268">
        <f t="shared" si="202"/>
        <v>0</v>
      </c>
      <c r="U162" s="266">
        <f t="shared" si="202"/>
        <v>0</v>
      </c>
      <c r="V162" s="268">
        <f t="shared" si="202"/>
        <v>0</v>
      </c>
      <c r="W162" s="269">
        <f t="shared" ref="W162" si="203">IF(Q162=0,0,((V162/Q162)-1)*100)</f>
        <v>0</v>
      </c>
    </row>
    <row r="163" spans="1:27" ht="13.5" thickTop="1" x14ac:dyDescent="0.2">
      <c r="L163" s="243" t="s">
        <v>16</v>
      </c>
      <c r="M163" s="260">
        <v>0</v>
      </c>
      <c r="N163" s="261">
        <v>0</v>
      </c>
      <c r="O163" s="262">
        <f>SUM(M163:N163)</f>
        <v>0</v>
      </c>
      <c r="P163" s="263">
        <v>0</v>
      </c>
      <c r="Q163" s="262">
        <f t="shared" ref="Q163" si="204">O163+P163</f>
        <v>0</v>
      </c>
      <c r="R163" s="260">
        <v>0</v>
      </c>
      <c r="S163" s="261">
        <v>0</v>
      </c>
      <c r="T163" s="262">
        <f>SUM(R163:S163)</f>
        <v>0</v>
      </c>
      <c r="U163" s="263">
        <v>0</v>
      </c>
      <c r="V163" s="262">
        <f t="shared" ref="V163" si="205">T163+U163</f>
        <v>0</v>
      </c>
      <c r="W163" s="264">
        <f>IF(Q163=0,0,((V163/Q163)-1)*100)</f>
        <v>0</v>
      </c>
    </row>
    <row r="164" spans="1:27" x14ac:dyDescent="0.2">
      <c r="L164" s="243" t="s">
        <v>17</v>
      </c>
      <c r="M164" s="260">
        <v>0</v>
      </c>
      <c r="N164" s="261">
        <v>0</v>
      </c>
      <c r="O164" s="262">
        <f>SUM(M164:N164)</f>
        <v>0</v>
      </c>
      <c r="P164" s="263">
        <v>0</v>
      </c>
      <c r="Q164" s="262">
        <f>O164+P164</f>
        <v>0</v>
      </c>
      <c r="R164" s="260">
        <v>0</v>
      </c>
      <c r="S164" s="261">
        <v>0</v>
      </c>
      <c r="T164" s="262">
        <f>SUM(R164:S164)</f>
        <v>0</v>
      </c>
      <c r="U164" s="263">
        <v>0</v>
      </c>
      <c r="V164" s="262">
        <f>T164+U164</f>
        <v>0</v>
      </c>
      <c r="W164" s="264">
        <f t="shared" ref="W164" si="206">IF(Q164=0,0,((V164/Q164)-1)*100)</f>
        <v>0</v>
      </c>
    </row>
    <row r="165" spans="1:27" ht="13.5" thickBot="1" x14ac:dyDescent="0.25">
      <c r="L165" s="243" t="s">
        <v>18</v>
      </c>
      <c r="M165" s="260">
        <v>0</v>
      </c>
      <c r="N165" s="261">
        <v>0</v>
      </c>
      <c r="O165" s="270">
        <f>SUM(M165:N165)</f>
        <v>0</v>
      </c>
      <c r="P165" s="271">
        <v>0</v>
      </c>
      <c r="Q165" s="270">
        <f>O165+P165</f>
        <v>0</v>
      </c>
      <c r="R165" s="260">
        <v>0</v>
      </c>
      <c r="S165" s="261">
        <v>0</v>
      </c>
      <c r="T165" s="270">
        <f>SUM(R165:S165)</f>
        <v>0</v>
      </c>
      <c r="U165" s="271">
        <v>0</v>
      </c>
      <c r="V165" s="270">
        <f>T165+U165</f>
        <v>0</v>
      </c>
      <c r="W165" s="264">
        <f>IF(Q165=0,0,((V165/Q165)-1)*100)</f>
        <v>0</v>
      </c>
    </row>
    <row r="166" spans="1:27" ht="14.25" thickTop="1" thickBot="1" x14ac:dyDescent="0.25">
      <c r="L166" s="272" t="s">
        <v>19</v>
      </c>
      <c r="M166" s="273">
        <f>+M163+M164+M165</f>
        <v>0</v>
      </c>
      <c r="N166" s="273">
        <f t="shared" ref="N166:V166" si="207">+N163+N164+N165</f>
        <v>0</v>
      </c>
      <c r="O166" s="274">
        <f t="shared" si="207"/>
        <v>0</v>
      </c>
      <c r="P166" s="275">
        <f t="shared" si="207"/>
        <v>0</v>
      </c>
      <c r="Q166" s="274">
        <f t="shared" si="207"/>
        <v>0</v>
      </c>
      <c r="R166" s="273">
        <f t="shared" si="207"/>
        <v>0</v>
      </c>
      <c r="S166" s="273">
        <f t="shared" si="207"/>
        <v>0</v>
      </c>
      <c r="T166" s="274">
        <f t="shared" si="207"/>
        <v>0</v>
      </c>
      <c r="U166" s="275">
        <f t="shared" si="207"/>
        <v>0</v>
      </c>
      <c r="V166" s="274">
        <f t="shared" si="207"/>
        <v>0</v>
      </c>
      <c r="W166" s="276">
        <f>IF(Q166=0,0,((V166/Q166)-1)*100)</f>
        <v>0</v>
      </c>
    </row>
    <row r="167" spans="1:27" ht="13.5" thickTop="1" x14ac:dyDescent="0.2">
      <c r="A167" s="388"/>
      <c r="K167" s="388"/>
      <c r="L167" s="243" t="s">
        <v>21</v>
      </c>
      <c r="M167" s="260">
        <v>0</v>
      </c>
      <c r="N167" s="261">
        <v>0</v>
      </c>
      <c r="O167" s="270">
        <f>SUM(M167:N167)</f>
        <v>0</v>
      </c>
      <c r="P167" s="277">
        <v>0</v>
      </c>
      <c r="Q167" s="270">
        <f>O167+P167</f>
        <v>0</v>
      </c>
      <c r="R167" s="260">
        <v>0</v>
      </c>
      <c r="S167" s="261">
        <v>0</v>
      </c>
      <c r="T167" s="270">
        <f>SUM(R167:S167)</f>
        <v>0</v>
      </c>
      <c r="U167" s="277">
        <v>0</v>
      </c>
      <c r="V167" s="270">
        <f>T167+U167</f>
        <v>0</v>
      </c>
      <c r="W167" s="264">
        <f>IF(Q167=0,0,((V167/Q167)-1)*100)</f>
        <v>0</v>
      </c>
      <c r="X167" s="323"/>
      <c r="Y167" s="324"/>
      <c r="Z167" s="324"/>
      <c r="AA167" s="393"/>
    </row>
    <row r="168" spans="1:27" x14ac:dyDescent="0.2">
      <c r="A168" s="388"/>
      <c r="K168" s="388"/>
      <c r="L168" s="243" t="s">
        <v>22</v>
      </c>
      <c r="M168" s="260">
        <v>0</v>
      </c>
      <c r="N168" s="261">
        <v>0</v>
      </c>
      <c r="O168" s="270">
        <f>SUM(M168:N168)</f>
        <v>0</v>
      </c>
      <c r="P168" s="263">
        <v>0</v>
      </c>
      <c r="Q168" s="270">
        <f>O168+P168</f>
        <v>0</v>
      </c>
      <c r="R168" s="260">
        <v>0</v>
      </c>
      <c r="S168" s="261">
        <v>0</v>
      </c>
      <c r="T168" s="270">
        <f>SUM(R168:S168)</f>
        <v>0</v>
      </c>
      <c r="U168" s="263">
        <v>0</v>
      </c>
      <c r="V168" s="270">
        <f>T168+U168</f>
        <v>0</v>
      </c>
      <c r="W168" s="264">
        <f t="shared" ref="W168" si="208">IF(Q168=0,0,((V168/Q168)-1)*100)</f>
        <v>0</v>
      </c>
      <c r="X168" s="323"/>
      <c r="Y168" s="324"/>
      <c r="Z168" s="324"/>
      <c r="AA168" s="393"/>
    </row>
    <row r="169" spans="1:27" ht="13.5" thickBot="1" x14ac:dyDescent="0.25">
      <c r="A169" s="388"/>
      <c r="K169" s="388"/>
      <c r="L169" s="243" t="s">
        <v>23</v>
      </c>
      <c r="M169" s="260">
        <v>0</v>
      </c>
      <c r="N169" s="261">
        <v>0</v>
      </c>
      <c r="O169" s="270">
        <f>SUM(M169:N169)</f>
        <v>0</v>
      </c>
      <c r="P169" s="263">
        <v>0</v>
      </c>
      <c r="Q169" s="270">
        <f>O169+P169</f>
        <v>0</v>
      </c>
      <c r="R169" s="260">
        <v>0</v>
      </c>
      <c r="S169" s="261">
        <v>0</v>
      </c>
      <c r="T169" s="270">
        <f>SUM(R169:S169)</f>
        <v>0</v>
      </c>
      <c r="U169" s="263">
        <v>0</v>
      </c>
      <c r="V169" s="270">
        <f>T169+U169</f>
        <v>0</v>
      </c>
      <c r="W169" s="264">
        <f>IF(Q169=0,0,((V169/Q169)-1)*100)</f>
        <v>0</v>
      </c>
      <c r="X169" s="323"/>
      <c r="Y169" s="324"/>
      <c r="Z169" s="324"/>
      <c r="AA169" s="393"/>
    </row>
    <row r="170" spans="1:27" ht="14.25" customHeight="1" thickTop="1" thickBot="1" x14ac:dyDescent="0.25">
      <c r="L170" s="265" t="s">
        <v>40</v>
      </c>
      <c r="M170" s="266">
        <f t="shared" ref="M170:Q170" si="209">+M167+M168+M169</f>
        <v>0</v>
      </c>
      <c r="N170" s="267">
        <f t="shared" si="209"/>
        <v>0</v>
      </c>
      <c r="O170" s="268">
        <f t="shared" si="209"/>
        <v>0</v>
      </c>
      <c r="P170" s="266">
        <f t="shared" si="209"/>
        <v>0</v>
      </c>
      <c r="Q170" s="268">
        <f t="shared" si="209"/>
        <v>0</v>
      </c>
      <c r="R170" s="266">
        <f t="shared" ref="R170:V170" si="210">+R167+R168+R169</f>
        <v>0</v>
      </c>
      <c r="S170" s="267">
        <f t="shared" si="210"/>
        <v>0</v>
      </c>
      <c r="T170" s="268">
        <f t="shared" si="210"/>
        <v>0</v>
      </c>
      <c r="U170" s="266">
        <f t="shared" si="210"/>
        <v>0</v>
      </c>
      <c r="V170" s="268">
        <f t="shared" si="210"/>
        <v>0</v>
      </c>
      <c r="W170" s="269">
        <f t="shared" ref="W170" si="211">IF(Q170=0,0,((V170/Q170)-1)*100)</f>
        <v>0</v>
      </c>
    </row>
    <row r="171" spans="1:27" ht="14.25" customHeight="1" thickTop="1" x14ac:dyDescent="0.2">
      <c r="L171" s="243" t="s">
        <v>10</v>
      </c>
      <c r="M171" s="260">
        <v>0</v>
      </c>
      <c r="N171" s="261">
        <v>0</v>
      </c>
      <c r="O171" s="262">
        <f>M171+N171</f>
        <v>0</v>
      </c>
      <c r="P171" s="263">
        <v>0</v>
      </c>
      <c r="Q171" s="262">
        <f t="shared" ref="Q171" si="212">O171+P171</f>
        <v>0</v>
      </c>
      <c r="R171" s="260">
        <v>0</v>
      </c>
      <c r="S171" s="261">
        <v>0</v>
      </c>
      <c r="T171" s="262">
        <f>R171+S171</f>
        <v>0</v>
      </c>
      <c r="U171" s="263">
        <v>0</v>
      </c>
      <c r="V171" s="262">
        <f t="shared" ref="V171" si="213">T171+U171</f>
        <v>0</v>
      </c>
      <c r="W171" s="264">
        <f>IF(Q171=0,0,((V171/Q171)-1)*100)</f>
        <v>0</v>
      </c>
    </row>
    <row r="172" spans="1:27" ht="14.25" customHeight="1" x14ac:dyDescent="0.2">
      <c r="L172" s="243" t="s">
        <v>11</v>
      </c>
      <c r="M172" s="260">
        <v>0</v>
      </c>
      <c r="N172" s="261">
        <v>0</v>
      </c>
      <c r="O172" s="262">
        <f>M172+N172</f>
        <v>0</v>
      </c>
      <c r="P172" s="263">
        <v>0</v>
      </c>
      <c r="Q172" s="262">
        <f>O172+P172</f>
        <v>0</v>
      </c>
      <c r="R172" s="260">
        <v>0</v>
      </c>
      <c r="S172" s="261">
        <v>0</v>
      </c>
      <c r="T172" s="262">
        <f>R172+S172</f>
        <v>0</v>
      </c>
      <c r="U172" s="263">
        <v>0</v>
      </c>
      <c r="V172" s="262">
        <f>T172+U172</f>
        <v>0</v>
      </c>
      <c r="W172" s="264">
        <f>IF(Q172=0,0,((V172/Q172)-1)*100)</f>
        <v>0</v>
      </c>
    </row>
    <row r="173" spans="1:27" ht="14.25" customHeight="1" thickBot="1" x14ac:dyDescent="0.25">
      <c r="L173" s="249" t="s">
        <v>12</v>
      </c>
      <c r="M173" s="260">
        <v>0</v>
      </c>
      <c r="N173" s="261">
        <v>0</v>
      </c>
      <c r="O173" s="262">
        <f>M173+N173</f>
        <v>0</v>
      </c>
      <c r="P173" s="263">
        <v>0</v>
      </c>
      <c r="Q173" s="262">
        <f>O173+P173</f>
        <v>0</v>
      </c>
      <c r="R173" s="260">
        <v>0</v>
      </c>
      <c r="S173" s="261">
        <v>0</v>
      </c>
      <c r="T173" s="262">
        <f>R173+S173</f>
        <v>0</v>
      </c>
      <c r="U173" s="263">
        <v>0</v>
      </c>
      <c r="V173" s="262">
        <f>T173+U173</f>
        <v>0</v>
      </c>
      <c r="W173" s="264">
        <f>IF(Q173=0,0,((V173/Q173)-1)*100)</f>
        <v>0</v>
      </c>
    </row>
    <row r="174" spans="1:27" ht="14.25" customHeight="1" thickTop="1" thickBot="1" x14ac:dyDescent="0.25">
      <c r="L174" s="265" t="s">
        <v>38</v>
      </c>
      <c r="M174" s="266">
        <f t="shared" ref="M174:V174" si="214">+M171+M172+M173</f>
        <v>0</v>
      </c>
      <c r="N174" s="267">
        <f t="shared" si="214"/>
        <v>0</v>
      </c>
      <c r="O174" s="268">
        <f t="shared" si="214"/>
        <v>0</v>
      </c>
      <c r="P174" s="266">
        <f t="shared" si="214"/>
        <v>0</v>
      </c>
      <c r="Q174" s="268">
        <f t="shared" si="214"/>
        <v>0</v>
      </c>
      <c r="R174" s="266">
        <f t="shared" si="214"/>
        <v>0</v>
      </c>
      <c r="S174" s="267">
        <f t="shared" si="214"/>
        <v>0</v>
      </c>
      <c r="T174" s="268">
        <f t="shared" si="214"/>
        <v>0</v>
      </c>
      <c r="U174" s="266">
        <f t="shared" si="214"/>
        <v>0</v>
      </c>
      <c r="V174" s="268">
        <f t="shared" si="214"/>
        <v>0</v>
      </c>
      <c r="W174" s="269">
        <f t="shared" ref="W174" si="215">IF(Q174=0,0,((V174/Q174)-1)*100)</f>
        <v>0</v>
      </c>
    </row>
    <row r="175" spans="1:27" ht="14.25" customHeight="1" thickTop="1" thickBot="1" x14ac:dyDescent="0.25">
      <c r="L175" s="265" t="s">
        <v>63</v>
      </c>
      <c r="M175" s="266">
        <f t="shared" ref="M175:V175" si="216">+M162+M166+M170+M174</f>
        <v>0</v>
      </c>
      <c r="N175" s="267">
        <f t="shared" si="216"/>
        <v>0</v>
      </c>
      <c r="O175" s="268">
        <f t="shared" si="216"/>
        <v>0</v>
      </c>
      <c r="P175" s="266">
        <f t="shared" si="216"/>
        <v>0</v>
      </c>
      <c r="Q175" s="268">
        <f t="shared" si="216"/>
        <v>0</v>
      </c>
      <c r="R175" s="266">
        <f t="shared" si="216"/>
        <v>0</v>
      </c>
      <c r="S175" s="267">
        <f t="shared" si="216"/>
        <v>0</v>
      </c>
      <c r="T175" s="268">
        <f t="shared" si="216"/>
        <v>0</v>
      </c>
      <c r="U175" s="266">
        <f t="shared" si="216"/>
        <v>0</v>
      </c>
      <c r="V175" s="268">
        <f t="shared" si="216"/>
        <v>0</v>
      </c>
      <c r="W175" s="269">
        <f>IF(Q175=0,0,((V175/Q175)-1)*100)</f>
        <v>0</v>
      </c>
    </row>
    <row r="176" spans="1:27" ht="14.25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7" ht="13.5" thickTop="1" x14ac:dyDescent="0.2">
      <c r="L177" s="505" t="s">
        <v>55</v>
      </c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507"/>
    </row>
    <row r="178" spans="1:27" ht="13.5" thickBot="1" x14ac:dyDescent="0.25">
      <c r="L178" s="508" t="s">
        <v>52</v>
      </c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10"/>
    </row>
    <row r="179" spans="1:27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7" ht="14.25" thickTop="1" thickBot="1" x14ac:dyDescent="0.25">
      <c r="L180" s="239"/>
      <c r="M180" s="240" t="s">
        <v>64</v>
      </c>
      <c r="N180" s="241"/>
      <c r="O180" s="279"/>
      <c r="P180" s="240"/>
      <c r="Q180" s="240"/>
      <c r="R180" s="240" t="s">
        <v>65</v>
      </c>
      <c r="S180" s="241"/>
      <c r="T180" s="279"/>
      <c r="U180" s="240"/>
      <c r="V180" s="240"/>
      <c r="W180" s="352" t="s">
        <v>2</v>
      </c>
    </row>
    <row r="181" spans="1:27" ht="13.5" thickTop="1" x14ac:dyDescent="0.2">
      <c r="L181" s="243" t="s">
        <v>3</v>
      </c>
      <c r="M181" s="244"/>
      <c r="N181" s="245"/>
      <c r="O181" s="246"/>
      <c r="P181" s="247"/>
      <c r="Q181" s="246"/>
      <c r="R181" s="244"/>
      <c r="S181" s="245"/>
      <c r="T181" s="246"/>
      <c r="U181" s="247"/>
      <c r="V181" s="246"/>
      <c r="W181" s="353" t="s">
        <v>4</v>
      </c>
    </row>
    <row r="182" spans="1:27" ht="13.5" thickBot="1" x14ac:dyDescent="0.25">
      <c r="L182" s="249"/>
      <c r="M182" s="250" t="s">
        <v>35</v>
      </c>
      <c r="N182" s="251" t="s">
        <v>36</v>
      </c>
      <c r="O182" s="252" t="s">
        <v>37</v>
      </c>
      <c r="P182" s="253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53" t="s">
        <v>32</v>
      </c>
      <c r="V182" s="252" t="s">
        <v>7</v>
      </c>
      <c r="W182" s="354"/>
    </row>
    <row r="183" spans="1:27" ht="6" customHeight="1" thickTop="1" x14ac:dyDescent="0.2">
      <c r="L183" s="243"/>
      <c r="M183" s="255"/>
      <c r="N183" s="256"/>
      <c r="O183" s="257"/>
      <c r="P183" s="258"/>
      <c r="Q183" s="257"/>
      <c r="R183" s="255"/>
      <c r="S183" s="256"/>
      <c r="T183" s="257"/>
      <c r="U183" s="258"/>
      <c r="V183" s="257"/>
      <c r="W183" s="259"/>
    </row>
    <row r="184" spans="1:27" x14ac:dyDescent="0.2">
      <c r="L184" s="243" t="s">
        <v>13</v>
      </c>
      <c r="M184" s="260">
        <v>150</v>
      </c>
      <c r="N184" s="261">
        <v>89</v>
      </c>
      <c r="O184" s="262">
        <f>M184+N184</f>
        <v>239</v>
      </c>
      <c r="P184" s="312">
        <v>0</v>
      </c>
      <c r="Q184" s="262">
        <f>O184+P184</f>
        <v>239</v>
      </c>
      <c r="R184" s="260">
        <v>0</v>
      </c>
      <c r="S184" s="261">
        <v>0</v>
      </c>
      <c r="T184" s="262">
        <f>R184+S184</f>
        <v>0</v>
      </c>
      <c r="U184" s="312">
        <v>0</v>
      </c>
      <c r="V184" s="262">
        <f>T184+U184</f>
        <v>0</v>
      </c>
      <c r="W184" s="264">
        <f t="shared" ref="W184" si="217">IF(Q184=0,0,((V184/Q184)-1)*100)</f>
        <v>-100</v>
      </c>
    </row>
    <row r="185" spans="1:27" x14ac:dyDescent="0.2">
      <c r="L185" s="243" t="s">
        <v>14</v>
      </c>
      <c r="M185" s="260">
        <v>150</v>
      </c>
      <c r="N185" s="261">
        <v>90</v>
      </c>
      <c r="O185" s="262">
        <f>M185+N185</f>
        <v>240</v>
      </c>
      <c r="P185" s="312">
        <v>0</v>
      </c>
      <c r="Q185" s="262">
        <f>O185+P185</f>
        <v>240</v>
      </c>
      <c r="R185" s="260">
        <v>0</v>
      </c>
      <c r="S185" s="261">
        <v>0</v>
      </c>
      <c r="T185" s="262">
        <f>R185+S185</f>
        <v>0</v>
      </c>
      <c r="U185" s="312">
        <v>0</v>
      </c>
      <c r="V185" s="262">
        <f>T185+U185</f>
        <v>0</v>
      </c>
      <c r="W185" s="264">
        <f>IF(Q185=0,0,((V185/Q185)-1)*100)</f>
        <v>-100</v>
      </c>
    </row>
    <row r="186" spans="1:27" ht="13.5" thickBot="1" x14ac:dyDescent="0.25">
      <c r="L186" s="243" t="s">
        <v>15</v>
      </c>
      <c r="M186" s="260">
        <v>167</v>
      </c>
      <c r="N186" s="261">
        <v>99</v>
      </c>
      <c r="O186" s="262">
        <f>M186+N186</f>
        <v>266</v>
      </c>
      <c r="P186" s="312">
        <v>0</v>
      </c>
      <c r="Q186" s="262">
        <f>O186+P186</f>
        <v>266</v>
      </c>
      <c r="R186" s="260">
        <v>0</v>
      </c>
      <c r="S186" s="261">
        <v>0</v>
      </c>
      <c r="T186" s="262">
        <f>R186+S186</f>
        <v>0</v>
      </c>
      <c r="U186" s="312">
        <v>0</v>
      </c>
      <c r="V186" s="262">
        <f>T186+U186</f>
        <v>0</v>
      </c>
      <c r="W186" s="264">
        <f>IF(Q186=0,0,((V186/Q186)-1)*100)</f>
        <v>-100</v>
      </c>
    </row>
    <row r="187" spans="1:27" ht="14.25" thickTop="1" thickBot="1" x14ac:dyDescent="0.25">
      <c r="L187" s="265" t="s">
        <v>61</v>
      </c>
      <c r="M187" s="266">
        <f>+M184+M185+M186</f>
        <v>467</v>
      </c>
      <c r="N187" s="267">
        <f t="shared" ref="N187:V187" si="218">+N184+N185+N186</f>
        <v>278</v>
      </c>
      <c r="O187" s="268">
        <f t="shared" si="218"/>
        <v>745</v>
      </c>
      <c r="P187" s="266">
        <f t="shared" si="218"/>
        <v>0</v>
      </c>
      <c r="Q187" s="268">
        <f t="shared" si="218"/>
        <v>745</v>
      </c>
      <c r="R187" s="266">
        <f t="shared" si="218"/>
        <v>0</v>
      </c>
      <c r="S187" s="267">
        <f t="shared" si="218"/>
        <v>0</v>
      </c>
      <c r="T187" s="268">
        <f t="shared" si="218"/>
        <v>0</v>
      </c>
      <c r="U187" s="266">
        <f t="shared" si="218"/>
        <v>0</v>
      </c>
      <c r="V187" s="268">
        <f t="shared" si="218"/>
        <v>0</v>
      </c>
      <c r="W187" s="269">
        <f t="shared" ref="W187" si="219">IF(Q187=0,0,((V187/Q187)-1)*100)</f>
        <v>-100</v>
      </c>
    </row>
    <row r="188" spans="1:27" ht="13.5" thickTop="1" x14ac:dyDescent="0.2">
      <c r="L188" s="243" t="s">
        <v>16</v>
      </c>
      <c r="M188" s="260">
        <v>131</v>
      </c>
      <c r="N188" s="261">
        <v>89</v>
      </c>
      <c r="O188" s="262">
        <f>SUM(M188:N188)</f>
        <v>220</v>
      </c>
      <c r="P188" s="312">
        <v>0</v>
      </c>
      <c r="Q188" s="262">
        <f>O188+P188</f>
        <v>220</v>
      </c>
      <c r="R188" s="260">
        <v>0</v>
      </c>
      <c r="S188" s="261">
        <v>0</v>
      </c>
      <c r="T188" s="262">
        <f>SUM(R188:S188)</f>
        <v>0</v>
      </c>
      <c r="U188" s="312">
        <v>0</v>
      </c>
      <c r="V188" s="262">
        <f>T188+U188</f>
        <v>0</v>
      </c>
      <c r="W188" s="264">
        <f>IF(Q188=0,0,((V188/Q188)-1)*100)</f>
        <v>-100</v>
      </c>
    </row>
    <row r="189" spans="1:27" x14ac:dyDescent="0.2">
      <c r="L189" s="243" t="s">
        <v>17</v>
      </c>
      <c r="M189" s="260">
        <v>136</v>
      </c>
      <c r="N189" s="261">
        <v>104</v>
      </c>
      <c r="O189" s="262">
        <f>SUM(M189:N189)</f>
        <v>240</v>
      </c>
      <c r="P189" s="312">
        <v>0</v>
      </c>
      <c r="Q189" s="262">
        <f>O189+P189</f>
        <v>240</v>
      </c>
      <c r="R189" s="260">
        <v>0</v>
      </c>
      <c r="S189" s="261">
        <v>0</v>
      </c>
      <c r="T189" s="262">
        <f>SUM(R189:S189)</f>
        <v>0</v>
      </c>
      <c r="U189" s="312">
        <v>0</v>
      </c>
      <c r="V189" s="262">
        <f>T189+U189</f>
        <v>0</v>
      </c>
      <c r="W189" s="264">
        <f t="shared" ref="W189" si="220">IF(Q189=0,0,((V189/Q189)-1)*100)</f>
        <v>-100</v>
      </c>
    </row>
    <row r="190" spans="1:27" ht="13.5" thickBot="1" x14ac:dyDescent="0.25">
      <c r="L190" s="243" t="s">
        <v>18</v>
      </c>
      <c r="M190" s="260">
        <v>142</v>
      </c>
      <c r="N190" s="261">
        <v>94</v>
      </c>
      <c r="O190" s="262">
        <f>SUM(M190:N190)</f>
        <v>236</v>
      </c>
      <c r="P190" s="313">
        <v>0</v>
      </c>
      <c r="Q190" s="270">
        <f>O190+P190</f>
        <v>236</v>
      </c>
      <c r="R190" s="260">
        <v>0</v>
      </c>
      <c r="S190" s="261">
        <v>0</v>
      </c>
      <c r="T190" s="262">
        <f>SUM(R190:S190)</f>
        <v>0</v>
      </c>
      <c r="U190" s="313">
        <v>0</v>
      </c>
      <c r="V190" s="270">
        <f>T190+U190</f>
        <v>0</v>
      </c>
      <c r="W190" s="264">
        <f>IF(Q190=0,0,((V190/Q190)-1)*100)</f>
        <v>-100</v>
      </c>
    </row>
    <row r="191" spans="1:27" ht="14.25" thickTop="1" thickBot="1" x14ac:dyDescent="0.25">
      <c r="L191" s="272" t="s">
        <v>19</v>
      </c>
      <c r="M191" s="273">
        <f>+M188+M189+M190</f>
        <v>409</v>
      </c>
      <c r="N191" s="273">
        <f t="shared" ref="N191:V191" si="221">+N188+N189+N190</f>
        <v>287</v>
      </c>
      <c r="O191" s="274">
        <f t="shared" si="221"/>
        <v>696</v>
      </c>
      <c r="P191" s="275">
        <f t="shared" si="221"/>
        <v>0</v>
      </c>
      <c r="Q191" s="274">
        <f t="shared" si="221"/>
        <v>696</v>
      </c>
      <c r="R191" s="273">
        <f t="shared" si="221"/>
        <v>0</v>
      </c>
      <c r="S191" s="273">
        <f t="shared" si="221"/>
        <v>0</v>
      </c>
      <c r="T191" s="274">
        <f t="shared" si="221"/>
        <v>0</v>
      </c>
      <c r="U191" s="275">
        <f t="shared" si="221"/>
        <v>0</v>
      </c>
      <c r="V191" s="274">
        <f t="shared" si="221"/>
        <v>0</v>
      </c>
      <c r="W191" s="276">
        <f>IF(Q191=0,0,((V191/Q191)-1)*100)</f>
        <v>-100</v>
      </c>
    </row>
    <row r="192" spans="1:27" ht="13.5" thickTop="1" x14ac:dyDescent="0.2">
      <c r="A192" s="388"/>
      <c r="K192" s="388"/>
      <c r="L192" s="243" t="s">
        <v>21</v>
      </c>
      <c r="M192" s="260">
        <v>137</v>
      </c>
      <c r="N192" s="261">
        <v>95</v>
      </c>
      <c r="O192" s="262">
        <f>SUM(M192:N192)</f>
        <v>232</v>
      </c>
      <c r="P192" s="314">
        <v>0</v>
      </c>
      <c r="Q192" s="270">
        <f>O192+P192</f>
        <v>232</v>
      </c>
      <c r="R192" s="260">
        <v>0</v>
      </c>
      <c r="S192" s="261">
        <v>0</v>
      </c>
      <c r="T192" s="262">
        <f>SUM(R192:S192)</f>
        <v>0</v>
      </c>
      <c r="U192" s="314">
        <v>0</v>
      </c>
      <c r="V192" s="270">
        <f>T192+U192</f>
        <v>0</v>
      </c>
      <c r="W192" s="264">
        <f>IF(Q192=0,0,((V192/Q192)-1)*100)</f>
        <v>-100</v>
      </c>
      <c r="X192" s="323"/>
      <c r="Y192" s="324"/>
      <c r="Z192" s="324"/>
      <c r="AA192" s="393"/>
    </row>
    <row r="193" spans="1:27" x14ac:dyDescent="0.2">
      <c r="A193" s="388"/>
      <c r="K193" s="388"/>
      <c r="L193" s="243" t="s">
        <v>22</v>
      </c>
      <c r="M193" s="260">
        <v>164</v>
      </c>
      <c r="N193" s="261">
        <v>97</v>
      </c>
      <c r="O193" s="262">
        <f>SUM(M193:N193)</f>
        <v>261</v>
      </c>
      <c r="P193" s="312">
        <v>0</v>
      </c>
      <c r="Q193" s="270">
        <f>O193+P193</f>
        <v>261</v>
      </c>
      <c r="R193" s="260">
        <v>0</v>
      </c>
      <c r="S193" s="261">
        <v>0</v>
      </c>
      <c r="T193" s="262">
        <f>SUM(R193:S193)</f>
        <v>0</v>
      </c>
      <c r="U193" s="312">
        <v>0</v>
      </c>
      <c r="V193" s="270">
        <f>T193+U193</f>
        <v>0</v>
      </c>
      <c r="W193" s="264">
        <f t="shared" ref="W193" si="222">IF(Q193=0,0,((V193/Q193)-1)*100)</f>
        <v>-100</v>
      </c>
      <c r="X193" s="323"/>
      <c r="Y193" s="324"/>
      <c r="Z193" s="324"/>
      <c r="AA193" s="393"/>
    </row>
    <row r="194" spans="1:27" ht="13.5" thickBot="1" x14ac:dyDescent="0.25">
      <c r="A194" s="388"/>
      <c r="K194" s="388"/>
      <c r="L194" s="243" t="s">
        <v>23</v>
      </c>
      <c r="M194" s="260">
        <v>41</v>
      </c>
      <c r="N194" s="261">
        <v>26</v>
      </c>
      <c r="O194" s="262">
        <f>SUM(M194:N194)</f>
        <v>67</v>
      </c>
      <c r="P194" s="312">
        <v>0</v>
      </c>
      <c r="Q194" s="270">
        <f>O194+P194</f>
        <v>67</v>
      </c>
      <c r="R194" s="260">
        <v>0</v>
      </c>
      <c r="S194" s="261">
        <v>0</v>
      </c>
      <c r="T194" s="262">
        <f>SUM(R194:S194)</f>
        <v>0</v>
      </c>
      <c r="U194" s="312">
        <v>0</v>
      </c>
      <c r="V194" s="270">
        <f>T194+U194</f>
        <v>0</v>
      </c>
      <c r="W194" s="264">
        <f>IF(Q194=0,0,((V194/Q194)-1)*100)</f>
        <v>-100</v>
      </c>
      <c r="X194" s="323"/>
      <c r="Y194" s="324"/>
      <c r="Z194" s="324"/>
      <c r="AA194" s="393"/>
    </row>
    <row r="195" spans="1:27" ht="14.25" customHeight="1" thickTop="1" thickBot="1" x14ac:dyDescent="0.25">
      <c r="A195" s="388"/>
      <c r="K195" s="388"/>
      <c r="L195" s="265" t="s">
        <v>40</v>
      </c>
      <c r="M195" s="266">
        <f t="shared" ref="M195:Q195" si="223">+M192+M193+M194</f>
        <v>342</v>
      </c>
      <c r="N195" s="300">
        <f t="shared" si="223"/>
        <v>218</v>
      </c>
      <c r="O195" s="287">
        <f t="shared" si="223"/>
        <v>560</v>
      </c>
      <c r="P195" s="267">
        <f t="shared" si="223"/>
        <v>0</v>
      </c>
      <c r="Q195" s="268">
        <f t="shared" si="223"/>
        <v>560</v>
      </c>
      <c r="R195" s="266">
        <f t="shared" ref="R195:V195" si="224">+R192+R193+R194</f>
        <v>0</v>
      </c>
      <c r="S195" s="300">
        <f t="shared" si="224"/>
        <v>0</v>
      </c>
      <c r="T195" s="287">
        <f t="shared" si="224"/>
        <v>0</v>
      </c>
      <c r="U195" s="267">
        <f t="shared" si="224"/>
        <v>0</v>
      </c>
      <c r="V195" s="268">
        <f t="shared" si="224"/>
        <v>0</v>
      </c>
      <c r="W195" s="269">
        <f t="shared" ref="W195" si="225">IF(Q195=0,0,((V195/Q195)-1)*100)</f>
        <v>-100</v>
      </c>
    </row>
    <row r="196" spans="1:27" ht="14.25" customHeight="1" thickTop="1" x14ac:dyDescent="0.2">
      <c r="L196" s="243" t="s">
        <v>10</v>
      </c>
      <c r="M196" s="260">
        <v>0</v>
      </c>
      <c r="N196" s="261">
        <v>0</v>
      </c>
      <c r="O196" s="262">
        <f>M196+N196</f>
        <v>0</v>
      </c>
      <c r="P196" s="312">
        <v>0</v>
      </c>
      <c r="Q196" s="262">
        <f>O196+P196</f>
        <v>0</v>
      </c>
      <c r="R196" s="260">
        <v>0</v>
      </c>
      <c r="S196" s="261">
        <v>0</v>
      </c>
      <c r="T196" s="262">
        <f>R196+S196</f>
        <v>0</v>
      </c>
      <c r="U196" s="312">
        <v>0</v>
      </c>
      <c r="V196" s="262">
        <f>T196+U196</f>
        <v>0</v>
      </c>
      <c r="W196" s="264">
        <f>IF(Q196=0,0,((V196/Q196)-1)*100)</f>
        <v>0</v>
      </c>
    </row>
    <row r="197" spans="1:27" ht="14.25" customHeight="1" x14ac:dyDescent="0.2">
      <c r="L197" s="243" t="s">
        <v>11</v>
      </c>
      <c r="M197" s="260">
        <v>1</v>
      </c>
      <c r="N197" s="261">
        <v>0</v>
      </c>
      <c r="O197" s="262">
        <f>M197+N197</f>
        <v>1</v>
      </c>
      <c r="P197" s="312">
        <v>0</v>
      </c>
      <c r="Q197" s="262">
        <f>O197+P197</f>
        <v>1</v>
      </c>
      <c r="R197" s="260">
        <v>0</v>
      </c>
      <c r="S197" s="261">
        <v>0</v>
      </c>
      <c r="T197" s="262">
        <f>R197+S197</f>
        <v>0</v>
      </c>
      <c r="U197" s="312">
        <v>0</v>
      </c>
      <c r="V197" s="262">
        <f>T197+U197</f>
        <v>0</v>
      </c>
      <c r="W197" s="264">
        <f>IF(Q197=0,0,((V197/Q197)-1)*100)</f>
        <v>-100</v>
      </c>
    </row>
    <row r="198" spans="1:27" ht="14.25" customHeight="1" thickBot="1" x14ac:dyDescent="0.25">
      <c r="L198" s="249" t="s">
        <v>12</v>
      </c>
      <c r="M198" s="260">
        <v>1</v>
      </c>
      <c r="N198" s="261">
        <v>0</v>
      </c>
      <c r="O198" s="304">
        <f>M198+N198</f>
        <v>1</v>
      </c>
      <c r="P198" s="312">
        <v>0</v>
      </c>
      <c r="Q198" s="262">
        <f t="shared" ref="Q198" si="226">O198+P198</f>
        <v>1</v>
      </c>
      <c r="R198" s="260">
        <v>0</v>
      </c>
      <c r="S198" s="261">
        <v>0</v>
      </c>
      <c r="T198" s="304">
        <f>R198+S198</f>
        <v>0</v>
      </c>
      <c r="U198" s="312">
        <v>0</v>
      </c>
      <c r="V198" s="262">
        <f t="shared" ref="V198" si="227">T198+U198</f>
        <v>0</v>
      </c>
      <c r="W198" s="264">
        <f>IF(Q198=0,0,((V198/Q198)-1)*100)</f>
        <v>-100</v>
      </c>
    </row>
    <row r="199" spans="1:27" ht="14.25" customHeight="1" thickTop="1" thickBot="1" x14ac:dyDescent="0.25">
      <c r="L199" s="265" t="s">
        <v>38</v>
      </c>
      <c r="M199" s="266">
        <f t="shared" ref="M199:V199" si="228">+M196+M197+M198</f>
        <v>2</v>
      </c>
      <c r="N199" s="267">
        <f t="shared" si="228"/>
        <v>0</v>
      </c>
      <c r="O199" s="268">
        <f t="shared" si="228"/>
        <v>2</v>
      </c>
      <c r="P199" s="266">
        <f t="shared" si="228"/>
        <v>0</v>
      </c>
      <c r="Q199" s="268">
        <f t="shared" si="228"/>
        <v>2</v>
      </c>
      <c r="R199" s="266">
        <f t="shared" si="228"/>
        <v>0</v>
      </c>
      <c r="S199" s="267">
        <f t="shared" si="228"/>
        <v>0</v>
      </c>
      <c r="T199" s="268">
        <f t="shared" si="228"/>
        <v>0</v>
      </c>
      <c r="U199" s="266">
        <f t="shared" si="228"/>
        <v>0</v>
      </c>
      <c r="V199" s="268">
        <f t="shared" si="228"/>
        <v>0</v>
      </c>
      <c r="W199" s="269">
        <f t="shared" ref="W199" si="229">IF(Q199=0,0,((V199/Q199)-1)*100)</f>
        <v>-100</v>
      </c>
    </row>
    <row r="200" spans="1:27" ht="14.25" customHeight="1" thickTop="1" thickBot="1" x14ac:dyDescent="0.25">
      <c r="L200" s="265" t="s">
        <v>63</v>
      </c>
      <c r="M200" s="266">
        <f t="shared" ref="M200:V200" si="230">+M187+M191+M195+M199</f>
        <v>1220</v>
      </c>
      <c r="N200" s="267">
        <f t="shared" si="230"/>
        <v>783</v>
      </c>
      <c r="O200" s="268">
        <f t="shared" si="230"/>
        <v>2003</v>
      </c>
      <c r="P200" s="266">
        <f t="shared" si="230"/>
        <v>0</v>
      </c>
      <c r="Q200" s="268">
        <f t="shared" si="230"/>
        <v>2003</v>
      </c>
      <c r="R200" s="266">
        <f t="shared" si="230"/>
        <v>0</v>
      </c>
      <c r="S200" s="267">
        <f t="shared" si="230"/>
        <v>0</v>
      </c>
      <c r="T200" s="268">
        <f t="shared" si="230"/>
        <v>0</v>
      </c>
      <c r="U200" s="266">
        <f t="shared" si="230"/>
        <v>0</v>
      </c>
      <c r="V200" s="268">
        <f t="shared" si="230"/>
        <v>0</v>
      </c>
      <c r="W200" s="269">
        <f>IF(Q200=0,0,((V200/Q200)-1)*100)</f>
        <v>-100</v>
      </c>
    </row>
    <row r="201" spans="1:27" ht="14.25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7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7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7" ht="5.25" customHeight="1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7" ht="12.75" customHeight="1" thickTop="1" thickBot="1" x14ac:dyDescent="0.25">
      <c r="L205" s="239"/>
      <c r="M205" s="240" t="s">
        <v>64</v>
      </c>
      <c r="N205" s="241"/>
      <c r="O205" s="279"/>
      <c r="P205" s="240"/>
      <c r="Q205" s="240"/>
      <c r="R205" s="240" t="s">
        <v>65</v>
      </c>
      <c r="S205" s="241"/>
      <c r="T205" s="279"/>
      <c r="U205" s="240"/>
      <c r="V205" s="240"/>
      <c r="W205" s="352" t="s">
        <v>2</v>
      </c>
    </row>
    <row r="206" spans="1:27" ht="13.5" thickTop="1" x14ac:dyDescent="0.2">
      <c r="L206" s="243" t="s">
        <v>3</v>
      </c>
      <c r="M206" s="244"/>
      <c r="N206" s="245"/>
      <c r="O206" s="246"/>
      <c r="P206" s="247"/>
      <c r="Q206" s="351"/>
      <c r="R206" s="244"/>
      <c r="S206" s="245"/>
      <c r="T206" s="246"/>
      <c r="U206" s="247"/>
      <c r="V206" s="351"/>
      <c r="W206" s="353" t="s">
        <v>4</v>
      </c>
    </row>
    <row r="207" spans="1:27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53" t="s">
        <v>32</v>
      </c>
      <c r="Q207" s="421" t="s">
        <v>7</v>
      </c>
      <c r="R207" s="250" t="s">
        <v>35</v>
      </c>
      <c r="S207" s="251" t="s">
        <v>36</v>
      </c>
      <c r="T207" s="252" t="s">
        <v>37</v>
      </c>
      <c r="U207" s="253" t="s">
        <v>32</v>
      </c>
      <c r="V207" s="347" t="s">
        <v>7</v>
      </c>
      <c r="W207" s="354"/>
    </row>
    <row r="208" spans="1:27" ht="4.5" customHeight="1" thickTop="1" x14ac:dyDescent="0.2">
      <c r="L208" s="243"/>
      <c r="M208" s="255"/>
      <c r="N208" s="256"/>
      <c r="O208" s="257"/>
      <c r="P208" s="258"/>
      <c r="Q208" s="296"/>
      <c r="R208" s="255"/>
      <c r="S208" s="256"/>
      <c r="T208" s="257"/>
      <c r="U208" s="258"/>
      <c r="V208" s="296"/>
      <c r="W208" s="259"/>
    </row>
    <row r="209" spans="1:23" ht="14.25" customHeight="1" x14ac:dyDescent="0.2">
      <c r="L209" s="243" t="s">
        <v>13</v>
      </c>
      <c r="M209" s="260">
        <f t="shared" ref="M209:N211" si="231">+M159+M184</f>
        <v>150</v>
      </c>
      <c r="N209" s="261">
        <f t="shared" si="231"/>
        <v>89</v>
      </c>
      <c r="O209" s="262">
        <f t="shared" ref="O209:O210" si="232">M209+N209</f>
        <v>239</v>
      </c>
      <c r="P209" s="263">
        <f>+P159+P184</f>
        <v>0</v>
      </c>
      <c r="Q209" s="297">
        <f>O209+P209</f>
        <v>239</v>
      </c>
      <c r="R209" s="260">
        <f t="shared" ref="R209:S211" si="233">+R159+R184</f>
        <v>0</v>
      </c>
      <c r="S209" s="261">
        <f t="shared" si="233"/>
        <v>0</v>
      </c>
      <c r="T209" s="262">
        <f t="shared" ref="T209:T210" si="234">R209+S209</f>
        <v>0</v>
      </c>
      <c r="U209" s="263">
        <f>+U159+U184</f>
        <v>0</v>
      </c>
      <c r="V209" s="297">
        <f>T209+U209</f>
        <v>0</v>
      </c>
      <c r="W209" s="264">
        <f>IF(Q209=0,0,((V209/Q209)-1)*100)</f>
        <v>-100</v>
      </c>
    </row>
    <row r="210" spans="1:23" ht="14.25" customHeight="1" x14ac:dyDescent="0.2">
      <c r="L210" s="243" t="s">
        <v>14</v>
      </c>
      <c r="M210" s="260">
        <f t="shared" si="231"/>
        <v>150</v>
      </c>
      <c r="N210" s="261">
        <f t="shared" si="231"/>
        <v>90</v>
      </c>
      <c r="O210" s="262">
        <f t="shared" si="232"/>
        <v>240</v>
      </c>
      <c r="P210" s="263">
        <f>+P160+P185</f>
        <v>0</v>
      </c>
      <c r="Q210" s="297">
        <f>O210+P210</f>
        <v>240</v>
      </c>
      <c r="R210" s="260">
        <f t="shared" si="233"/>
        <v>0</v>
      </c>
      <c r="S210" s="261">
        <f t="shared" si="233"/>
        <v>0</v>
      </c>
      <c r="T210" s="262">
        <f t="shared" si="234"/>
        <v>0</v>
      </c>
      <c r="U210" s="263">
        <f>+U160+U185</f>
        <v>0</v>
      </c>
      <c r="V210" s="297">
        <f>T210+U210</f>
        <v>0</v>
      </c>
      <c r="W210" s="264">
        <f t="shared" ref="W210:W220" si="235">IF(Q210=0,0,((V210/Q210)-1)*100)</f>
        <v>-100</v>
      </c>
    </row>
    <row r="211" spans="1:23" ht="14.25" customHeight="1" thickBot="1" x14ac:dyDescent="0.25">
      <c r="L211" s="243" t="s">
        <v>15</v>
      </c>
      <c r="M211" s="260">
        <f t="shared" si="231"/>
        <v>167</v>
      </c>
      <c r="N211" s="261">
        <f t="shared" si="231"/>
        <v>99</v>
      </c>
      <c r="O211" s="262">
        <f>M211+N211</f>
        <v>266</v>
      </c>
      <c r="P211" s="263">
        <f>+P161+P186</f>
        <v>0</v>
      </c>
      <c r="Q211" s="297">
        <f>O211+P211</f>
        <v>266</v>
      </c>
      <c r="R211" s="260">
        <f t="shared" si="233"/>
        <v>0</v>
      </c>
      <c r="S211" s="261">
        <f t="shared" si="233"/>
        <v>0</v>
      </c>
      <c r="T211" s="262">
        <f>R211+S211</f>
        <v>0</v>
      </c>
      <c r="U211" s="263">
        <f>+U161+U186</f>
        <v>0</v>
      </c>
      <c r="V211" s="297">
        <f>T211+U211</f>
        <v>0</v>
      </c>
      <c r="W211" s="264">
        <f>IF(Q211=0,0,((V211/Q211)-1)*100)</f>
        <v>-100</v>
      </c>
    </row>
    <row r="212" spans="1:23" ht="14.25" customHeight="1" thickTop="1" thickBot="1" x14ac:dyDescent="0.25">
      <c r="L212" s="265" t="s">
        <v>61</v>
      </c>
      <c r="M212" s="266">
        <f t="shared" ref="M212:Q212" si="236">+M209+M210+M211</f>
        <v>467</v>
      </c>
      <c r="N212" s="267">
        <f t="shared" si="236"/>
        <v>278</v>
      </c>
      <c r="O212" s="268">
        <f t="shared" si="236"/>
        <v>745</v>
      </c>
      <c r="P212" s="266">
        <f t="shared" si="236"/>
        <v>0</v>
      </c>
      <c r="Q212" s="268">
        <f t="shared" si="236"/>
        <v>745</v>
      </c>
      <c r="R212" s="266">
        <f t="shared" ref="R212" si="237">+R209+R210+R211</f>
        <v>0</v>
      </c>
      <c r="S212" s="267">
        <f t="shared" ref="S212" si="238">+S209+S210+S211</f>
        <v>0</v>
      </c>
      <c r="T212" s="268">
        <f t="shared" ref="T212" si="239">+T209+T210+T211</f>
        <v>0</v>
      </c>
      <c r="U212" s="266">
        <f t="shared" ref="U212" si="240">+U209+U210+U211</f>
        <v>0</v>
      </c>
      <c r="V212" s="268">
        <f t="shared" ref="V212" si="241">+V209+V210+V211</f>
        <v>0</v>
      </c>
      <c r="W212" s="269">
        <f t="shared" si="235"/>
        <v>-100</v>
      </c>
    </row>
    <row r="213" spans="1:23" ht="14.25" customHeight="1" thickTop="1" x14ac:dyDescent="0.2">
      <c r="L213" s="243" t="s">
        <v>16</v>
      </c>
      <c r="M213" s="260">
        <f t="shared" ref="M213:N215" si="242">+M163+M188</f>
        <v>131</v>
      </c>
      <c r="N213" s="261">
        <f t="shared" si="242"/>
        <v>89</v>
      </c>
      <c r="O213" s="262">
        <f t="shared" ref="O213" si="243">M213+N213</f>
        <v>220</v>
      </c>
      <c r="P213" s="263">
        <f>+P163+P188</f>
        <v>0</v>
      </c>
      <c r="Q213" s="297">
        <f>O213+P213</f>
        <v>220</v>
      </c>
      <c r="R213" s="260">
        <f t="shared" ref="R213:S215" si="244">+R163+R188</f>
        <v>0</v>
      </c>
      <c r="S213" s="261">
        <f t="shared" si="244"/>
        <v>0</v>
      </c>
      <c r="T213" s="262">
        <f t="shared" ref="T213:T215" si="245">R213+S213</f>
        <v>0</v>
      </c>
      <c r="U213" s="263">
        <f>+U163+U188</f>
        <v>0</v>
      </c>
      <c r="V213" s="297">
        <f>T213+U213</f>
        <v>0</v>
      </c>
      <c r="W213" s="264">
        <f t="shared" si="235"/>
        <v>-100</v>
      </c>
    </row>
    <row r="214" spans="1:23" ht="14.25" customHeight="1" x14ac:dyDescent="0.2">
      <c r="L214" s="243" t="s">
        <v>17</v>
      </c>
      <c r="M214" s="260">
        <f t="shared" si="242"/>
        <v>136</v>
      </c>
      <c r="N214" s="261">
        <f t="shared" si="242"/>
        <v>104</v>
      </c>
      <c r="O214" s="262">
        <f>M214+N214</f>
        <v>240</v>
      </c>
      <c r="P214" s="263">
        <f>+P164+P189</f>
        <v>0</v>
      </c>
      <c r="Q214" s="297">
        <f>O214+P214</f>
        <v>240</v>
      </c>
      <c r="R214" s="260">
        <f t="shared" si="244"/>
        <v>0</v>
      </c>
      <c r="S214" s="261">
        <f t="shared" si="244"/>
        <v>0</v>
      </c>
      <c r="T214" s="262">
        <f>R214+S214</f>
        <v>0</v>
      </c>
      <c r="U214" s="263">
        <f>+U164+U189</f>
        <v>0</v>
      </c>
      <c r="V214" s="297">
        <f>T214+U214</f>
        <v>0</v>
      </c>
      <c r="W214" s="264">
        <f>IF(Q214=0,0,((V214/Q214)-1)*100)</f>
        <v>-100</v>
      </c>
    </row>
    <row r="215" spans="1:23" ht="14.25" customHeight="1" thickBot="1" x14ac:dyDescent="0.25">
      <c r="L215" s="243" t="s">
        <v>18</v>
      </c>
      <c r="M215" s="260">
        <f t="shared" si="242"/>
        <v>142</v>
      </c>
      <c r="N215" s="261">
        <f t="shared" si="242"/>
        <v>94</v>
      </c>
      <c r="O215" s="270">
        <f t="shared" ref="O215" si="246">M215+N215</f>
        <v>236</v>
      </c>
      <c r="P215" s="271">
        <f>+P165+P190</f>
        <v>0</v>
      </c>
      <c r="Q215" s="297">
        <f>O215+P215</f>
        <v>236</v>
      </c>
      <c r="R215" s="260">
        <f t="shared" si="244"/>
        <v>0</v>
      </c>
      <c r="S215" s="261">
        <f t="shared" si="244"/>
        <v>0</v>
      </c>
      <c r="T215" s="270">
        <f t="shared" si="245"/>
        <v>0</v>
      </c>
      <c r="U215" s="271">
        <f>+U165+U190</f>
        <v>0</v>
      </c>
      <c r="V215" s="297">
        <f>T215+U215</f>
        <v>0</v>
      </c>
      <c r="W215" s="264">
        <f t="shared" si="235"/>
        <v>-100</v>
      </c>
    </row>
    <row r="216" spans="1:23" ht="14.25" customHeight="1" thickTop="1" thickBot="1" x14ac:dyDescent="0.25">
      <c r="A216" s="389"/>
      <c r="L216" s="272" t="s">
        <v>39</v>
      </c>
      <c r="M216" s="273">
        <f t="shared" ref="M216:Q216" si="247">+M213+M214+M215</f>
        <v>409</v>
      </c>
      <c r="N216" s="273">
        <f t="shared" si="247"/>
        <v>287</v>
      </c>
      <c r="O216" s="274">
        <f t="shared" si="247"/>
        <v>696</v>
      </c>
      <c r="P216" s="275">
        <f t="shared" si="247"/>
        <v>0</v>
      </c>
      <c r="Q216" s="274">
        <f t="shared" si="247"/>
        <v>696</v>
      </c>
      <c r="R216" s="273">
        <f t="shared" ref="R216" si="248">+R213+R214+R215</f>
        <v>0</v>
      </c>
      <c r="S216" s="273">
        <f t="shared" ref="S216" si="249">+S213+S214+S215</f>
        <v>0</v>
      </c>
      <c r="T216" s="274">
        <f t="shared" ref="T216" si="250">+T213+T214+T215</f>
        <v>0</v>
      </c>
      <c r="U216" s="275">
        <f t="shared" ref="U216" si="251">+U213+U214+U215</f>
        <v>0</v>
      </c>
      <c r="V216" s="274">
        <f t="shared" ref="V216" si="252">+V213+V214+V215</f>
        <v>0</v>
      </c>
      <c r="W216" s="376">
        <f t="shared" si="235"/>
        <v>-100</v>
      </c>
    </row>
    <row r="217" spans="1:23" ht="14.25" customHeight="1" thickTop="1" x14ac:dyDescent="0.2">
      <c r="A217" s="388"/>
      <c r="K217" s="388"/>
      <c r="L217" s="243" t="s">
        <v>21</v>
      </c>
      <c r="M217" s="260">
        <f t="shared" ref="M217:N219" si="253">+M167+M192</f>
        <v>137</v>
      </c>
      <c r="N217" s="261">
        <f t="shared" si="253"/>
        <v>95</v>
      </c>
      <c r="O217" s="270">
        <f t="shared" ref="O217:O219" si="254">M217+N217</f>
        <v>232</v>
      </c>
      <c r="P217" s="277">
        <f>+P167+P192</f>
        <v>0</v>
      </c>
      <c r="Q217" s="297">
        <f>O217+P217</f>
        <v>232</v>
      </c>
      <c r="R217" s="260">
        <f t="shared" ref="R217:S219" si="255">+R167+R192</f>
        <v>0</v>
      </c>
      <c r="S217" s="261">
        <f t="shared" si="255"/>
        <v>0</v>
      </c>
      <c r="T217" s="270">
        <f t="shared" ref="T217:T219" si="256">R217+S217</f>
        <v>0</v>
      </c>
      <c r="U217" s="277">
        <f>+U167+U192</f>
        <v>0</v>
      </c>
      <c r="V217" s="297">
        <f>T217+U217</f>
        <v>0</v>
      </c>
      <c r="W217" s="264">
        <f t="shared" si="235"/>
        <v>-100</v>
      </c>
    </row>
    <row r="218" spans="1:23" ht="14.25" customHeight="1" x14ac:dyDescent="0.2">
      <c r="A218" s="388"/>
      <c r="K218" s="388"/>
      <c r="L218" s="243" t="s">
        <v>22</v>
      </c>
      <c r="M218" s="260">
        <f t="shared" si="253"/>
        <v>164</v>
      </c>
      <c r="N218" s="261">
        <f t="shared" si="253"/>
        <v>97</v>
      </c>
      <c r="O218" s="270">
        <f t="shared" si="254"/>
        <v>261</v>
      </c>
      <c r="P218" s="263">
        <f>+P168+P193</f>
        <v>0</v>
      </c>
      <c r="Q218" s="297">
        <f>O218+P218</f>
        <v>261</v>
      </c>
      <c r="R218" s="260">
        <f t="shared" si="255"/>
        <v>0</v>
      </c>
      <c r="S218" s="261">
        <f t="shared" si="255"/>
        <v>0</v>
      </c>
      <c r="T218" s="270">
        <f t="shared" si="256"/>
        <v>0</v>
      </c>
      <c r="U218" s="263">
        <f>+U168+U193</f>
        <v>0</v>
      </c>
      <c r="V218" s="297">
        <f>T218+U218</f>
        <v>0</v>
      </c>
      <c r="W218" s="264">
        <f t="shared" si="235"/>
        <v>-100</v>
      </c>
    </row>
    <row r="219" spans="1:23" ht="14.25" customHeight="1" thickBot="1" x14ac:dyDescent="0.25">
      <c r="A219" s="388"/>
      <c r="K219" s="388"/>
      <c r="L219" s="243" t="s">
        <v>23</v>
      </c>
      <c r="M219" s="260">
        <f t="shared" si="253"/>
        <v>41</v>
      </c>
      <c r="N219" s="261">
        <f t="shared" si="253"/>
        <v>26</v>
      </c>
      <c r="O219" s="270">
        <f t="shared" si="254"/>
        <v>67</v>
      </c>
      <c r="P219" s="263">
        <f>+P169+P194</f>
        <v>0</v>
      </c>
      <c r="Q219" s="297">
        <f>O219+P219</f>
        <v>67</v>
      </c>
      <c r="R219" s="260">
        <f t="shared" si="255"/>
        <v>0</v>
      </c>
      <c r="S219" s="261">
        <f t="shared" si="255"/>
        <v>0</v>
      </c>
      <c r="T219" s="270">
        <f t="shared" si="256"/>
        <v>0</v>
      </c>
      <c r="U219" s="263">
        <f>+U169+U194</f>
        <v>0</v>
      </c>
      <c r="V219" s="297">
        <f>T219+U219</f>
        <v>0</v>
      </c>
      <c r="W219" s="264">
        <f t="shared" si="235"/>
        <v>-100</v>
      </c>
    </row>
    <row r="220" spans="1:23" ht="14.25" customHeight="1" thickTop="1" thickBot="1" x14ac:dyDescent="0.25">
      <c r="L220" s="265" t="s">
        <v>40</v>
      </c>
      <c r="M220" s="266">
        <f t="shared" ref="M220:Q220" si="257">+M217+M218+M219</f>
        <v>342</v>
      </c>
      <c r="N220" s="267">
        <f t="shared" si="257"/>
        <v>218</v>
      </c>
      <c r="O220" s="268">
        <f t="shared" si="257"/>
        <v>560</v>
      </c>
      <c r="P220" s="266">
        <f t="shared" si="257"/>
        <v>0</v>
      </c>
      <c r="Q220" s="268">
        <f t="shared" si="257"/>
        <v>560</v>
      </c>
      <c r="R220" s="266">
        <f t="shared" ref="R220:V220" si="258">+R217+R218+R219</f>
        <v>0</v>
      </c>
      <c r="S220" s="267">
        <f t="shared" si="258"/>
        <v>0</v>
      </c>
      <c r="T220" s="268">
        <f t="shared" si="258"/>
        <v>0</v>
      </c>
      <c r="U220" s="266">
        <f t="shared" si="258"/>
        <v>0</v>
      </c>
      <c r="V220" s="268">
        <f t="shared" si="258"/>
        <v>0</v>
      </c>
      <c r="W220" s="269">
        <f t="shared" si="235"/>
        <v>-100</v>
      </c>
    </row>
    <row r="221" spans="1:23" ht="14.25" customHeight="1" thickTop="1" x14ac:dyDescent="0.2">
      <c r="L221" s="243" t="s">
        <v>10</v>
      </c>
      <c r="M221" s="260">
        <f t="shared" ref="M221:N223" si="259">+M171+M196</f>
        <v>0</v>
      </c>
      <c r="N221" s="261">
        <f t="shared" si="259"/>
        <v>0</v>
      </c>
      <c r="O221" s="262">
        <f>M221+N221</f>
        <v>0</v>
      </c>
      <c r="P221" s="263">
        <f>+P171+P196</f>
        <v>0</v>
      </c>
      <c r="Q221" s="297">
        <f>O221+P221</f>
        <v>0</v>
      </c>
      <c r="R221" s="260">
        <f t="shared" ref="R221:S223" si="260">+R171+R196</f>
        <v>0</v>
      </c>
      <c r="S221" s="261">
        <f t="shared" si="260"/>
        <v>0</v>
      </c>
      <c r="T221" s="262">
        <f>R221+S221</f>
        <v>0</v>
      </c>
      <c r="U221" s="263">
        <f>+U171+U196</f>
        <v>0</v>
      </c>
      <c r="V221" s="297">
        <f>T221+U221</f>
        <v>0</v>
      </c>
      <c r="W221" s="264">
        <f>IF(Q221=0,0,((V221/Q221)-1)*100)</f>
        <v>0</v>
      </c>
    </row>
    <row r="222" spans="1:23" ht="14.25" customHeight="1" x14ac:dyDescent="0.2">
      <c r="L222" s="243" t="s">
        <v>11</v>
      </c>
      <c r="M222" s="260">
        <f t="shared" si="259"/>
        <v>1</v>
      </c>
      <c r="N222" s="261">
        <f t="shared" si="259"/>
        <v>0</v>
      </c>
      <c r="O222" s="262">
        <f>M222+N222</f>
        <v>1</v>
      </c>
      <c r="P222" s="263">
        <f>+P172+P197</f>
        <v>0</v>
      </c>
      <c r="Q222" s="297">
        <f>O222+P222</f>
        <v>1</v>
      </c>
      <c r="R222" s="260">
        <f t="shared" si="260"/>
        <v>0</v>
      </c>
      <c r="S222" s="261">
        <f t="shared" si="260"/>
        <v>0</v>
      </c>
      <c r="T222" s="262">
        <f>R222+S222</f>
        <v>0</v>
      </c>
      <c r="U222" s="263">
        <f>+U172+U197</f>
        <v>0</v>
      </c>
      <c r="V222" s="297">
        <f>T222+U222</f>
        <v>0</v>
      </c>
      <c r="W222" s="264">
        <f>IF(Q222=0,0,((V222/Q222)-1)*100)</f>
        <v>-100</v>
      </c>
    </row>
    <row r="223" spans="1:23" ht="14.25" customHeight="1" thickBot="1" x14ac:dyDescent="0.25">
      <c r="L223" s="249" t="s">
        <v>12</v>
      </c>
      <c r="M223" s="260">
        <f t="shared" si="259"/>
        <v>1</v>
      </c>
      <c r="N223" s="261">
        <f t="shared" si="259"/>
        <v>0</v>
      </c>
      <c r="O223" s="262">
        <f t="shared" ref="O223" si="261">M223+N223</f>
        <v>1</v>
      </c>
      <c r="P223" s="263">
        <f>+P173+P198</f>
        <v>0</v>
      </c>
      <c r="Q223" s="297">
        <f>O223+P223</f>
        <v>1</v>
      </c>
      <c r="R223" s="260">
        <f t="shared" si="260"/>
        <v>0</v>
      </c>
      <c r="S223" s="261">
        <f t="shared" si="260"/>
        <v>0</v>
      </c>
      <c r="T223" s="262">
        <f t="shared" ref="T223" si="262">R223+S223</f>
        <v>0</v>
      </c>
      <c r="U223" s="263">
        <f>+U173+U198</f>
        <v>0</v>
      </c>
      <c r="V223" s="297">
        <f>T223+U223</f>
        <v>0</v>
      </c>
      <c r="W223" s="264">
        <f>IF(Q223=0,0,((V223/Q223)-1)*100)</f>
        <v>-100</v>
      </c>
    </row>
    <row r="224" spans="1:23" ht="14.25" customHeight="1" thickTop="1" thickBot="1" x14ac:dyDescent="0.25">
      <c r="L224" s="265" t="s">
        <v>38</v>
      </c>
      <c r="M224" s="266">
        <f t="shared" ref="M224:V224" si="263">+M221+M222+M223</f>
        <v>2</v>
      </c>
      <c r="N224" s="267">
        <f t="shared" si="263"/>
        <v>0</v>
      </c>
      <c r="O224" s="268">
        <f t="shared" si="263"/>
        <v>2</v>
      </c>
      <c r="P224" s="266">
        <f t="shared" si="263"/>
        <v>0</v>
      </c>
      <c r="Q224" s="268">
        <f t="shared" si="263"/>
        <v>2</v>
      </c>
      <c r="R224" s="266">
        <f t="shared" si="263"/>
        <v>0</v>
      </c>
      <c r="S224" s="267">
        <f t="shared" si="263"/>
        <v>0</v>
      </c>
      <c r="T224" s="268">
        <f t="shared" si="263"/>
        <v>0</v>
      </c>
      <c r="U224" s="266">
        <f t="shared" si="263"/>
        <v>0</v>
      </c>
      <c r="V224" s="268">
        <f t="shared" si="263"/>
        <v>0</v>
      </c>
      <c r="W224" s="269">
        <f t="shared" ref="W224" si="264">IF(Q224=0,0,((V224/Q224)-1)*100)</f>
        <v>-100</v>
      </c>
    </row>
    <row r="225" spans="12:23" ht="14.25" customHeight="1" thickTop="1" thickBot="1" x14ac:dyDescent="0.25">
      <c r="L225" s="265" t="s">
        <v>63</v>
      </c>
      <c r="M225" s="266">
        <f t="shared" ref="M225:V225" si="265">+M212+M216+M220+M224</f>
        <v>1220</v>
      </c>
      <c r="N225" s="267">
        <f t="shared" si="265"/>
        <v>783</v>
      </c>
      <c r="O225" s="268">
        <f t="shared" si="265"/>
        <v>2003</v>
      </c>
      <c r="P225" s="266">
        <f t="shared" si="265"/>
        <v>0</v>
      </c>
      <c r="Q225" s="268">
        <f t="shared" si="265"/>
        <v>2003</v>
      </c>
      <c r="R225" s="266">
        <f t="shared" si="265"/>
        <v>0</v>
      </c>
      <c r="S225" s="267">
        <f t="shared" si="265"/>
        <v>0</v>
      </c>
      <c r="T225" s="268">
        <f t="shared" si="265"/>
        <v>0</v>
      </c>
      <c r="U225" s="266">
        <f t="shared" si="265"/>
        <v>0</v>
      </c>
      <c r="V225" s="268">
        <f t="shared" si="265"/>
        <v>0</v>
      </c>
      <c r="W225" s="269">
        <f>IF(Q225=0,0,((V225/Q225)-1)*100)</f>
        <v>-100</v>
      </c>
    </row>
    <row r="226" spans="12:23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2qugvhrXsV7uv0AvSCNZO1VNm4ojCm6GQXjzSZJh3tHkwcmP93g2fIgXmx/18h9gl3vYDLsvkVXHbnBN4Hy9OQ==" saltValue="KHmDgt7IR/nEce2a7lHlPw==" spinCount="100000" sheet="1" objects="1" scenarios="1"/>
  <mergeCells count="40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L128:W128"/>
    <mergeCell ref="L202:W202"/>
    <mergeCell ref="L203:W203"/>
    <mergeCell ref="L152:W152"/>
    <mergeCell ref="L153:W153"/>
    <mergeCell ref="L177:W177"/>
    <mergeCell ref="L178:W178"/>
    <mergeCell ref="R130:V130"/>
  </mergeCells>
  <conditionalFormatting sqref="A1:A8 K1:K8 A26:A33 K26:K33 A76:A83 K76:K83 A101:A108 K101:K108 A151:A158 K151:K158 A176:A183 K176:K183 A226:A1048576 K226:K1048576 A120:A123 K120:K123 A126:A148 K126:K148 A201:A223 K201:K223 A45:A48 K45:K48 A51:A73 K51:K73 A20:A23 K20:K23 A95:A98 K97:K98 A170:A173 K170:K173 A195:A198 K195:K198">
    <cfRule type="containsText" dxfId="140" priority="126" operator="containsText" text="NOT OK">
      <formula>NOT(ISERROR(SEARCH("NOT OK",A1)))</formula>
    </cfRule>
  </conditionalFormatting>
  <conditionalFormatting sqref="K95:K96">
    <cfRule type="containsText" dxfId="139" priority="122" operator="containsText" text="NOT OK">
      <formula>NOT(ISERROR(SEARCH("NOT OK",K95)))</formula>
    </cfRule>
  </conditionalFormatting>
  <conditionalFormatting sqref="A25 K25">
    <cfRule type="containsText" dxfId="138" priority="118" operator="containsText" text="NOT OK">
      <formula>NOT(ISERROR(SEARCH("NOT OK",A25)))</formula>
    </cfRule>
  </conditionalFormatting>
  <conditionalFormatting sqref="A100 K100">
    <cfRule type="containsText" dxfId="137" priority="115" operator="containsText" text="NOT OK">
      <formula>NOT(ISERROR(SEARCH("NOT OK",A100)))</formula>
    </cfRule>
  </conditionalFormatting>
  <conditionalFormatting sqref="A175 K175">
    <cfRule type="containsText" dxfId="136" priority="112" operator="containsText" text="NOT OK">
      <formula>NOT(ISERROR(SEARCH("NOT OK",A175)))</formula>
    </cfRule>
  </conditionalFormatting>
  <conditionalFormatting sqref="A24 K24">
    <cfRule type="containsText" dxfId="135" priority="109" operator="containsText" text="NOT OK">
      <formula>NOT(ISERROR(SEARCH("NOT OK",A24)))</formula>
    </cfRule>
  </conditionalFormatting>
  <conditionalFormatting sqref="A50 K50">
    <cfRule type="containsText" dxfId="134" priority="108" operator="containsText" text="NOT OK">
      <formula>NOT(ISERROR(SEARCH("NOT OK",A50)))</formula>
    </cfRule>
  </conditionalFormatting>
  <conditionalFormatting sqref="A49 K49">
    <cfRule type="containsText" dxfId="133" priority="107" operator="containsText" text="NOT OK">
      <formula>NOT(ISERROR(SEARCH("NOT OK",A49)))</formula>
    </cfRule>
  </conditionalFormatting>
  <conditionalFormatting sqref="A75 K75">
    <cfRule type="containsText" dxfId="132" priority="106" operator="containsText" text="NOT OK">
      <formula>NOT(ISERROR(SEARCH("NOT OK",A75)))</formula>
    </cfRule>
  </conditionalFormatting>
  <conditionalFormatting sqref="A74 K74">
    <cfRule type="containsText" dxfId="131" priority="105" operator="containsText" text="NOT OK">
      <formula>NOT(ISERROR(SEARCH("NOT OK",A74)))</formula>
    </cfRule>
  </conditionalFormatting>
  <conditionalFormatting sqref="A99 K99">
    <cfRule type="containsText" dxfId="130" priority="104" operator="containsText" text="NOT OK">
      <formula>NOT(ISERROR(SEARCH("NOT OK",A99)))</formula>
    </cfRule>
  </conditionalFormatting>
  <conditionalFormatting sqref="A125 K125">
    <cfRule type="containsText" dxfId="129" priority="103" operator="containsText" text="NOT OK">
      <formula>NOT(ISERROR(SEARCH("NOT OK",A125)))</formula>
    </cfRule>
  </conditionalFormatting>
  <conditionalFormatting sqref="A124 K124">
    <cfRule type="containsText" dxfId="128" priority="102" operator="containsText" text="NOT OK">
      <formula>NOT(ISERROR(SEARCH("NOT OK",A124)))</formula>
    </cfRule>
  </conditionalFormatting>
  <conditionalFormatting sqref="A150 K150">
    <cfRule type="containsText" dxfId="127" priority="101" operator="containsText" text="NOT OK">
      <formula>NOT(ISERROR(SEARCH("NOT OK",A150)))</formula>
    </cfRule>
  </conditionalFormatting>
  <conditionalFormatting sqref="A149 K149">
    <cfRule type="containsText" dxfId="126" priority="100" operator="containsText" text="NOT OK">
      <formula>NOT(ISERROR(SEARCH("NOT OK",A149)))</formula>
    </cfRule>
  </conditionalFormatting>
  <conditionalFormatting sqref="A174 K174">
    <cfRule type="containsText" dxfId="125" priority="99" operator="containsText" text="NOT OK">
      <formula>NOT(ISERROR(SEARCH("NOT OK",A174)))</formula>
    </cfRule>
  </conditionalFormatting>
  <conditionalFormatting sqref="A200 K200">
    <cfRule type="containsText" dxfId="124" priority="98" operator="containsText" text="NOT OK">
      <formula>NOT(ISERROR(SEARCH("NOT OK",A200)))</formula>
    </cfRule>
  </conditionalFormatting>
  <conditionalFormatting sqref="A199 K199">
    <cfRule type="containsText" dxfId="123" priority="97" operator="containsText" text="NOT OK">
      <formula>NOT(ISERROR(SEARCH("NOT OK",A199)))</formula>
    </cfRule>
  </conditionalFormatting>
  <conditionalFormatting sqref="A225 K225">
    <cfRule type="containsText" dxfId="122" priority="96" operator="containsText" text="NOT OK">
      <formula>NOT(ISERROR(SEARCH("NOT OK",A225)))</formula>
    </cfRule>
  </conditionalFormatting>
  <conditionalFormatting sqref="A224 K224">
    <cfRule type="containsText" dxfId="121" priority="95" operator="containsText" text="NOT OK">
      <formula>NOT(ISERROR(SEARCH("NOT OK",A224)))</formula>
    </cfRule>
  </conditionalFormatting>
  <conditionalFormatting sqref="A9:A10 K9:K10 K13:K19 A13:A19">
    <cfRule type="containsText" dxfId="120" priority="53" operator="containsText" text="NOT OK">
      <formula>NOT(ISERROR(SEARCH("NOT OK",A9)))</formula>
    </cfRule>
  </conditionalFormatting>
  <conditionalFormatting sqref="A11:A12 K11:K12">
    <cfRule type="containsText" dxfId="119" priority="52" operator="containsText" text="NOT OK">
      <formula>NOT(ISERROR(SEARCH("NOT OK",A11)))</formula>
    </cfRule>
  </conditionalFormatting>
  <conditionalFormatting sqref="K34:K35 A34:A35 K38:K40 A38:A40 A42:A44 K42:K44">
    <cfRule type="containsText" dxfId="118" priority="51" operator="containsText" text="NOT OK">
      <formula>NOT(ISERROR(SEARCH("NOT OK",A34)))</formula>
    </cfRule>
  </conditionalFormatting>
  <conditionalFormatting sqref="K36 A36">
    <cfRule type="containsText" dxfId="117" priority="50" operator="containsText" text="NOT OK">
      <formula>NOT(ISERROR(SEARCH("NOT OK",A36)))</formula>
    </cfRule>
  </conditionalFormatting>
  <conditionalFormatting sqref="A37:A40 K37:K40">
    <cfRule type="containsText" dxfId="116" priority="49" operator="containsText" text="NOT OK">
      <formula>NOT(ISERROR(SEARCH("NOT OK",A37)))</formula>
    </cfRule>
  </conditionalFormatting>
  <conditionalFormatting sqref="A41:A43 K41:K43">
    <cfRule type="containsText" dxfId="115" priority="48" operator="containsText" text="NOT OK">
      <formula>NOT(ISERROR(SEARCH("NOT OK",A41)))</formula>
    </cfRule>
  </conditionalFormatting>
  <conditionalFormatting sqref="K84:K85 A84:A85 A88:A94 K88:K94">
    <cfRule type="containsText" dxfId="114" priority="47" operator="containsText" text="NOT OK">
      <formula>NOT(ISERROR(SEARCH("NOT OK",A84)))</formula>
    </cfRule>
  </conditionalFormatting>
  <conditionalFormatting sqref="K86:K93 A86:A93">
    <cfRule type="containsText" dxfId="113" priority="46" operator="containsText" text="NOT OK">
      <formula>NOT(ISERROR(SEARCH("NOT OK",A86)))</formula>
    </cfRule>
  </conditionalFormatting>
  <conditionalFormatting sqref="A109:A110 K109:K110 K113:K115 A113:A115 K117:K119 A117:A119">
    <cfRule type="containsText" dxfId="112" priority="45" operator="containsText" text="NOT OK">
      <formula>NOT(ISERROR(SEARCH("NOT OK",A109)))</formula>
    </cfRule>
  </conditionalFormatting>
  <conditionalFormatting sqref="A111 K111">
    <cfRule type="containsText" dxfId="111" priority="44" operator="containsText" text="NOT OK">
      <formula>NOT(ISERROR(SEARCH("NOT OK",A111)))</formula>
    </cfRule>
  </conditionalFormatting>
  <conditionalFormatting sqref="K112:K115 A112:A115">
    <cfRule type="containsText" dxfId="110" priority="43" operator="containsText" text="NOT OK">
      <formula>NOT(ISERROR(SEARCH("NOT OK",A112)))</formula>
    </cfRule>
  </conditionalFormatting>
  <conditionalFormatting sqref="K116:K118 A116:A118">
    <cfRule type="containsText" dxfId="109" priority="42" operator="containsText" text="NOT OK">
      <formula>NOT(ISERROR(SEARCH("NOT OK",A116)))</formula>
    </cfRule>
  </conditionalFormatting>
  <conditionalFormatting sqref="K116:K118 A116:A118">
    <cfRule type="containsText" dxfId="108" priority="41" operator="containsText" text="NOT OK">
      <formula>NOT(ISERROR(SEARCH("NOT OK",A116)))</formula>
    </cfRule>
  </conditionalFormatting>
  <conditionalFormatting sqref="A159:A160 K159:K160 K163:K169 A163:A169">
    <cfRule type="containsText" dxfId="107" priority="40" operator="containsText" text="NOT OK">
      <formula>NOT(ISERROR(SEARCH("NOT OK",A159)))</formula>
    </cfRule>
  </conditionalFormatting>
  <conditionalFormatting sqref="A161:A168 K161:K168">
    <cfRule type="containsText" dxfId="106" priority="39" operator="containsText" text="NOT OK">
      <formula>NOT(ISERROR(SEARCH("NOT OK",A161)))</formula>
    </cfRule>
  </conditionalFormatting>
  <conditionalFormatting sqref="K184:K185 A184:A185 K188:K190 A188:A190 K192:K194 A192:A194">
    <cfRule type="containsText" dxfId="105" priority="38" operator="containsText" text="NOT OK">
      <formula>NOT(ISERROR(SEARCH("NOT OK",A184)))</formula>
    </cfRule>
  </conditionalFormatting>
  <conditionalFormatting sqref="K186 A186">
    <cfRule type="containsText" dxfId="104" priority="37" operator="containsText" text="NOT OK">
      <formula>NOT(ISERROR(SEARCH("NOT OK",A186)))</formula>
    </cfRule>
  </conditionalFormatting>
  <conditionalFormatting sqref="A187:A190 K187:K190">
    <cfRule type="containsText" dxfId="103" priority="36" operator="containsText" text="NOT OK">
      <formula>NOT(ISERROR(SEARCH("NOT OK",A187)))</formula>
    </cfRule>
  </conditionalFormatting>
  <conditionalFormatting sqref="A191:A193 K191:K193">
    <cfRule type="containsText" dxfId="102" priority="35" operator="containsText" text="NOT OK">
      <formula>NOT(ISERROR(SEARCH("NOT OK",A191)))</formula>
    </cfRule>
  </conditionalFormatting>
  <conditionalFormatting sqref="A191:A193 K191:K193">
    <cfRule type="containsText" dxfId="101" priority="34" operator="containsText" text="NOT OK">
      <formula>NOT(ISERROR(SEARCH("NOT OK",A191)))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76" min="11" max="22" man="1"/>
    <brk id="151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B226"/>
  <sheetViews>
    <sheetView topLeftCell="A178" zoomScale="98" zoomScaleNormal="98" workbookViewId="0">
      <selection activeCell="S17" sqref="S17"/>
    </sheetView>
  </sheetViews>
  <sheetFormatPr defaultColWidth="7" defaultRowHeight="12.75" x14ac:dyDescent="0.2"/>
  <cols>
    <col min="1" max="1" width="7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3.42578125" style="1" customWidth="1"/>
    <col min="15" max="15" width="14.140625" style="1" customWidth="1"/>
    <col min="16" max="16" width="11" style="1" customWidth="1"/>
    <col min="17" max="17" width="13.28515625" style="1" customWidth="1"/>
    <col min="18" max="19" width="13.140625" style="1" customWidth="1"/>
    <col min="20" max="22" width="13" style="1" customWidth="1"/>
    <col min="23" max="23" width="13.28515625" style="2" customWidth="1"/>
    <col min="24" max="24" width="7.7109375" style="2" bestFit="1" customWidth="1"/>
    <col min="25" max="25" width="6.85546875" style="1" bestFit="1" customWidth="1"/>
    <col min="26" max="26" width="7" style="1"/>
    <col min="27" max="27" width="7.5703125" style="3" bestFit="1" customWidth="1"/>
    <col min="28" max="16384" width="7" style="1"/>
  </cols>
  <sheetData>
    <row r="1" spans="1:28" ht="13.5" thickBot="1" x14ac:dyDescent="0.25"/>
    <row r="2" spans="1:28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8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8" ht="14.25" thickTop="1" thickBot="1" x14ac:dyDescent="0.25">
      <c r="B4" s="106"/>
      <c r="C4" s="365"/>
      <c r="D4" s="365"/>
      <c r="E4" s="365"/>
      <c r="F4" s="365"/>
      <c r="G4" s="365"/>
      <c r="H4" s="365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8" ht="13.5" customHeight="1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8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8" ht="13.5" thickBot="1" x14ac:dyDescent="0.25">
      <c r="B7" s="116"/>
      <c r="C7" s="117" t="s">
        <v>5</v>
      </c>
      <c r="D7" s="118" t="s">
        <v>6</v>
      </c>
      <c r="E7" s="418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8" ht="6" customHeight="1" thickTop="1" x14ac:dyDescent="0.2">
      <c r="B8" s="111"/>
      <c r="C8" s="121"/>
      <c r="D8" s="122"/>
      <c r="E8" s="174"/>
      <c r="F8" s="121"/>
      <c r="G8" s="122"/>
      <c r="H8" s="174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8" x14ac:dyDescent="0.2">
      <c r="A9" s="382" t="str">
        <f t="shared" ref="A9:A14" si="0">IF(ISERROR(F9/G9)," ",IF(F9/G9&gt;0.5,IF(F9/G9&lt;1.5," ","NOT OK"),"NOT OK"))</f>
        <v xml:space="preserve"> </v>
      </c>
      <c r="B9" s="111" t="s">
        <v>13</v>
      </c>
      <c r="C9" s="125">
        <v>870</v>
      </c>
      <c r="D9" s="127">
        <v>886</v>
      </c>
      <c r="E9" s="175">
        <f>SUM(C9:D9)</f>
        <v>1756</v>
      </c>
      <c r="F9" s="430">
        <v>976</v>
      </c>
      <c r="G9" s="431">
        <v>988</v>
      </c>
      <c r="H9" s="175">
        <f>SUM(F9:G9)</f>
        <v>1964</v>
      </c>
      <c r="I9" s="128">
        <f t="shared" ref="I9:I14" si="1">IF(E9=0,0,((H9/E9)-1)*100)</f>
        <v>11.845102505694772</v>
      </c>
      <c r="J9" s="4"/>
      <c r="L9" s="14" t="s">
        <v>13</v>
      </c>
      <c r="M9" s="40">
        <v>143848</v>
      </c>
      <c r="N9" s="38">
        <v>146306</v>
      </c>
      <c r="O9" s="414">
        <f t="shared" ref="O9" si="2">+M9+N9</f>
        <v>290154</v>
      </c>
      <c r="P9" s="413">
        <v>406</v>
      </c>
      <c r="Q9" s="414">
        <f>O9+P9</f>
        <v>290560</v>
      </c>
      <c r="R9" s="438">
        <v>169613</v>
      </c>
      <c r="S9" s="439">
        <v>167180</v>
      </c>
      <c r="T9" s="414">
        <f t="shared" ref="T9:T19" si="3">+R9+S9</f>
        <v>336793</v>
      </c>
      <c r="U9" s="413">
        <v>342</v>
      </c>
      <c r="V9" s="414">
        <f>T9+U9</f>
        <v>337135</v>
      </c>
      <c r="W9" s="41">
        <f t="shared" ref="W9:W14" si="4">IF(Q9=0,0,((V9/Q9)-1)*100)</f>
        <v>16.02939151982379</v>
      </c>
      <c r="AA9" s="1"/>
      <c r="AB9" s="3"/>
    </row>
    <row r="10" spans="1:28" x14ac:dyDescent="0.2">
      <c r="A10" s="382" t="str">
        <f t="shared" si="0"/>
        <v xml:space="preserve"> </v>
      </c>
      <c r="B10" s="111" t="s">
        <v>14</v>
      </c>
      <c r="C10" s="125">
        <v>817</v>
      </c>
      <c r="D10" s="127">
        <v>819</v>
      </c>
      <c r="E10" s="175">
        <f>SUM(C10:D10)</f>
        <v>1636</v>
      </c>
      <c r="F10" s="430">
        <v>1116</v>
      </c>
      <c r="G10" s="431">
        <v>1117</v>
      </c>
      <c r="H10" s="175">
        <f>SUM(F10:G10)</f>
        <v>2233</v>
      </c>
      <c r="I10" s="128">
        <f t="shared" si="1"/>
        <v>36.49144254278729</v>
      </c>
      <c r="J10" s="4"/>
      <c r="L10" s="14" t="s">
        <v>14</v>
      </c>
      <c r="M10" s="40">
        <v>136258</v>
      </c>
      <c r="N10" s="38">
        <v>144310</v>
      </c>
      <c r="O10" s="343">
        <f>+M10+N10</f>
        <v>280568</v>
      </c>
      <c r="P10" s="413">
        <v>7</v>
      </c>
      <c r="Q10" s="414">
        <f>O10+P10</f>
        <v>280575</v>
      </c>
      <c r="R10" s="438">
        <v>201831</v>
      </c>
      <c r="S10" s="439">
        <v>200600</v>
      </c>
      <c r="T10" s="414">
        <f t="shared" si="3"/>
        <v>402431</v>
      </c>
      <c r="U10" s="413">
        <v>456</v>
      </c>
      <c r="V10" s="414">
        <f>T10+U10</f>
        <v>402887</v>
      </c>
      <c r="W10" s="41">
        <f t="shared" si="4"/>
        <v>43.59333511538803</v>
      </c>
    </row>
    <row r="11" spans="1:28" ht="13.5" thickBot="1" x14ac:dyDescent="0.25">
      <c r="A11" s="384" t="str">
        <f t="shared" si="0"/>
        <v xml:space="preserve"> </v>
      </c>
      <c r="B11" s="111" t="s">
        <v>15</v>
      </c>
      <c r="C11" s="125">
        <v>838</v>
      </c>
      <c r="D11" s="127">
        <v>840</v>
      </c>
      <c r="E11" s="175">
        <f>SUM(C11:D11)</f>
        <v>1678</v>
      </c>
      <c r="F11" s="430">
        <v>1181</v>
      </c>
      <c r="G11" s="431">
        <v>1179</v>
      </c>
      <c r="H11" s="175">
        <f>SUM(F11:G11)</f>
        <v>2360</v>
      </c>
      <c r="I11" s="128">
        <f t="shared" si="1"/>
        <v>40.643623361144222</v>
      </c>
      <c r="J11" s="8"/>
      <c r="L11" s="14" t="s">
        <v>15</v>
      </c>
      <c r="M11" s="40">
        <v>134854</v>
      </c>
      <c r="N11" s="38">
        <v>137451</v>
      </c>
      <c r="O11" s="414">
        <f>+M11+N11</f>
        <v>272305</v>
      </c>
      <c r="P11" s="413">
        <v>156</v>
      </c>
      <c r="Q11" s="414">
        <f>O11+P11</f>
        <v>272461</v>
      </c>
      <c r="R11" s="438">
        <v>193737</v>
      </c>
      <c r="S11" s="439">
        <v>197321</v>
      </c>
      <c r="T11" s="414">
        <f t="shared" si="3"/>
        <v>391058</v>
      </c>
      <c r="U11" s="413">
        <v>155</v>
      </c>
      <c r="V11" s="414">
        <f>T11+U11</f>
        <v>391213</v>
      </c>
      <c r="W11" s="41">
        <f t="shared" si="4"/>
        <v>43.584953442878074</v>
      </c>
    </row>
    <row r="12" spans="1:28" ht="14.25" thickTop="1" thickBot="1" x14ac:dyDescent="0.25">
      <c r="A12" s="382" t="str">
        <f t="shared" si="0"/>
        <v xml:space="preserve"> </v>
      </c>
      <c r="B12" s="132" t="s">
        <v>61</v>
      </c>
      <c r="C12" s="133">
        <f>+C9+C10+C11</f>
        <v>2525</v>
      </c>
      <c r="D12" s="135">
        <f t="shared" ref="D12:H12" si="5">+D9+D10+D11</f>
        <v>2545</v>
      </c>
      <c r="E12" s="179">
        <f t="shared" si="5"/>
        <v>5070</v>
      </c>
      <c r="F12" s="432">
        <f t="shared" si="5"/>
        <v>3273</v>
      </c>
      <c r="G12" s="433">
        <f t="shared" si="5"/>
        <v>3284</v>
      </c>
      <c r="H12" s="179">
        <f t="shared" si="5"/>
        <v>6557</v>
      </c>
      <c r="I12" s="136">
        <f t="shared" si="1"/>
        <v>29.329388560157788</v>
      </c>
      <c r="J12" s="4"/>
      <c r="L12" s="42" t="s">
        <v>61</v>
      </c>
      <c r="M12" s="46">
        <f>+M9+M10+M11</f>
        <v>414960</v>
      </c>
      <c r="N12" s="44">
        <f t="shared" ref="N12:V12" si="6">+N9+N10+N11</f>
        <v>428067</v>
      </c>
      <c r="O12" s="188">
        <f t="shared" si="6"/>
        <v>843027</v>
      </c>
      <c r="P12" s="44">
        <f t="shared" si="6"/>
        <v>569</v>
      </c>
      <c r="Q12" s="188">
        <f t="shared" si="6"/>
        <v>843596</v>
      </c>
      <c r="R12" s="46">
        <f>+R9+R10+R11</f>
        <v>565181</v>
      </c>
      <c r="S12" s="44">
        <f>+S9+S10+S11</f>
        <v>565101</v>
      </c>
      <c r="T12" s="188">
        <f t="shared" si="3"/>
        <v>1130282</v>
      </c>
      <c r="U12" s="44">
        <f>+U9+U10+U11</f>
        <v>953</v>
      </c>
      <c r="V12" s="188">
        <f t="shared" si="6"/>
        <v>1131235</v>
      </c>
      <c r="W12" s="47">
        <f t="shared" si="4"/>
        <v>34.096771440357699</v>
      </c>
    </row>
    <row r="13" spans="1:28" ht="13.5" thickTop="1" x14ac:dyDescent="0.2">
      <c r="A13" s="382" t="str">
        <f t="shared" si="0"/>
        <v xml:space="preserve"> </v>
      </c>
      <c r="B13" s="111" t="s">
        <v>16</v>
      </c>
      <c r="C13" s="138">
        <v>757</v>
      </c>
      <c r="D13" s="140">
        <v>759</v>
      </c>
      <c r="E13" s="175">
        <f t="shared" ref="E13" si="7">SUM(C13:D13)</f>
        <v>1516</v>
      </c>
      <c r="F13" s="434">
        <v>1160</v>
      </c>
      <c r="G13" s="435">
        <v>1160</v>
      </c>
      <c r="H13" s="175">
        <f t="shared" ref="H13" si="8">SUM(F13:G13)</f>
        <v>2320</v>
      </c>
      <c r="I13" s="128">
        <f t="shared" si="1"/>
        <v>53.034300791556731</v>
      </c>
      <c r="J13" s="8"/>
      <c r="L13" s="14" t="s">
        <v>16</v>
      </c>
      <c r="M13" s="40">
        <v>123665</v>
      </c>
      <c r="N13" s="38">
        <v>124996</v>
      </c>
      <c r="O13" s="414">
        <f>+M13+N13</f>
        <v>248661</v>
      </c>
      <c r="P13" s="413">
        <v>10</v>
      </c>
      <c r="Q13" s="414">
        <f>O13+P13</f>
        <v>248671</v>
      </c>
      <c r="R13" s="440">
        <v>181929</v>
      </c>
      <c r="S13" s="441">
        <v>186130</v>
      </c>
      <c r="T13" s="414">
        <f t="shared" si="3"/>
        <v>368059</v>
      </c>
      <c r="U13" s="413">
        <v>12</v>
      </c>
      <c r="V13" s="414">
        <f>T13+U13</f>
        <v>368071</v>
      </c>
      <c r="W13" s="41">
        <f t="shared" si="4"/>
        <v>48.015249064024346</v>
      </c>
      <c r="AA13" s="1"/>
      <c r="AB13" s="3"/>
    </row>
    <row r="14" spans="1:28" x14ac:dyDescent="0.2">
      <c r="A14" s="382" t="str">
        <f t="shared" si="0"/>
        <v xml:space="preserve"> </v>
      </c>
      <c r="B14" s="111" t="s">
        <v>17</v>
      </c>
      <c r="C14" s="138">
        <v>775</v>
      </c>
      <c r="D14" s="140">
        <v>785</v>
      </c>
      <c r="E14" s="175">
        <f>SUM(C14:D14)</f>
        <v>1560</v>
      </c>
      <c r="F14" s="434">
        <v>1126</v>
      </c>
      <c r="G14" s="435">
        <v>1138</v>
      </c>
      <c r="H14" s="175">
        <f>SUM(F14:G14)</f>
        <v>2264</v>
      </c>
      <c r="I14" s="128">
        <f t="shared" si="1"/>
        <v>45.128205128205124</v>
      </c>
      <c r="L14" s="14" t="s">
        <v>17</v>
      </c>
      <c r="M14" s="40">
        <v>116385</v>
      </c>
      <c r="N14" s="38">
        <v>116735</v>
      </c>
      <c r="O14" s="414">
        <f t="shared" ref="O14" si="9">+M14+N14</f>
        <v>233120</v>
      </c>
      <c r="P14" s="413">
        <v>386</v>
      </c>
      <c r="Q14" s="414">
        <f>O14+P14</f>
        <v>233506</v>
      </c>
      <c r="R14" s="438">
        <v>162669</v>
      </c>
      <c r="S14" s="439">
        <v>167234</v>
      </c>
      <c r="T14" s="414">
        <f t="shared" si="3"/>
        <v>329903</v>
      </c>
      <c r="U14" s="397">
        <v>183</v>
      </c>
      <c r="V14" s="414">
        <f>T14+U14</f>
        <v>330086</v>
      </c>
      <c r="W14" s="41">
        <f t="shared" si="4"/>
        <v>41.360821563471603</v>
      </c>
    </row>
    <row r="15" spans="1:28" ht="13.5" thickBot="1" x14ac:dyDescent="0.25">
      <c r="A15" s="385" t="str">
        <f>IF(ISERROR(F15/G15)," ",IF(F15/G15&gt;0.5,IF(F15/G15&lt;1.5," ","NOT OK"),"NOT OK"))</f>
        <v xml:space="preserve"> </v>
      </c>
      <c r="B15" s="111" t="s">
        <v>18</v>
      </c>
      <c r="C15" s="138">
        <v>770</v>
      </c>
      <c r="D15" s="140">
        <v>768</v>
      </c>
      <c r="E15" s="175">
        <f>SUM(C15:D15)</f>
        <v>1538</v>
      </c>
      <c r="F15" s="434">
        <v>1156</v>
      </c>
      <c r="G15" s="435">
        <v>1157</v>
      </c>
      <c r="H15" s="175">
        <f>SUM(F15:G15)</f>
        <v>2313</v>
      </c>
      <c r="I15" s="128">
        <f>IF(E15=0,0,((H15/E15)-1)*100)</f>
        <v>50.390117035110535</v>
      </c>
      <c r="J15" s="9"/>
      <c r="L15" s="14" t="s">
        <v>18</v>
      </c>
      <c r="M15" s="40">
        <v>123899</v>
      </c>
      <c r="N15" s="38">
        <v>118026</v>
      </c>
      <c r="O15" s="414">
        <f>+M15+N15</f>
        <v>241925</v>
      </c>
      <c r="P15" s="413">
        <v>98</v>
      </c>
      <c r="Q15" s="414">
        <f>O15+P15</f>
        <v>242023</v>
      </c>
      <c r="R15" s="438">
        <v>183561</v>
      </c>
      <c r="S15" s="439">
        <v>175048</v>
      </c>
      <c r="T15" s="414">
        <f t="shared" si="3"/>
        <v>358609</v>
      </c>
      <c r="U15" s="413">
        <v>19</v>
      </c>
      <c r="V15" s="414">
        <f>T15+U15</f>
        <v>358628</v>
      </c>
      <c r="W15" s="41">
        <f>IF(Q15=0,0,((V15/Q15)-1)*100)</f>
        <v>48.179305272639382</v>
      </c>
    </row>
    <row r="16" spans="1:28" ht="15.75" customHeight="1" thickTop="1" thickBot="1" x14ac:dyDescent="0.25">
      <c r="A16" s="10" t="str">
        <f>IF(ISERROR(F16/G16)," ",IF(F16/G16&gt;0.5,IF(F16/G16&lt;1.5," ","NOT OK"),"NOT OK"))</f>
        <v xml:space="preserve"> </v>
      </c>
      <c r="B16" s="141" t="s">
        <v>19</v>
      </c>
      <c r="C16" s="133">
        <f>+C13+C14+C15</f>
        <v>2302</v>
      </c>
      <c r="D16" s="143">
        <f t="shared" ref="D16:H16" si="10">+D13+D14+D15</f>
        <v>2312</v>
      </c>
      <c r="E16" s="177">
        <f t="shared" si="10"/>
        <v>4614</v>
      </c>
      <c r="F16" s="432">
        <f t="shared" si="10"/>
        <v>3442</v>
      </c>
      <c r="G16" s="436">
        <f t="shared" si="10"/>
        <v>3455</v>
      </c>
      <c r="H16" s="177">
        <f t="shared" si="10"/>
        <v>6897</v>
      </c>
      <c r="I16" s="136">
        <f>IF(E16=0,0,((H16/E16)-1)*100)</f>
        <v>49.479843953185963</v>
      </c>
      <c r="J16" s="10"/>
      <c r="K16" s="405"/>
      <c r="L16" s="48" t="s">
        <v>19</v>
      </c>
      <c r="M16" s="49">
        <f>+M13+M14+M15</f>
        <v>363949</v>
      </c>
      <c r="N16" s="50">
        <f t="shared" ref="N16:V16" si="11">+N13+N14+N15</f>
        <v>359757</v>
      </c>
      <c r="O16" s="189">
        <f t="shared" si="11"/>
        <v>723706</v>
      </c>
      <c r="P16" s="50">
        <f t="shared" si="11"/>
        <v>494</v>
      </c>
      <c r="Q16" s="189">
        <f t="shared" si="11"/>
        <v>724200</v>
      </c>
      <c r="R16" s="49">
        <f>+R13+R14+R15</f>
        <v>528159</v>
      </c>
      <c r="S16" s="50">
        <f>+S13+S14+S15</f>
        <v>528412</v>
      </c>
      <c r="T16" s="189">
        <f t="shared" si="3"/>
        <v>1056571</v>
      </c>
      <c r="U16" s="50">
        <f>+U13+U14+U15</f>
        <v>214</v>
      </c>
      <c r="V16" s="189">
        <f t="shared" si="11"/>
        <v>1056785</v>
      </c>
      <c r="W16" s="51">
        <f>IF(Q16=0,0,((V16/Q16)-1)*100)</f>
        <v>45.924468378900855</v>
      </c>
    </row>
    <row r="17" spans="1:23" ht="13.5" thickTop="1" x14ac:dyDescent="0.2">
      <c r="A17" s="382" t="str">
        <f>IF(ISERROR(F17/G17)," ",IF(F17/G17&gt;0.5,IF(F17/G17&lt;1.5," ","NOT OK"),"NOT OK"))</f>
        <v xml:space="preserve"> </v>
      </c>
      <c r="B17" s="111" t="s">
        <v>20</v>
      </c>
      <c r="C17" s="125">
        <v>848</v>
      </c>
      <c r="D17" s="127">
        <v>863</v>
      </c>
      <c r="E17" s="178">
        <f>SUM(C17:D17)</f>
        <v>1711</v>
      </c>
      <c r="F17" s="430">
        <v>1171</v>
      </c>
      <c r="G17" s="431">
        <v>1195</v>
      </c>
      <c r="H17" s="178">
        <f>SUM(F17:G17)</f>
        <v>2366</v>
      </c>
      <c r="I17" s="128">
        <f>IF(E17=0,0,((H17/E17)-1)*100)</f>
        <v>38.281706604324953</v>
      </c>
      <c r="J17" s="8"/>
      <c r="L17" s="14" t="s">
        <v>21</v>
      </c>
      <c r="M17" s="40">
        <v>136930</v>
      </c>
      <c r="N17" s="38">
        <v>137479</v>
      </c>
      <c r="O17" s="414">
        <f>+M17+N17</f>
        <v>274409</v>
      </c>
      <c r="P17" s="413">
        <v>9</v>
      </c>
      <c r="Q17" s="414">
        <f>O17+P17</f>
        <v>274418</v>
      </c>
      <c r="R17" s="438">
        <v>177296</v>
      </c>
      <c r="S17" s="439">
        <v>180728</v>
      </c>
      <c r="T17" s="414">
        <f t="shared" si="3"/>
        <v>358024</v>
      </c>
      <c r="U17" s="413">
        <v>377</v>
      </c>
      <c r="V17" s="414">
        <f>T17+U17</f>
        <v>358401</v>
      </c>
      <c r="W17" s="41">
        <f>IF(Q17=0,0,((V17/Q17)-1)*100)</f>
        <v>30.60404200890612</v>
      </c>
    </row>
    <row r="18" spans="1:23" x14ac:dyDescent="0.2">
      <c r="A18" s="382" t="str">
        <f t="shared" ref="A18" si="12">IF(ISERROR(F18/G18)," ",IF(F18/G18&gt;0.5,IF(F18/G18&lt;1.5," ","NOT OK"),"NOT OK"))</f>
        <v xml:space="preserve"> </v>
      </c>
      <c r="B18" s="111" t="s">
        <v>22</v>
      </c>
      <c r="C18" s="125">
        <v>884</v>
      </c>
      <c r="D18" s="127">
        <v>885</v>
      </c>
      <c r="E18" s="169">
        <f t="shared" ref="E18" si="13">SUM(C18:D18)</f>
        <v>1769</v>
      </c>
      <c r="F18" s="430">
        <v>1168</v>
      </c>
      <c r="G18" s="431">
        <v>1171</v>
      </c>
      <c r="H18" s="169">
        <f t="shared" ref="H18" si="14">SUM(F18:G18)</f>
        <v>2339</v>
      </c>
      <c r="I18" s="128">
        <f t="shared" ref="I18" si="15">IF(E18=0,0,((H18/E18)-1)*100)</f>
        <v>32.221594120972298</v>
      </c>
      <c r="J18" s="8"/>
      <c r="L18" s="14" t="s">
        <v>22</v>
      </c>
      <c r="M18" s="40">
        <v>148378</v>
      </c>
      <c r="N18" s="38">
        <v>148414</v>
      </c>
      <c r="O18" s="414">
        <f t="shared" ref="O18" si="16">+M18+N18</f>
        <v>296792</v>
      </c>
      <c r="P18" s="413">
        <v>610</v>
      </c>
      <c r="Q18" s="414">
        <f>O18+P18</f>
        <v>297402</v>
      </c>
      <c r="R18" s="438">
        <v>182838</v>
      </c>
      <c r="S18" s="439">
        <v>185202</v>
      </c>
      <c r="T18" s="414">
        <f t="shared" si="3"/>
        <v>368040</v>
      </c>
      <c r="U18" s="413">
        <v>28</v>
      </c>
      <c r="V18" s="414">
        <f>T18+U18</f>
        <v>368068</v>
      </c>
      <c r="W18" s="41">
        <f t="shared" ref="W18" si="17">IF(Q18=0,0,((V18/Q18)-1)*100)</f>
        <v>23.761104498288521</v>
      </c>
    </row>
    <row r="19" spans="1:23" ht="13.5" thickBot="1" x14ac:dyDescent="0.25">
      <c r="A19" s="382" t="str">
        <f>IF(ISERROR(F19/G19)," ",IF(F19/G19&gt;0.5,IF(F19/G19&lt;1.5," ","NOT OK"),"NOT OK"))</f>
        <v xml:space="preserve"> </v>
      </c>
      <c r="B19" s="111" t="s">
        <v>23</v>
      </c>
      <c r="C19" s="125">
        <v>756</v>
      </c>
      <c r="D19" s="144">
        <v>758</v>
      </c>
      <c r="E19" s="173">
        <f>SUM(C19:D19)</f>
        <v>1514</v>
      </c>
      <c r="F19" s="430">
        <v>1075</v>
      </c>
      <c r="G19" s="437">
        <v>1074</v>
      </c>
      <c r="H19" s="173">
        <f>SUM(F19:G19)</f>
        <v>2149</v>
      </c>
      <c r="I19" s="145">
        <f>IF(E19=0,0,((H19/E19)-1)*100)</f>
        <v>41.94187582562747</v>
      </c>
      <c r="J19" s="8"/>
      <c r="L19" s="14" t="s">
        <v>23</v>
      </c>
      <c r="M19" s="40">
        <v>117812</v>
      </c>
      <c r="N19" s="38">
        <v>114872</v>
      </c>
      <c r="O19" s="414">
        <f>+M19+N19</f>
        <v>232684</v>
      </c>
      <c r="P19" s="413">
        <v>192</v>
      </c>
      <c r="Q19" s="414">
        <f>O19+P19</f>
        <v>232876</v>
      </c>
      <c r="R19" s="438">
        <v>146010</v>
      </c>
      <c r="S19" s="439">
        <v>141326</v>
      </c>
      <c r="T19" s="414">
        <f t="shared" si="3"/>
        <v>287336</v>
      </c>
      <c r="U19" s="413">
        <v>27</v>
      </c>
      <c r="V19" s="414">
        <f>T19+U19</f>
        <v>287363</v>
      </c>
      <c r="W19" s="41">
        <f>IF(Q19=0,0,((V19/Q19)-1)*100)</f>
        <v>23.397430392140016</v>
      </c>
    </row>
    <row r="20" spans="1:23" ht="14.25" customHeight="1" thickTop="1" thickBot="1" x14ac:dyDescent="0.25">
      <c r="A20" s="382" t="str">
        <f t="shared" ref="A20:A63" si="18">IF(ISERROR(F20/G20)," ",IF(F20/G20&gt;0.5,IF(F20/G20&lt;1.5," ","NOT OK"),"NOT OK"))</f>
        <v xml:space="preserve"> </v>
      </c>
      <c r="B20" s="132" t="s">
        <v>24</v>
      </c>
      <c r="C20" s="133">
        <f t="shared" ref="C20:E20" si="19">+C17+C18+C19</f>
        <v>2488</v>
      </c>
      <c r="D20" s="135">
        <f t="shared" si="19"/>
        <v>2506</v>
      </c>
      <c r="E20" s="179">
        <f t="shared" si="19"/>
        <v>4994</v>
      </c>
      <c r="F20" s="133">
        <f t="shared" ref="F20:H20" si="20">+F17+F18+F19</f>
        <v>3414</v>
      </c>
      <c r="G20" s="135">
        <f t="shared" si="20"/>
        <v>3440</v>
      </c>
      <c r="H20" s="179">
        <f t="shared" si="20"/>
        <v>6854</v>
      </c>
      <c r="I20" s="136">
        <f t="shared" ref="I20" si="21">IF(E20=0,0,((H20/E20)-1)*100)</f>
        <v>37.244693632358825</v>
      </c>
      <c r="J20" s="4"/>
      <c r="L20" s="42" t="s">
        <v>24</v>
      </c>
      <c r="M20" s="46">
        <f t="shared" ref="M20:V20" si="22">+M17+M18+M19</f>
        <v>403120</v>
      </c>
      <c r="N20" s="44">
        <f t="shared" si="22"/>
        <v>400765</v>
      </c>
      <c r="O20" s="188">
        <f t="shared" si="22"/>
        <v>803885</v>
      </c>
      <c r="P20" s="44">
        <f t="shared" si="22"/>
        <v>811</v>
      </c>
      <c r="Q20" s="188">
        <f t="shared" si="22"/>
        <v>804696</v>
      </c>
      <c r="R20" s="46">
        <f t="shared" si="22"/>
        <v>506144</v>
      </c>
      <c r="S20" s="44">
        <f t="shared" si="22"/>
        <v>507256</v>
      </c>
      <c r="T20" s="188">
        <f t="shared" si="22"/>
        <v>1013400</v>
      </c>
      <c r="U20" s="44">
        <f t="shared" si="22"/>
        <v>432</v>
      </c>
      <c r="V20" s="188">
        <f t="shared" si="22"/>
        <v>1013832</v>
      </c>
      <c r="W20" s="47">
        <f t="shared" ref="W20" si="23">IF(Q20=0,0,((V20/Q20)-1)*100)</f>
        <v>25.989441975603199</v>
      </c>
    </row>
    <row r="21" spans="1:23" ht="14.25" customHeight="1" thickTop="1" x14ac:dyDescent="0.2">
      <c r="A21" s="382" t="str">
        <f t="shared" ref="A21:A25" si="24">IF(ISERROR(F21/G21)," ",IF(F21/G21&gt;0.5,IF(F21/G21&lt;1.5," ","NOT OK"),"NOT OK"))</f>
        <v xml:space="preserve"> </v>
      </c>
      <c r="B21" s="111" t="s">
        <v>10</v>
      </c>
      <c r="C21" s="125">
        <v>791</v>
      </c>
      <c r="D21" s="127">
        <v>802</v>
      </c>
      <c r="E21" s="175">
        <f>SUM(C21:D21)</f>
        <v>1593</v>
      </c>
      <c r="F21" s="125">
        <v>1106</v>
      </c>
      <c r="G21" s="127">
        <v>1121</v>
      </c>
      <c r="H21" s="175">
        <f>SUM(F21:G21)</f>
        <v>2227</v>
      </c>
      <c r="I21" s="128">
        <f t="shared" ref="I21:I25" si="25">IF(E21=0,0,((H21/E21)-1)*100)</f>
        <v>39.799121155053349</v>
      </c>
      <c r="J21" s="4"/>
      <c r="L21" s="14" t="s">
        <v>10</v>
      </c>
      <c r="M21" s="40">
        <v>124972</v>
      </c>
      <c r="N21" s="38">
        <v>129085</v>
      </c>
      <c r="O21" s="414">
        <f>SUM(M21:N21)</f>
        <v>254057</v>
      </c>
      <c r="P21" s="413">
        <v>11</v>
      </c>
      <c r="Q21" s="414">
        <f t="shared" ref="Q21" si="26">O21+P21</f>
        <v>254068</v>
      </c>
      <c r="R21" s="40">
        <v>146104</v>
      </c>
      <c r="S21" s="38">
        <v>151885</v>
      </c>
      <c r="T21" s="187">
        <f>SUM(R21:S21)</f>
        <v>297989</v>
      </c>
      <c r="U21" s="148">
        <v>682</v>
      </c>
      <c r="V21" s="187">
        <f t="shared" ref="V21" si="27">T21+U21</f>
        <v>298671</v>
      </c>
      <c r="W21" s="41">
        <f t="shared" ref="W21:W25" si="28">IF(Q21=0,0,((V21/Q21)-1)*100)</f>
        <v>17.555536313113016</v>
      </c>
    </row>
    <row r="22" spans="1:23" ht="14.25" customHeight="1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125">
        <v>789</v>
      </c>
      <c r="D22" s="127">
        <v>789</v>
      </c>
      <c r="E22" s="175">
        <f>SUM(C22:D22)</f>
        <v>1578</v>
      </c>
      <c r="F22" s="125">
        <v>1100</v>
      </c>
      <c r="G22" s="127">
        <v>1103</v>
      </c>
      <c r="H22" s="175">
        <f>SUM(F22:G22)</f>
        <v>2203</v>
      </c>
      <c r="I22" s="128">
        <f>IF(E22=0,0,((H22/E22)-1)*100)</f>
        <v>39.607097591888476</v>
      </c>
      <c r="J22" s="4"/>
      <c r="K22" s="7"/>
      <c r="L22" s="14" t="s">
        <v>11</v>
      </c>
      <c r="M22" s="40">
        <v>127123</v>
      </c>
      <c r="N22" s="38">
        <v>118146</v>
      </c>
      <c r="O22" s="414">
        <f>SUM(M22:N22)</f>
        <v>245269</v>
      </c>
      <c r="P22" s="413">
        <v>316</v>
      </c>
      <c r="Q22" s="414">
        <f>O22+P22</f>
        <v>245585</v>
      </c>
      <c r="R22" s="40">
        <v>161957</v>
      </c>
      <c r="S22" s="38">
        <v>147877</v>
      </c>
      <c r="T22" s="187">
        <f>SUM(R22:S22)</f>
        <v>309834</v>
      </c>
      <c r="U22" s="148">
        <v>16</v>
      </c>
      <c r="V22" s="187">
        <f>T22+U22</f>
        <v>309850</v>
      </c>
      <c r="W22" s="41">
        <f>IF(Q22=0,0,((V22/Q22)-1)*100)</f>
        <v>26.168129160982968</v>
      </c>
    </row>
    <row r="23" spans="1:23" ht="14.25" customHeight="1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129">
        <v>881</v>
      </c>
      <c r="D23" s="131">
        <v>883</v>
      </c>
      <c r="E23" s="175">
        <f>SUM(C23:D23)</f>
        <v>1764</v>
      </c>
      <c r="F23" s="129">
        <v>1258</v>
      </c>
      <c r="G23" s="131">
        <v>1278</v>
      </c>
      <c r="H23" s="175">
        <f>SUM(F23:G23)</f>
        <v>2536</v>
      </c>
      <c r="I23" s="128">
        <f>IF(E23=0,0,((H23/E23)-1)*100)</f>
        <v>43.764172335600904</v>
      </c>
      <c r="J23" s="4"/>
      <c r="K23" s="7"/>
      <c r="L23" s="23" t="s">
        <v>12</v>
      </c>
      <c r="M23" s="40">
        <v>157539</v>
      </c>
      <c r="N23" s="38">
        <v>145689</v>
      </c>
      <c r="O23" s="414">
        <f t="shared" ref="O23" si="29">SUM(M23:N23)</f>
        <v>303228</v>
      </c>
      <c r="P23" s="413">
        <v>15</v>
      </c>
      <c r="Q23" s="305">
        <f>O23+P23</f>
        <v>303243</v>
      </c>
      <c r="R23" s="40">
        <v>208519</v>
      </c>
      <c r="S23" s="38">
        <v>189239</v>
      </c>
      <c r="T23" s="187">
        <f t="shared" ref="T23" si="30">SUM(R23:S23)</f>
        <v>397758</v>
      </c>
      <c r="U23" s="148">
        <v>304</v>
      </c>
      <c r="V23" s="305">
        <f>T23+U23</f>
        <v>398062</v>
      </c>
      <c r="W23" s="41">
        <f>IF(Q23=0,0,((V23/Q23)-1)*100)</f>
        <v>31.268322764251778</v>
      </c>
    </row>
    <row r="24" spans="1:23" ht="14.25" customHeight="1" thickTop="1" thickBot="1" x14ac:dyDescent="0.25">
      <c r="A24" s="382" t="str">
        <f t="shared" ref="A24" si="31">IF(ISERROR(F24/G24)," ",IF(F24/G24&gt;0.5,IF(F24/G24&lt;1.5," ","NOT OK"),"NOT OK"))</f>
        <v xml:space="preserve"> </v>
      </c>
      <c r="B24" s="132" t="s">
        <v>38</v>
      </c>
      <c r="C24" s="133">
        <f t="shared" ref="C24:H24" si="32">+C21+C22+C23</f>
        <v>2461</v>
      </c>
      <c r="D24" s="135">
        <f t="shared" si="32"/>
        <v>2474</v>
      </c>
      <c r="E24" s="179">
        <f t="shared" si="32"/>
        <v>4935</v>
      </c>
      <c r="F24" s="133">
        <f t="shared" si="32"/>
        <v>3464</v>
      </c>
      <c r="G24" s="135">
        <f t="shared" si="32"/>
        <v>3502</v>
      </c>
      <c r="H24" s="179">
        <f t="shared" si="32"/>
        <v>6966</v>
      </c>
      <c r="I24" s="136">
        <f t="shared" ref="I24" si="33">IF(E24=0,0,((H24/E24)-1)*100)</f>
        <v>41.155015197568389</v>
      </c>
      <c r="J24" s="4"/>
      <c r="L24" s="42" t="s">
        <v>38</v>
      </c>
      <c r="M24" s="46">
        <f t="shared" ref="M24:V24" si="34">+M21+M22+M23</f>
        <v>409634</v>
      </c>
      <c r="N24" s="44">
        <f t="shared" si="34"/>
        <v>392920</v>
      </c>
      <c r="O24" s="188">
        <f t="shared" si="34"/>
        <v>802554</v>
      </c>
      <c r="P24" s="44">
        <f t="shared" si="34"/>
        <v>342</v>
      </c>
      <c r="Q24" s="188">
        <f t="shared" si="34"/>
        <v>802896</v>
      </c>
      <c r="R24" s="46">
        <f t="shared" si="34"/>
        <v>516580</v>
      </c>
      <c r="S24" s="44">
        <f t="shared" si="34"/>
        <v>489001</v>
      </c>
      <c r="T24" s="188">
        <f t="shared" si="34"/>
        <v>1005581</v>
      </c>
      <c r="U24" s="44">
        <f t="shared" si="34"/>
        <v>1002</v>
      </c>
      <c r="V24" s="188">
        <f t="shared" si="34"/>
        <v>1006583</v>
      </c>
      <c r="W24" s="47">
        <f t="shared" ref="W24" si="35">IF(Q24=0,0,((V24/Q24)-1)*100)</f>
        <v>25.369039078535693</v>
      </c>
    </row>
    <row r="25" spans="1:23" ht="14.25" customHeight="1" thickTop="1" thickBot="1" x14ac:dyDescent="0.25">
      <c r="A25" s="383" t="str">
        <f t="shared" si="24"/>
        <v xml:space="preserve"> </v>
      </c>
      <c r="B25" s="132" t="s">
        <v>63</v>
      </c>
      <c r="C25" s="133">
        <f t="shared" ref="C25:H25" si="36">+C12+C16+C20+C24</f>
        <v>9776</v>
      </c>
      <c r="D25" s="135">
        <f t="shared" si="36"/>
        <v>9837</v>
      </c>
      <c r="E25" s="176">
        <f t="shared" si="36"/>
        <v>19613</v>
      </c>
      <c r="F25" s="133">
        <f t="shared" si="36"/>
        <v>13593</v>
      </c>
      <c r="G25" s="135">
        <f t="shared" si="36"/>
        <v>13681</v>
      </c>
      <c r="H25" s="176">
        <f t="shared" si="36"/>
        <v>27274</v>
      </c>
      <c r="I25" s="137">
        <f t="shared" si="25"/>
        <v>39.060827002498336</v>
      </c>
      <c r="J25" s="8"/>
      <c r="L25" s="42" t="s">
        <v>63</v>
      </c>
      <c r="M25" s="46">
        <f t="shared" ref="M25:V25" si="37">+M12+M16+M20+M24</f>
        <v>1591663</v>
      </c>
      <c r="N25" s="44">
        <f t="shared" si="37"/>
        <v>1581509</v>
      </c>
      <c r="O25" s="188">
        <f t="shared" si="37"/>
        <v>3173172</v>
      </c>
      <c r="P25" s="45">
        <f t="shared" si="37"/>
        <v>2216</v>
      </c>
      <c r="Q25" s="191">
        <f t="shared" si="37"/>
        <v>3175388</v>
      </c>
      <c r="R25" s="46">
        <f t="shared" si="37"/>
        <v>2116064</v>
      </c>
      <c r="S25" s="44">
        <f t="shared" si="37"/>
        <v>2089770</v>
      </c>
      <c r="T25" s="188">
        <f t="shared" si="37"/>
        <v>4205834</v>
      </c>
      <c r="U25" s="45">
        <f t="shared" si="37"/>
        <v>2601</v>
      </c>
      <c r="V25" s="191">
        <f t="shared" si="37"/>
        <v>4208435</v>
      </c>
      <c r="W25" s="47">
        <f t="shared" si="28"/>
        <v>32.532937707140029</v>
      </c>
    </row>
    <row r="26" spans="1:23" ht="14.25" thickTop="1" thickBot="1" x14ac:dyDescent="0.25">
      <c r="B26" s="146" t="s">
        <v>60</v>
      </c>
      <c r="C26" s="107"/>
      <c r="D26" s="107"/>
      <c r="E26" s="107"/>
      <c r="F26" s="107"/>
      <c r="G26" s="107"/>
      <c r="H26" s="107"/>
      <c r="I26" s="108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3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3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3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3" ht="13.5" thickBot="1" x14ac:dyDescent="0.25">
      <c r="B32" s="116"/>
      <c r="C32" s="117" t="s">
        <v>5</v>
      </c>
      <c r="D32" s="118" t="s">
        <v>6</v>
      </c>
      <c r="E32" s="418" t="s">
        <v>7</v>
      </c>
      <c r="F32" s="117" t="s">
        <v>5</v>
      </c>
      <c r="G32" s="118" t="s">
        <v>6</v>
      </c>
      <c r="H32" s="119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 x14ac:dyDescent="0.2">
      <c r="A34" s="4" t="str">
        <f t="shared" ref="A34:A39" si="38">IF(ISERROR(F34/G34)," ",IF(F34/G34&gt;0.5,IF(F34/G34&lt;1.5," ","NOT OK"),"NOT OK"))</f>
        <v xml:space="preserve"> </v>
      </c>
      <c r="B34" s="111" t="s">
        <v>13</v>
      </c>
      <c r="C34" s="125">
        <v>1186</v>
      </c>
      <c r="D34" s="127">
        <v>1174</v>
      </c>
      <c r="E34" s="175">
        <f t="shared" ref="E34" si="39">SUM(C34:D34)</f>
        <v>2360</v>
      </c>
      <c r="F34" s="430">
        <v>1298</v>
      </c>
      <c r="G34" s="431">
        <v>1285</v>
      </c>
      <c r="H34" s="175">
        <f t="shared" ref="H34" si="40">SUM(F34:G34)</f>
        <v>2583</v>
      </c>
      <c r="I34" s="128">
        <f t="shared" ref="I34:I39" si="41">IF(E34=0,0,((H34/E34)-1)*100)</f>
        <v>9.4491525423728859</v>
      </c>
      <c r="L34" s="14" t="s">
        <v>13</v>
      </c>
      <c r="M34" s="40">
        <v>188290</v>
      </c>
      <c r="N34" s="38">
        <v>184662</v>
      </c>
      <c r="O34" s="414">
        <f t="shared" ref="O34" si="42">+M34+N34</f>
        <v>372952</v>
      </c>
      <c r="P34" s="39">
        <v>0</v>
      </c>
      <c r="Q34" s="190">
        <f>O34+P34</f>
        <v>372952</v>
      </c>
      <c r="R34" s="438">
        <v>215557</v>
      </c>
      <c r="S34" s="439">
        <v>213268</v>
      </c>
      <c r="T34" s="414">
        <f t="shared" ref="T34:T44" si="43">+R34+S34</f>
        <v>428825</v>
      </c>
      <c r="U34" s="398">
        <v>190</v>
      </c>
      <c r="V34" s="190">
        <f>T34+U34</f>
        <v>429015</v>
      </c>
      <c r="W34" s="41">
        <f t="shared" ref="W34:W39" si="44">IF(Q34=0,0,((V34/Q34)-1)*100)</f>
        <v>15.032229348548864</v>
      </c>
    </row>
    <row r="35" spans="1:23" x14ac:dyDescent="0.2">
      <c r="A35" s="4" t="str">
        <f t="shared" si="38"/>
        <v xml:space="preserve"> </v>
      </c>
      <c r="B35" s="111" t="s">
        <v>14</v>
      </c>
      <c r="C35" s="125">
        <v>1032</v>
      </c>
      <c r="D35" s="127">
        <v>1031</v>
      </c>
      <c r="E35" s="175">
        <f>SUM(C35:D35)</f>
        <v>2063</v>
      </c>
      <c r="F35" s="430">
        <v>1188</v>
      </c>
      <c r="G35" s="431">
        <v>1187</v>
      </c>
      <c r="H35" s="175">
        <f>SUM(F35:G35)</f>
        <v>2375</v>
      </c>
      <c r="I35" s="128">
        <f t="shared" si="41"/>
        <v>15.123606398448853</v>
      </c>
      <c r="J35" s="4"/>
      <c r="L35" s="14" t="s">
        <v>14</v>
      </c>
      <c r="M35" s="40">
        <v>170215</v>
      </c>
      <c r="N35" s="38">
        <v>168130</v>
      </c>
      <c r="O35" s="414">
        <f>+M35+N35</f>
        <v>338345</v>
      </c>
      <c r="P35" s="39">
        <v>0</v>
      </c>
      <c r="Q35" s="190">
        <f>O35+P35</f>
        <v>338345</v>
      </c>
      <c r="R35" s="438">
        <v>204529</v>
      </c>
      <c r="S35" s="439">
        <v>199842</v>
      </c>
      <c r="T35" s="414">
        <f t="shared" si="43"/>
        <v>404371</v>
      </c>
      <c r="U35" s="398">
        <v>0</v>
      </c>
      <c r="V35" s="190">
        <f>T35+U35</f>
        <v>404371</v>
      </c>
      <c r="W35" s="41">
        <f t="shared" si="44"/>
        <v>19.514400981246951</v>
      </c>
    </row>
    <row r="36" spans="1:23" ht="13.5" thickBot="1" x14ac:dyDescent="0.25">
      <c r="A36" s="4" t="str">
        <f t="shared" si="38"/>
        <v xml:space="preserve"> </v>
      </c>
      <c r="B36" s="111" t="s">
        <v>15</v>
      </c>
      <c r="C36" s="125">
        <v>1152</v>
      </c>
      <c r="D36" s="127">
        <v>1152</v>
      </c>
      <c r="E36" s="175">
        <f>SUM(C36:D36)</f>
        <v>2304</v>
      </c>
      <c r="F36" s="430">
        <v>1328</v>
      </c>
      <c r="G36" s="431">
        <v>1330</v>
      </c>
      <c r="H36" s="175">
        <f>SUM(F36:G36)</f>
        <v>2658</v>
      </c>
      <c r="I36" s="128">
        <f t="shared" si="41"/>
        <v>15.364583333333325</v>
      </c>
      <c r="J36" s="4"/>
      <c r="L36" s="14" t="s">
        <v>15</v>
      </c>
      <c r="M36" s="40">
        <v>180078</v>
      </c>
      <c r="N36" s="38">
        <v>175389</v>
      </c>
      <c r="O36" s="414">
        <f>+M36+N36</f>
        <v>355467</v>
      </c>
      <c r="P36" s="39">
        <v>2</v>
      </c>
      <c r="Q36" s="190">
        <f>O36+P36</f>
        <v>355469</v>
      </c>
      <c r="R36" s="438">
        <v>216742</v>
      </c>
      <c r="S36" s="441">
        <v>212674</v>
      </c>
      <c r="T36" s="414">
        <f t="shared" si="43"/>
        <v>429416</v>
      </c>
      <c r="U36" s="398">
        <v>109</v>
      </c>
      <c r="V36" s="190">
        <f>T36+U36</f>
        <v>429525</v>
      </c>
      <c r="W36" s="41">
        <f t="shared" si="44"/>
        <v>20.833321611729861</v>
      </c>
    </row>
    <row r="37" spans="1:23" ht="14.25" thickTop="1" thickBot="1" x14ac:dyDescent="0.25">
      <c r="A37" s="382" t="str">
        <f t="shared" si="38"/>
        <v xml:space="preserve"> </v>
      </c>
      <c r="B37" s="132" t="s">
        <v>61</v>
      </c>
      <c r="C37" s="133">
        <f>+C34+C35+C36</f>
        <v>3370</v>
      </c>
      <c r="D37" s="135">
        <f t="shared" ref="D37:H37" si="45">+D34+D35+D36</f>
        <v>3357</v>
      </c>
      <c r="E37" s="179">
        <f t="shared" si="45"/>
        <v>6727</v>
      </c>
      <c r="F37" s="432">
        <f t="shared" si="45"/>
        <v>3814</v>
      </c>
      <c r="G37" s="433">
        <f t="shared" si="45"/>
        <v>3802</v>
      </c>
      <c r="H37" s="179">
        <f t="shared" si="45"/>
        <v>7616</v>
      </c>
      <c r="I37" s="136">
        <f t="shared" si="41"/>
        <v>13.215400624349627</v>
      </c>
      <c r="J37" s="4"/>
      <c r="L37" s="42" t="s">
        <v>61</v>
      </c>
      <c r="M37" s="46">
        <f>+M34+M35+M36</f>
        <v>538583</v>
      </c>
      <c r="N37" s="44">
        <f t="shared" ref="N37:V37" si="46">+N34+N35+N36</f>
        <v>528181</v>
      </c>
      <c r="O37" s="188">
        <f t="shared" si="46"/>
        <v>1066764</v>
      </c>
      <c r="P37" s="44">
        <f t="shared" si="46"/>
        <v>2</v>
      </c>
      <c r="Q37" s="188">
        <f t="shared" si="46"/>
        <v>1066766</v>
      </c>
      <c r="R37" s="46">
        <f>+R34+R35+R36</f>
        <v>636828</v>
      </c>
      <c r="S37" s="44">
        <f>+S34+S35+S36</f>
        <v>625784</v>
      </c>
      <c r="T37" s="188">
        <f t="shared" si="43"/>
        <v>1262612</v>
      </c>
      <c r="U37" s="44">
        <f>+U34+U35+U36</f>
        <v>299</v>
      </c>
      <c r="V37" s="188">
        <f t="shared" si="46"/>
        <v>1262911</v>
      </c>
      <c r="W37" s="47">
        <f t="shared" si="44"/>
        <v>18.386881471662942</v>
      </c>
    </row>
    <row r="38" spans="1:23" ht="13.5" thickTop="1" x14ac:dyDescent="0.2">
      <c r="A38" s="4" t="str">
        <f t="shared" si="38"/>
        <v xml:space="preserve"> </v>
      </c>
      <c r="B38" s="111" t="s">
        <v>16</v>
      </c>
      <c r="C38" s="138">
        <v>1192</v>
      </c>
      <c r="D38" s="140">
        <v>1187</v>
      </c>
      <c r="E38" s="175">
        <f t="shared" ref="E38" si="47">SUM(C38:D38)</f>
        <v>2379</v>
      </c>
      <c r="F38" s="434">
        <v>1373</v>
      </c>
      <c r="G38" s="435">
        <v>1368</v>
      </c>
      <c r="H38" s="175">
        <f t="shared" ref="H38" si="48">SUM(F38:G38)</f>
        <v>2741</v>
      </c>
      <c r="I38" s="128">
        <f t="shared" si="41"/>
        <v>15.216477511559479</v>
      </c>
      <c r="J38" s="8"/>
      <c r="L38" s="14" t="s">
        <v>16</v>
      </c>
      <c r="M38" s="40">
        <v>185010</v>
      </c>
      <c r="N38" s="38">
        <v>182712</v>
      </c>
      <c r="O38" s="414">
        <f>+M38+N38</f>
        <v>367722</v>
      </c>
      <c r="P38" s="413">
        <v>0</v>
      </c>
      <c r="Q38" s="307">
        <f>O38+P38</f>
        <v>367722</v>
      </c>
      <c r="R38" s="438">
        <v>220816</v>
      </c>
      <c r="S38" s="439">
        <v>221384</v>
      </c>
      <c r="T38" s="414">
        <f t="shared" si="43"/>
        <v>442200</v>
      </c>
      <c r="U38" s="413">
        <v>147</v>
      </c>
      <c r="V38" s="307">
        <f>T38+U38</f>
        <v>442347</v>
      </c>
      <c r="W38" s="41">
        <f t="shared" si="44"/>
        <v>20.293863298905144</v>
      </c>
    </row>
    <row r="39" spans="1:23" x14ac:dyDescent="0.2">
      <c r="A39" s="4" t="str">
        <f t="shared" si="38"/>
        <v xml:space="preserve"> </v>
      </c>
      <c r="B39" s="111" t="s">
        <v>17</v>
      </c>
      <c r="C39" s="138">
        <v>1213</v>
      </c>
      <c r="D39" s="140">
        <v>1206</v>
      </c>
      <c r="E39" s="175">
        <f>SUM(C39:D39)</f>
        <v>2419</v>
      </c>
      <c r="F39" s="434">
        <v>1446</v>
      </c>
      <c r="G39" s="435">
        <v>1438</v>
      </c>
      <c r="H39" s="175">
        <f>SUM(F39:G39)</f>
        <v>2884</v>
      </c>
      <c r="I39" s="128">
        <f t="shared" si="41"/>
        <v>19.222819346837539</v>
      </c>
      <c r="J39" s="4"/>
      <c r="L39" s="14" t="s">
        <v>17</v>
      </c>
      <c r="M39" s="40">
        <v>169580</v>
      </c>
      <c r="N39" s="38">
        <v>167459</v>
      </c>
      <c r="O39" s="414">
        <f t="shared" ref="O39" si="49">+M39+N39</f>
        <v>337039</v>
      </c>
      <c r="P39" s="413">
        <v>0</v>
      </c>
      <c r="Q39" s="414">
        <f>O39+P39</f>
        <v>337039</v>
      </c>
      <c r="R39" s="438">
        <v>200470</v>
      </c>
      <c r="S39" s="439">
        <v>203985</v>
      </c>
      <c r="T39" s="414">
        <f t="shared" si="43"/>
        <v>404455</v>
      </c>
      <c r="U39" s="413">
        <v>120</v>
      </c>
      <c r="V39" s="414">
        <f>T39+U39</f>
        <v>404575</v>
      </c>
      <c r="W39" s="41">
        <f t="shared" si="44"/>
        <v>20.038037141102372</v>
      </c>
    </row>
    <row r="40" spans="1:23" ht="13.5" thickBot="1" x14ac:dyDescent="0.25">
      <c r="A40" s="4" t="str">
        <f>IF(ISERROR(F40/G40)," ",IF(F40/G40&gt;0.5,IF(F40/G40&lt;1.5," ","NOT OK"),"NOT OK"))</f>
        <v xml:space="preserve"> </v>
      </c>
      <c r="B40" s="111" t="s">
        <v>18</v>
      </c>
      <c r="C40" s="138">
        <v>1126</v>
      </c>
      <c r="D40" s="140">
        <v>1126</v>
      </c>
      <c r="E40" s="175">
        <f>SUM(C40:D40)</f>
        <v>2252</v>
      </c>
      <c r="F40" s="434">
        <v>1305</v>
      </c>
      <c r="G40" s="435">
        <v>1305</v>
      </c>
      <c r="H40" s="175">
        <f>SUM(F40:G40)</f>
        <v>2610</v>
      </c>
      <c r="I40" s="128">
        <f>IF(E40=0,0,((H40/E40)-1)*100)</f>
        <v>15.896980461811715</v>
      </c>
      <c r="J40" s="4"/>
      <c r="L40" s="14" t="s">
        <v>18</v>
      </c>
      <c r="M40" s="40">
        <v>161054</v>
      </c>
      <c r="N40" s="38">
        <v>156402</v>
      </c>
      <c r="O40" s="414">
        <f>+M40+N40</f>
        <v>317456</v>
      </c>
      <c r="P40" s="413">
        <v>0</v>
      </c>
      <c r="Q40" s="414">
        <f>O40+P40</f>
        <v>317456</v>
      </c>
      <c r="R40" s="438">
        <v>182298</v>
      </c>
      <c r="S40" s="439">
        <v>179010</v>
      </c>
      <c r="T40" s="414">
        <f t="shared" si="43"/>
        <v>361308</v>
      </c>
      <c r="U40" s="413">
        <v>0</v>
      </c>
      <c r="V40" s="414">
        <f>T40+U40</f>
        <v>361308</v>
      </c>
      <c r="W40" s="41">
        <f>IF(Q40=0,0,((V40/Q40)-1)*100)</f>
        <v>13.813567864522946</v>
      </c>
    </row>
    <row r="41" spans="1:23" ht="15.75" customHeight="1" thickTop="1" thickBot="1" x14ac:dyDescent="0.25">
      <c r="A41" s="10" t="str">
        <f>IF(ISERROR(F41/G41)," ",IF(F41/G41&gt;0.5,IF(F41/G41&lt;1.5," ","NOT OK"),"NOT OK"))</f>
        <v xml:space="preserve"> </v>
      </c>
      <c r="B41" s="141" t="s">
        <v>19</v>
      </c>
      <c r="C41" s="133">
        <f>+C38+C39+C40</f>
        <v>3531</v>
      </c>
      <c r="D41" s="143">
        <f t="shared" ref="D41:H41" si="50">+D38+D39+D40</f>
        <v>3519</v>
      </c>
      <c r="E41" s="177">
        <f t="shared" si="50"/>
        <v>7050</v>
      </c>
      <c r="F41" s="432">
        <f t="shared" si="50"/>
        <v>4124</v>
      </c>
      <c r="G41" s="436">
        <f t="shared" si="50"/>
        <v>4111</v>
      </c>
      <c r="H41" s="177">
        <f t="shared" si="50"/>
        <v>8235</v>
      </c>
      <c r="I41" s="136">
        <f>IF(E41=0,0,((H41/E41)-1)*100)</f>
        <v>16.808510638297868</v>
      </c>
      <c r="J41" s="10"/>
      <c r="K41" s="405"/>
      <c r="L41" s="48" t="s">
        <v>19</v>
      </c>
      <c r="M41" s="49">
        <f>+M38+M39+M40</f>
        <v>515644</v>
      </c>
      <c r="N41" s="50">
        <f t="shared" ref="N41:V41" si="51">+N38+N39+N40</f>
        <v>506573</v>
      </c>
      <c r="O41" s="189">
        <f t="shared" si="51"/>
        <v>1022217</v>
      </c>
      <c r="P41" s="50">
        <f t="shared" si="51"/>
        <v>0</v>
      </c>
      <c r="Q41" s="189">
        <f t="shared" si="51"/>
        <v>1022217</v>
      </c>
      <c r="R41" s="49">
        <f>+R38+R39+R40</f>
        <v>603584</v>
      </c>
      <c r="S41" s="50">
        <f>+S38+S39+S40</f>
        <v>604379</v>
      </c>
      <c r="T41" s="189">
        <f t="shared" si="43"/>
        <v>1207963</v>
      </c>
      <c r="U41" s="50">
        <f>+U38+U39+U40</f>
        <v>267</v>
      </c>
      <c r="V41" s="189">
        <f t="shared" si="51"/>
        <v>1208230</v>
      </c>
      <c r="W41" s="51">
        <f>IF(Q41=0,0,((V41/Q41)-1)*100)</f>
        <v>18.197016876064474</v>
      </c>
    </row>
    <row r="42" spans="1:23" ht="13.5" thickTop="1" x14ac:dyDescent="0.2">
      <c r="A42" s="4" t="str">
        <f>IF(ISERROR(F42/G42)," ",IF(F42/G42&gt;0.5,IF(F42/G42&lt;1.5," ","NOT OK"),"NOT OK"))</f>
        <v xml:space="preserve"> </v>
      </c>
      <c r="B42" s="111" t="s">
        <v>20</v>
      </c>
      <c r="C42" s="125">
        <v>1176</v>
      </c>
      <c r="D42" s="127">
        <v>1162</v>
      </c>
      <c r="E42" s="178">
        <f>SUM(C42:D42)</f>
        <v>2338</v>
      </c>
      <c r="F42" s="430">
        <v>1315</v>
      </c>
      <c r="G42" s="431">
        <v>1291</v>
      </c>
      <c r="H42" s="178">
        <f>SUM(F42:G42)</f>
        <v>2606</v>
      </c>
      <c r="I42" s="128">
        <f>IF(E42=0,0,((H42/E42)-1)*100)</f>
        <v>11.462788708297689</v>
      </c>
      <c r="J42" s="4"/>
      <c r="L42" s="14" t="s">
        <v>21</v>
      </c>
      <c r="M42" s="40">
        <v>186212</v>
      </c>
      <c r="N42" s="38">
        <v>176486</v>
      </c>
      <c r="O42" s="414">
        <f>+M42+N42</f>
        <v>362698</v>
      </c>
      <c r="P42" s="413">
        <v>0</v>
      </c>
      <c r="Q42" s="414">
        <f>O42+P42</f>
        <v>362698</v>
      </c>
      <c r="R42" s="438">
        <v>191775</v>
      </c>
      <c r="S42" s="439">
        <v>183322</v>
      </c>
      <c r="T42" s="414">
        <f t="shared" si="43"/>
        <v>375097</v>
      </c>
      <c r="U42" s="413">
        <v>0</v>
      </c>
      <c r="V42" s="414">
        <f>T42+U42</f>
        <v>375097</v>
      </c>
      <c r="W42" s="41">
        <f>IF(Q42=0,0,((V42/Q42)-1)*100)</f>
        <v>3.4185465593965292</v>
      </c>
    </row>
    <row r="43" spans="1:23" x14ac:dyDescent="0.2">
      <c r="A43" s="4" t="str">
        <f t="shared" ref="A43" si="52">IF(ISERROR(F43/G43)," ",IF(F43/G43&gt;0.5,IF(F43/G43&lt;1.5," ","NOT OK"),"NOT OK"))</f>
        <v xml:space="preserve"> </v>
      </c>
      <c r="B43" s="111" t="s">
        <v>22</v>
      </c>
      <c r="C43" s="125">
        <v>1174</v>
      </c>
      <c r="D43" s="127">
        <v>1173</v>
      </c>
      <c r="E43" s="169">
        <f>SUM(C43:D43)</f>
        <v>2347</v>
      </c>
      <c r="F43" s="430">
        <v>1293</v>
      </c>
      <c r="G43" s="431">
        <v>1293</v>
      </c>
      <c r="H43" s="169">
        <f t="shared" ref="H43:H44" si="53">SUM(F43:G43)</f>
        <v>2586</v>
      </c>
      <c r="I43" s="128">
        <f t="shared" ref="I43" si="54">IF(E43=0,0,((H43/E43)-1)*100)</f>
        <v>10.183212611844915</v>
      </c>
      <c r="J43" s="4"/>
      <c r="L43" s="14" t="s">
        <v>22</v>
      </c>
      <c r="M43" s="40">
        <v>186742</v>
      </c>
      <c r="N43" s="38">
        <v>186868</v>
      </c>
      <c r="O43" s="414">
        <f t="shared" ref="O43" si="55">+M43+N43</f>
        <v>373610</v>
      </c>
      <c r="P43" s="413">
        <v>0</v>
      </c>
      <c r="Q43" s="414">
        <f>O43+P43</f>
        <v>373610</v>
      </c>
      <c r="R43" s="438">
        <v>188383</v>
      </c>
      <c r="S43" s="439">
        <v>190000</v>
      </c>
      <c r="T43" s="414">
        <f t="shared" si="43"/>
        <v>378383</v>
      </c>
      <c r="U43" s="413">
        <v>0</v>
      </c>
      <c r="V43" s="414">
        <f>T43+U43</f>
        <v>378383</v>
      </c>
      <c r="W43" s="41">
        <f t="shared" ref="W43" si="56">IF(Q43=0,0,((V43/Q43)-1)*100)</f>
        <v>1.277535397874785</v>
      </c>
    </row>
    <row r="44" spans="1:23" ht="13.5" thickBot="1" x14ac:dyDescent="0.25">
      <c r="A44" s="4" t="str">
        <f>IF(ISERROR(F44/G44)," ",IF(F44/G44&gt;0.5,IF(F44/G44&lt;1.5," ","NOT OK"),"NOT OK"))</f>
        <v xml:space="preserve"> </v>
      </c>
      <c r="B44" s="111" t="s">
        <v>23</v>
      </c>
      <c r="C44" s="125">
        <v>1122</v>
      </c>
      <c r="D44" s="144">
        <v>1122</v>
      </c>
      <c r="E44" s="173">
        <f t="shared" ref="E44" si="57">SUM(C44:D44)</f>
        <v>2244</v>
      </c>
      <c r="F44" s="430">
        <v>1096</v>
      </c>
      <c r="G44" s="437">
        <v>1098</v>
      </c>
      <c r="H44" s="173">
        <f t="shared" si="53"/>
        <v>2194</v>
      </c>
      <c r="I44" s="145">
        <f>IF(E44=0,0,((H44/E44)-1)*100)</f>
        <v>-2.2281639928698804</v>
      </c>
      <c r="J44" s="4"/>
      <c r="L44" s="14" t="s">
        <v>23</v>
      </c>
      <c r="M44" s="40">
        <v>157584</v>
      </c>
      <c r="N44" s="38">
        <v>153940</v>
      </c>
      <c r="O44" s="414">
        <f>+M44+N44</f>
        <v>311524</v>
      </c>
      <c r="P44" s="413">
        <v>0</v>
      </c>
      <c r="Q44" s="414">
        <f>O44+P44</f>
        <v>311524</v>
      </c>
      <c r="R44" s="438">
        <v>150640</v>
      </c>
      <c r="S44" s="439">
        <v>149123</v>
      </c>
      <c r="T44" s="414">
        <f t="shared" si="43"/>
        <v>299763</v>
      </c>
      <c r="U44" s="413">
        <v>0</v>
      </c>
      <c r="V44" s="414">
        <f>T44+U44</f>
        <v>299763</v>
      </c>
      <c r="W44" s="41">
        <f>IF(Q44=0,0,((V44/Q44)-1)*100)</f>
        <v>-3.7753110514759713</v>
      </c>
    </row>
    <row r="45" spans="1:23" ht="14.25" customHeight="1" thickTop="1" thickBot="1" x14ac:dyDescent="0.25">
      <c r="A45" s="4" t="str">
        <f t="shared" si="18"/>
        <v xml:space="preserve"> </v>
      </c>
      <c r="B45" s="132" t="s">
        <v>24</v>
      </c>
      <c r="C45" s="133">
        <f t="shared" ref="C45:E45" si="58">+C42+C43+C44</f>
        <v>3472</v>
      </c>
      <c r="D45" s="135">
        <f t="shared" si="58"/>
        <v>3457</v>
      </c>
      <c r="E45" s="179">
        <f t="shared" si="58"/>
        <v>6929</v>
      </c>
      <c r="F45" s="133">
        <f t="shared" ref="F45:H45" si="59">+F42+F43+F44</f>
        <v>3704</v>
      </c>
      <c r="G45" s="135">
        <f t="shared" si="59"/>
        <v>3682</v>
      </c>
      <c r="H45" s="179">
        <f t="shared" si="59"/>
        <v>7386</v>
      </c>
      <c r="I45" s="136">
        <f t="shared" ref="I45" si="60">IF(E45=0,0,((H45/E45)-1)*100)</f>
        <v>6.5954683215471155</v>
      </c>
      <c r="J45" s="4"/>
      <c r="L45" s="42" t="s">
        <v>24</v>
      </c>
      <c r="M45" s="46">
        <f t="shared" ref="M45:Q45" si="61">+M42+M43+M44</f>
        <v>530538</v>
      </c>
      <c r="N45" s="44">
        <f t="shared" si="61"/>
        <v>517294</v>
      </c>
      <c r="O45" s="188">
        <f t="shared" si="61"/>
        <v>1047832</v>
      </c>
      <c r="P45" s="44">
        <f t="shared" si="61"/>
        <v>0</v>
      </c>
      <c r="Q45" s="188">
        <f t="shared" si="61"/>
        <v>1047832</v>
      </c>
      <c r="R45" s="46">
        <f t="shared" ref="R45:V45" si="62">+R42+R43+R44</f>
        <v>530798</v>
      </c>
      <c r="S45" s="44">
        <f t="shared" si="62"/>
        <v>522445</v>
      </c>
      <c r="T45" s="188">
        <f t="shared" si="62"/>
        <v>1053243</v>
      </c>
      <c r="U45" s="44">
        <f t="shared" si="62"/>
        <v>0</v>
      </c>
      <c r="V45" s="188">
        <f t="shared" si="62"/>
        <v>1053243</v>
      </c>
      <c r="W45" s="47">
        <f t="shared" ref="W45" si="63">IF(Q45=0,0,((V45/Q45)-1)*100)</f>
        <v>0.51639957550446702</v>
      </c>
    </row>
    <row r="46" spans="1:23" ht="14.25" customHeight="1" thickTop="1" x14ac:dyDescent="0.2">
      <c r="A46" s="4" t="str">
        <f t="shared" ref="A46" si="64">IF(ISERROR(F46/G46)," ",IF(F46/G46&gt;0.5,IF(F46/G46&lt;1.5," ","NOT OK"),"NOT OK"))</f>
        <v xml:space="preserve"> </v>
      </c>
      <c r="B46" s="111" t="s">
        <v>10</v>
      </c>
      <c r="C46" s="125">
        <v>1241</v>
      </c>
      <c r="D46" s="127">
        <v>1225</v>
      </c>
      <c r="E46" s="175">
        <f t="shared" ref="E46" si="65">SUM(C46:D46)</f>
        <v>2466</v>
      </c>
      <c r="F46" s="125">
        <v>1386</v>
      </c>
      <c r="G46" s="127">
        <v>1370</v>
      </c>
      <c r="H46" s="175">
        <f t="shared" ref="H46" si="66">SUM(F46:G46)</f>
        <v>2756</v>
      </c>
      <c r="I46" s="128">
        <f t="shared" ref="I46" si="67">IF(E46=0,0,((H46/E46)-1)*100)</f>
        <v>11.759935117599341</v>
      </c>
      <c r="J46" s="4"/>
      <c r="K46" s="7"/>
      <c r="L46" s="14" t="s">
        <v>10</v>
      </c>
      <c r="M46" s="40">
        <v>191820</v>
      </c>
      <c r="N46" s="38">
        <v>183583</v>
      </c>
      <c r="O46" s="414">
        <f>SUM(M46:N46)</f>
        <v>375403</v>
      </c>
      <c r="P46" s="413">
        <v>0</v>
      </c>
      <c r="Q46" s="414">
        <f t="shared" ref="Q46" si="68">O46+P46</f>
        <v>375403</v>
      </c>
      <c r="R46" s="40">
        <v>192989</v>
      </c>
      <c r="S46" s="38">
        <v>184232</v>
      </c>
      <c r="T46" s="187">
        <f>SUM(R46:S46)</f>
        <v>377221</v>
      </c>
      <c r="U46" s="148">
        <v>283</v>
      </c>
      <c r="V46" s="187">
        <f t="shared" ref="V46" si="69">T46+U46</f>
        <v>377504</v>
      </c>
      <c r="W46" s="41">
        <f t="shared" ref="W46" si="70">IF(Q46=0,0,((V46/Q46)-1)*100)</f>
        <v>0.55966521311763273</v>
      </c>
    </row>
    <row r="47" spans="1:23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v>1187</v>
      </c>
      <c r="D47" s="127">
        <v>1185</v>
      </c>
      <c r="E47" s="175">
        <f>SUM(C47:D47)</f>
        <v>2372</v>
      </c>
      <c r="F47" s="125">
        <v>1271</v>
      </c>
      <c r="G47" s="127">
        <v>1266</v>
      </c>
      <c r="H47" s="175">
        <f>SUM(F47:G47)</f>
        <v>2537</v>
      </c>
      <c r="I47" s="128">
        <f>IF(E47=0,0,((H47/E47)-1)*100)</f>
        <v>6.9561551433389601</v>
      </c>
      <c r="J47" s="4"/>
      <c r="K47" s="7"/>
      <c r="L47" s="14" t="s">
        <v>11</v>
      </c>
      <c r="M47" s="40">
        <v>164607</v>
      </c>
      <c r="N47" s="38">
        <v>156386</v>
      </c>
      <c r="O47" s="414">
        <f>SUM(M47:N47)</f>
        <v>320993</v>
      </c>
      <c r="P47" s="413">
        <v>0</v>
      </c>
      <c r="Q47" s="414">
        <f>O47+P47</f>
        <v>320993</v>
      </c>
      <c r="R47" s="40">
        <v>194407</v>
      </c>
      <c r="S47" s="38">
        <v>179363</v>
      </c>
      <c r="T47" s="187">
        <f>SUM(R47:S47)</f>
        <v>373770</v>
      </c>
      <c r="U47" s="148">
        <v>164</v>
      </c>
      <c r="V47" s="187">
        <f>T47+U47</f>
        <v>373934</v>
      </c>
      <c r="W47" s="41">
        <f>IF(Q47=0,0,((V47/Q47)-1)*100)</f>
        <v>16.492883022371196</v>
      </c>
    </row>
    <row r="48" spans="1:23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9">
        <v>1237</v>
      </c>
      <c r="D48" s="131">
        <v>1237</v>
      </c>
      <c r="E48" s="175">
        <f>SUM(C48:D48)</f>
        <v>2474</v>
      </c>
      <c r="F48" s="129">
        <v>1328</v>
      </c>
      <c r="G48" s="131">
        <v>1307</v>
      </c>
      <c r="H48" s="175">
        <f>SUM(F48:G48)</f>
        <v>2635</v>
      </c>
      <c r="I48" s="128">
        <f>IF(E48=0,0,((H48/E48)-1)*100)</f>
        <v>6.5076798706548145</v>
      </c>
      <c r="J48" s="4"/>
      <c r="K48" s="7"/>
      <c r="L48" s="23" t="s">
        <v>12</v>
      </c>
      <c r="M48" s="40">
        <v>210489</v>
      </c>
      <c r="N48" s="38">
        <v>186518</v>
      </c>
      <c r="O48" s="414">
        <f t="shared" ref="O48" si="71">SUM(M48:N48)</f>
        <v>397007</v>
      </c>
      <c r="P48" s="39">
        <v>0</v>
      </c>
      <c r="Q48" s="190">
        <f>O48+P48</f>
        <v>397007</v>
      </c>
      <c r="R48" s="40">
        <v>217053</v>
      </c>
      <c r="S48" s="38">
        <v>189292</v>
      </c>
      <c r="T48" s="187">
        <f t="shared" ref="T48" si="72">SUM(R48:S48)</f>
        <v>406345</v>
      </c>
      <c r="U48" s="39">
        <v>0</v>
      </c>
      <c r="V48" s="190">
        <f>T48+U48</f>
        <v>406345</v>
      </c>
      <c r="W48" s="41">
        <f>IF(Q48=0,0,((V48/Q48)-1)*100)</f>
        <v>2.3520995851458615</v>
      </c>
    </row>
    <row r="49" spans="1:23" ht="14.25" customHeight="1" thickTop="1" thickBot="1" x14ac:dyDescent="0.25">
      <c r="A49" s="382" t="str">
        <f t="shared" ref="A49:A50" si="73">IF(ISERROR(F49/G49)," ",IF(F49/G49&gt;0.5,IF(F49/G49&lt;1.5," ","NOT OK"),"NOT OK"))</f>
        <v xml:space="preserve"> </v>
      </c>
      <c r="B49" s="132" t="s">
        <v>38</v>
      </c>
      <c r="C49" s="133">
        <f t="shared" ref="C49:H49" si="74">+C46+C47+C48</f>
        <v>3665</v>
      </c>
      <c r="D49" s="135">
        <f t="shared" si="74"/>
        <v>3647</v>
      </c>
      <c r="E49" s="179">
        <f t="shared" si="74"/>
        <v>7312</v>
      </c>
      <c r="F49" s="133">
        <f t="shared" si="74"/>
        <v>3985</v>
      </c>
      <c r="G49" s="135">
        <f t="shared" si="74"/>
        <v>3943</v>
      </c>
      <c r="H49" s="179">
        <f t="shared" si="74"/>
        <v>7928</v>
      </c>
      <c r="I49" s="136">
        <f>IF(E49=0,0,((H49/E49)-1)*100)</f>
        <v>8.4245076586433321</v>
      </c>
      <c r="J49" s="4"/>
      <c r="L49" s="42" t="s">
        <v>38</v>
      </c>
      <c r="M49" s="46">
        <f t="shared" ref="M49:V49" si="75">+M46+M47+M48</f>
        <v>566916</v>
      </c>
      <c r="N49" s="44">
        <f t="shared" si="75"/>
        <v>526487</v>
      </c>
      <c r="O49" s="188">
        <f t="shared" si="75"/>
        <v>1093403</v>
      </c>
      <c r="P49" s="44">
        <f t="shared" si="75"/>
        <v>0</v>
      </c>
      <c r="Q49" s="188">
        <f t="shared" si="75"/>
        <v>1093403</v>
      </c>
      <c r="R49" s="46">
        <f t="shared" si="75"/>
        <v>604449</v>
      </c>
      <c r="S49" s="44">
        <f t="shared" si="75"/>
        <v>552887</v>
      </c>
      <c r="T49" s="188">
        <f t="shared" si="75"/>
        <v>1157336</v>
      </c>
      <c r="U49" s="44">
        <f t="shared" si="75"/>
        <v>447</v>
      </c>
      <c r="V49" s="188">
        <f t="shared" si="75"/>
        <v>1157783</v>
      </c>
      <c r="W49" s="47">
        <f t="shared" ref="W49:W50" si="76">IF(Q49=0,0,((V49/Q49)-1)*100)</f>
        <v>5.8880394511447331</v>
      </c>
    </row>
    <row r="50" spans="1:23" ht="14.25" customHeight="1" thickTop="1" thickBot="1" x14ac:dyDescent="0.25">
      <c r="A50" s="383" t="str">
        <f t="shared" si="73"/>
        <v xml:space="preserve"> </v>
      </c>
      <c r="B50" s="132" t="s">
        <v>63</v>
      </c>
      <c r="C50" s="133">
        <f t="shared" ref="C50:H50" si="77">+C37+C41+C45+C49</f>
        <v>14038</v>
      </c>
      <c r="D50" s="135">
        <f t="shared" si="77"/>
        <v>13980</v>
      </c>
      <c r="E50" s="176">
        <f t="shared" si="77"/>
        <v>28018</v>
      </c>
      <c r="F50" s="133">
        <f t="shared" si="77"/>
        <v>15627</v>
      </c>
      <c r="G50" s="135">
        <f t="shared" si="77"/>
        <v>15538</v>
      </c>
      <c r="H50" s="176">
        <f t="shared" si="77"/>
        <v>31165</v>
      </c>
      <c r="I50" s="137">
        <f t="shared" ref="I50" si="78">IF(E50=0,0,((H50/E50)-1)*100)</f>
        <v>11.232065101006494</v>
      </c>
      <c r="J50" s="8"/>
      <c r="L50" s="42" t="s">
        <v>63</v>
      </c>
      <c r="M50" s="46">
        <f t="shared" ref="M50:V50" si="79">+M37+M41+M45+M49</f>
        <v>2151681</v>
      </c>
      <c r="N50" s="44">
        <f t="shared" si="79"/>
        <v>2078535</v>
      </c>
      <c r="O50" s="188">
        <f t="shared" si="79"/>
        <v>4230216</v>
      </c>
      <c r="P50" s="45">
        <f t="shared" si="79"/>
        <v>2</v>
      </c>
      <c r="Q50" s="191">
        <f t="shared" si="79"/>
        <v>4230218</v>
      </c>
      <c r="R50" s="46">
        <f t="shared" si="79"/>
        <v>2375659</v>
      </c>
      <c r="S50" s="44">
        <f t="shared" si="79"/>
        <v>2305495</v>
      </c>
      <c r="T50" s="188">
        <f t="shared" si="79"/>
        <v>4681154</v>
      </c>
      <c r="U50" s="45">
        <f t="shared" si="79"/>
        <v>1013</v>
      </c>
      <c r="V50" s="191">
        <f t="shared" si="79"/>
        <v>4682167</v>
      </c>
      <c r="W50" s="47">
        <f t="shared" si="76"/>
        <v>10.683822914090957</v>
      </c>
    </row>
    <row r="51" spans="1:23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3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3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3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3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3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3" ht="13.5" thickBot="1" x14ac:dyDescent="0.25">
      <c r="B57" s="116" t="s">
        <v>29</v>
      </c>
      <c r="C57" s="117" t="s">
        <v>5</v>
      </c>
      <c r="D57" s="118" t="s">
        <v>6</v>
      </c>
      <c r="E57" s="418" t="s">
        <v>7</v>
      </c>
      <c r="F57" s="117" t="s">
        <v>5</v>
      </c>
      <c r="G57" s="118" t="s">
        <v>6</v>
      </c>
      <c r="H57" s="119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3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149"/>
      <c r="Q58" s="150"/>
      <c r="R58" s="34"/>
      <c r="S58" s="31"/>
      <c r="T58" s="32"/>
      <c r="U58" s="149"/>
      <c r="V58" s="150"/>
      <c r="W58" s="36"/>
    </row>
    <row r="59" spans="1:23" ht="14.25" customHeight="1" x14ac:dyDescent="0.2">
      <c r="A59" s="4" t="str">
        <f t="shared" si="18"/>
        <v xml:space="preserve"> </v>
      </c>
      <c r="B59" s="111" t="s">
        <v>13</v>
      </c>
      <c r="C59" s="125">
        <f t="shared" ref="C59:H61" si="80">+C9+C34</f>
        <v>2056</v>
      </c>
      <c r="D59" s="127">
        <f t="shared" si="80"/>
        <v>2060</v>
      </c>
      <c r="E59" s="175">
        <f t="shared" si="80"/>
        <v>4116</v>
      </c>
      <c r="F59" s="125">
        <f t="shared" si="80"/>
        <v>2274</v>
      </c>
      <c r="G59" s="127">
        <f t="shared" si="80"/>
        <v>2273</v>
      </c>
      <c r="H59" s="175">
        <f t="shared" si="80"/>
        <v>4547</v>
      </c>
      <c r="I59" s="128">
        <f t="shared" ref="I59:I70" si="81">IF(E59=0,0,((H59/E59)-1)*100)</f>
        <v>10.471331389698735</v>
      </c>
      <c r="J59" s="4"/>
      <c r="L59" s="14" t="s">
        <v>13</v>
      </c>
      <c r="M59" s="40">
        <f>+M9+M34</f>
        <v>332138</v>
      </c>
      <c r="N59" s="38">
        <f>+N9+N34</f>
        <v>330968</v>
      </c>
      <c r="O59" s="414">
        <f>+O9+O34</f>
        <v>663106</v>
      </c>
      <c r="P59" s="413">
        <f>+P9+P34</f>
        <v>406</v>
      </c>
      <c r="Q59" s="414">
        <f>+O59+P59</f>
        <v>663512</v>
      </c>
      <c r="R59" s="40">
        <f>+R9+R34</f>
        <v>385170</v>
      </c>
      <c r="S59" s="38">
        <f>+S9+S34</f>
        <v>380448</v>
      </c>
      <c r="T59" s="187">
        <f>+T9+T34</f>
        <v>765618</v>
      </c>
      <c r="U59" s="148">
        <f>+U9+U34</f>
        <v>532</v>
      </c>
      <c r="V59" s="187">
        <f>+T59+U59</f>
        <v>766150</v>
      </c>
      <c r="W59" s="41">
        <f t="shared" ref="W59:W70" si="82">IF(Q59=0,0,((V59/Q59)-1)*100)</f>
        <v>15.468898829260059</v>
      </c>
    </row>
    <row r="60" spans="1:23" ht="14.25" customHeight="1" x14ac:dyDescent="0.2">
      <c r="A60" s="4" t="str">
        <f t="shared" si="18"/>
        <v xml:space="preserve"> </v>
      </c>
      <c r="B60" s="111" t="s">
        <v>14</v>
      </c>
      <c r="C60" s="125">
        <f t="shared" si="80"/>
        <v>1849</v>
      </c>
      <c r="D60" s="127">
        <f t="shared" si="80"/>
        <v>1850</v>
      </c>
      <c r="E60" s="175">
        <f t="shared" si="80"/>
        <v>3699</v>
      </c>
      <c r="F60" s="125">
        <f t="shared" si="80"/>
        <v>2304</v>
      </c>
      <c r="G60" s="127">
        <f t="shared" si="80"/>
        <v>2304</v>
      </c>
      <c r="H60" s="175">
        <f t="shared" si="80"/>
        <v>4608</v>
      </c>
      <c r="I60" s="128">
        <f t="shared" si="81"/>
        <v>24.574209245742097</v>
      </c>
      <c r="J60" s="4"/>
      <c r="L60" s="14" t="s">
        <v>14</v>
      </c>
      <c r="M60" s="40">
        <f>+M10+M35</f>
        <v>306473</v>
      </c>
      <c r="N60" s="38">
        <f>+N10+N35</f>
        <v>312440</v>
      </c>
      <c r="O60" s="414">
        <f t="shared" ref="O60" si="83">SUM(M60:N60)</f>
        <v>618913</v>
      </c>
      <c r="P60" s="413">
        <f>+P10+P35</f>
        <v>7</v>
      </c>
      <c r="Q60" s="414">
        <f>+O60+P60</f>
        <v>618920</v>
      </c>
      <c r="R60" s="40">
        <f>+R10+R35</f>
        <v>406360</v>
      </c>
      <c r="S60" s="38">
        <f>+S10+S35</f>
        <v>400442</v>
      </c>
      <c r="T60" s="187">
        <f t="shared" ref="T60" si="84">SUM(R60:S60)</f>
        <v>806802</v>
      </c>
      <c r="U60" s="148">
        <f>+U10+U35</f>
        <v>456</v>
      </c>
      <c r="V60" s="187">
        <f>+T60+U60</f>
        <v>807258</v>
      </c>
      <c r="W60" s="41">
        <f t="shared" si="82"/>
        <v>30.430104052219995</v>
      </c>
    </row>
    <row r="61" spans="1:23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80"/>
        <v>1990</v>
      </c>
      <c r="D61" s="127">
        <f t="shared" si="80"/>
        <v>1992</v>
      </c>
      <c r="E61" s="175">
        <f t="shared" si="80"/>
        <v>3982</v>
      </c>
      <c r="F61" s="125">
        <f t="shared" si="80"/>
        <v>2509</v>
      </c>
      <c r="G61" s="127">
        <f t="shared" si="80"/>
        <v>2509</v>
      </c>
      <c r="H61" s="175">
        <f t="shared" si="80"/>
        <v>5018</v>
      </c>
      <c r="I61" s="128">
        <f>IF(E61=0,0,((H61/E61)-1)*100)</f>
        <v>26.01707684580612</v>
      </c>
      <c r="J61" s="4"/>
      <c r="L61" s="14" t="s">
        <v>15</v>
      </c>
      <c r="M61" s="40">
        <f>+M11+M36</f>
        <v>314932</v>
      </c>
      <c r="N61" s="38">
        <f>+N11+N36</f>
        <v>312840</v>
      </c>
      <c r="O61" s="414">
        <f>SUM(M61:N61)</f>
        <v>627772</v>
      </c>
      <c r="P61" s="413">
        <f>+P11+P36</f>
        <v>158</v>
      </c>
      <c r="Q61" s="414">
        <f>+O61+P61</f>
        <v>627930</v>
      </c>
      <c r="R61" s="40">
        <f>+R11+R36</f>
        <v>410479</v>
      </c>
      <c r="S61" s="38">
        <f>+S11+S36</f>
        <v>409995</v>
      </c>
      <c r="T61" s="187">
        <f>SUM(R61:S61)</f>
        <v>820474</v>
      </c>
      <c r="U61" s="148">
        <f>+U11+U36</f>
        <v>264</v>
      </c>
      <c r="V61" s="187">
        <f>+T61+U61</f>
        <v>820738</v>
      </c>
      <c r="W61" s="41">
        <f>IF(Q61=0,0,((V61/Q61)-1)*100)</f>
        <v>30.705333397034696</v>
      </c>
    </row>
    <row r="62" spans="1:23" ht="14.25" customHeight="1" thickTop="1" thickBot="1" x14ac:dyDescent="0.25">
      <c r="A62" s="4" t="str">
        <f t="shared" si="18"/>
        <v xml:space="preserve"> </v>
      </c>
      <c r="B62" s="132" t="s">
        <v>61</v>
      </c>
      <c r="C62" s="133">
        <f t="shared" ref="C62:E62" si="85">+C59+C60+C61</f>
        <v>5895</v>
      </c>
      <c r="D62" s="135">
        <f t="shared" si="85"/>
        <v>5902</v>
      </c>
      <c r="E62" s="176">
        <f t="shared" si="85"/>
        <v>11797</v>
      </c>
      <c r="F62" s="133">
        <f t="shared" ref="F62:H62" si="86">+F59+F60+F61</f>
        <v>7087</v>
      </c>
      <c r="G62" s="135">
        <f t="shared" si="86"/>
        <v>7086</v>
      </c>
      <c r="H62" s="176">
        <f t="shared" si="86"/>
        <v>14173</v>
      </c>
      <c r="I62" s="137">
        <f>IF(E62=0,0,((H62/E62)-1)*100)</f>
        <v>20.140713740781546</v>
      </c>
      <c r="J62" s="8"/>
      <c r="L62" s="42" t="s">
        <v>61</v>
      </c>
      <c r="M62" s="46">
        <f t="shared" ref="M62:Q62" si="87">+M59+M60+M61</f>
        <v>953543</v>
      </c>
      <c r="N62" s="44">
        <f t="shared" si="87"/>
        <v>956248</v>
      </c>
      <c r="O62" s="188">
        <f t="shared" si="87"/>
        <v>1909791</v>
      </c>
      <c r="P62" s="45">
        <f t="shared" si="87"/>
        <v>571</v>
      </c>
      <c r="Q62" s="191">
        <f t="shared" si="87"/>
        <v>1910362</v>
      </c>
      <c r="R62" s="46">
        <f t="shared" ref="R62:V62" si="88">+R59+R60+R61</f>
        <v>1202009</v>
      </c>
      <c r="S62" s="44">
        <f t="shared" si="88"/>
        <v>1190885</v>
      </c>
      <c r="T62" s="188">
        <f t="shared" si="88"/>
        <v>2392894</v>
      </c>
      <c r="U62" s="45">
        <f t="shared" si="88"/>
        <v>1252</v>
      </c>
      <c r="V62" s="191">
        <f t="shared" si="88"/>
        <v>2394146</v>
      </c>
      <c r="W62" s="47">
        <f>IF(Q62=0,0,((V62/Q62)-1)*100)</f>
        <v>25.324205569415636</v>
      </c>
    </row>
    <row r="63" spans="1:23" ht="14.25" customHeight="1" thickTop="1" x14ac:dyDescent="0.2">
      <c r="A63" s="4" t="str">
        <f t="shared" si="18"/>
        <v xml:space="preserve"> </v>
      </c>
      <c r="B63" s="111" t="s">
        <v>16</v>
      </c>
      <c r="C63" s="138">
        <f t="shared" ref="C63:H65" si="89">+C13+C38</f>
        <v>1949</v>
      </c>
      <c r="D63" s="140">
        <f t="shared" si="89"/>
        <v>1946</v>
      </c>
      <c r="E63" s="175">
        <f t="shared" si="89"/>
        <v>3895</v>
      </c>
      <c r="F63" s="138">
        <f t="shared" si="89"/>
        <v>2533</v>
      </c>
      <c r="G63" s="140">
        <f t="shared" si="89"/>
        <v>2528</v>
      </c>
      <c r="H63" s="175">
        <f t="shared" si="89"/>
        <v>5061</v>
      </c>
      <c r="I63" s="128">
        <f t="shared" si="81"/>
        <v>29.935815147625156</v>
      </c>
      <c r="J63" s="8"/>
      <c r="L63" s="14" t="s">
        <v>16</v>
      </c>
      <c r="M63" s="40">
        <f t="shared" ref="M63:N65" si="90">+M13+M38</f>
        <v>308675</v>
      </c>
      <c r="N63" s="38">
        <f t="shared" si="90"/>
        <v>307708</v>
      </c>
      <c r="O63" s="414">
        <f t="shared" ref="O63" si="91">SUM(M63:N63)</f>
        <v>616383</v>
      </c>
      <c r="P63" s="413">
        <f>+P13+P38</f>
        <v>10</v>
      </c>
      <c r="Q63" s="414">
        <f>+O63+P63</f>
        <v>616393</v>
      </c>
      <c r="R63" s="40">
        <f t="shared" ref="R63:S65" si="92">+R13+R38</f>
        <v>402745</v>
      </c>
      <c r="S63" s="38">
        <f t="shared" si="92"/>
        <v>407514</v>
      </c>
      <c r="T63" s="187">
        <f t="shared" ref="T63:T65" si="93">SUM(R63:S63)</f>
        <v>810259</v>
      </c>
      <c r="U63" s="148">
        <f>+U13+U38</f>
        <v>159</v>
      </c>
      <c r="V63" s="187">
        <f>+T63+U63</f>
        <v>810418</v>
      </c>
      <c r="W63" s="41">
        <f t="shared" si="82"/>
        <v>31.477482709894499</v>
      </c>
    </row>
    <row r="64" spans="1:23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89"/>
        <v>1988</v>
      </c>
      <c r="D64" s="140">
        <f t="shared" si="89"/>
        <v>1991</v>
      </c>
      <c r="E64" s="175">
        <f t="shared" si="89"/>
        <v>3979</v>
      </c>
      <c r="F64" s="138">
        <f t="shared" si="89"/>
        <v>2572</v>
      </c>
      <c r="G64" s="140">
        <f t="shared" si="89"/>
        <v>2576</v>
      </c>
      <c r="H64" s="175">
        <f t="shared" si="89"/>
        <v>5148</v>
      </c>
      <c r="I64" s="128">
        <f>IF(E64=0,0,((H64/E64)-1)*100)</f>
        <v>29.379241015330493</v>
      </c>
      <c r="J64" s="4"/>
      <c r="L64" s="14" t="s">
        <v>17</v>
      </c>
      <c r="M64" s="40">
        <f t="shared" si="90"/>
        <v>285965</v>
      </c>
      <c r="N64" s="38">
        <f t="shared" si="90"/>
        <v>284194</v>
      </c>
      <c r="O64" s="414">
        <f>SUM(M64:N64)</f>
        <v>570159</v>
      </c>
      <c r="P64" s="413">
        <f>+P14+P39</f>
        <v>386</v>
      </c>
      <c r="Q64" s="414">
        <f>+O64+P64</f>
        <v>570545</v>
      </c>
      <c r="R64" s="40">
        <f t="shared" si="92"/>
        <v>363139</v>
      </c>
      <c r="S64" s="38">
        <f t="shared" si="92"/>
        <v>371219</v>
      </c>
      <c r="T64" s="187">
        <f>SUM(R64:S64)</f>
        <v>734358</v>
      </c>
      <c r="U64" s="148">
        <f>+U14+U39</f>
        <v>303</v>
      </c>
      <c r="V64" s="187">
        <f>+T64+U64</f>
        <v>734661</v>
      </c>
      <c r="W64" s="41">
        <f>IF(Q64=0,0,((V64/Q64)-1)*100)</f>
        <v>28.764777537267005</v>
      </c>
    </row>
    <row r="65" spans="1:23" ht="14.25" customHeight="1" thickBot="1" x14ac:dyDescent="0.25">
      <c r="A65" s="4" t="str">
        <f t="shared" ref="A65:A70" si="94">IF(ISERROR(F65/G65)," ",IF(F65/G65&gt;0.5,IF(F65/G65&lt;1.5," ","NOT OK"),"NOT OK"))</f>
        <v xml:space="preserve"> </v>
      </c>
      <c r="B65" s="111" t="s">
        <v>18</v>
      </c>
      <c r="C65" s="138">
        <f t="shared" si="89"/>
        <v>1896</v>
      </c>
      <c r="D65" s="140">
        <f t="shared" si="89"/>
        <v>1894</v>
      </c>
      <c r="E65" s="175">
        <f t="shared" si="89"/>
        <v>3790</v>
      </c>
      <c r="F65" s="138">
        <f t="shared" si="89"/>
        <v>2461</v>
      </c>
      <c r="G65" s="140">
        <f t="shared" si="89"/>
        <v>2462</v>
      </c>
      <c r="H65" s="175">
        <f t="shared" si="89"/>
        <v>4923</v>
      </c>
      <c r="I65" s="128">
        <f t="shared" si="81"/>
        <v>29.894459102902381</v>
      </c>
      <c r="J65" s="4"/>
      <c r="L65" s="14" t="s">
        <v>18</v>
      </c>
      <c r="M65" s="40">
        <f t="shared" si="90"/>
        <v>284953</v>
      </c>
      <c r="N65" s="38">
        <f t="shared" si="90"/>
        <v>274428</v>
      </c>
      <c r="O65" s="414">
        <f t="shared" ref="O65" si="95">SUM(M65:N65)</f>
        <v>559381</v>
      </c>
      <c r="P65" s="413">
        <f>+P15+P40</f>
        <v>98</v>
      </c>
      <c r="Q65" s="414">
        <f>+O65+P65</f>
        <v>559479</v>
      </c>
      <c r="R65" s="40">
        <f t="shared" si="92"/>
        <v>365859</v>
      </c>
      <c r="S65" s="38">
        <f t="shared" si="92"/>
        <v>354058</v>
      </c>
      <c r="T65" s="187">
        <f t="shared" si="93"/>
        <v>719917</v>
      </c>
      <c r="U65" s="148">
        <f>+U15+U40</f>
        <v>19</v>
      </c>
      <c r="V65" s="187">
        <f>+T65+U65</f>
        <v>719936</v>
      </c>
      <c r="W65" s="41">
        <f t="shared" si="82"/>
        <v>28.679718094870399</v>
      </c>
    </row>
    <row r="66" spans="1:23" ht="14.25" customHeight="1" thickTop="1" thickBot="1" x14ac:dyDescent="0.25">
      <c r="A66" s="10" t="str">
        <f t="shared" si="94"/>
        <v xml:space="preserve"> </v>
      </c>
      <c r="B66" s="141" t="s">
        <v>19</v>
      </c>
      <c r="C66" s="133">
        <f t="shared" ref="C66:E66" si="96">+C63+C64+C65</f>
        <v>5833</v>
      </c>
      <c r="D66" s="143">
        <f t="shared" si="96"/>
        <v>5831</v>
      </c>
      <c r="E66" s="177">
        <f t="shared" si="96"/>
        <v>11664</v>
      </c>
      <c r="F66" s="133">
        <f t="shared" ref="F66" si="97">+F63+F64+F65</f>
        <v>7566</v>
      </c>
      <c r="G66" s="143">
        <f t="shared" ref="G66" si="98">+G63+G64+G65</f>
        <v>7566</v>
      </c>
      <c r="H66" s="177">
        <f t="shared" ref="H66" si="99">+H63+H64+H65</f>
        <v>15132</v>
      </c>
      <c r="I66" s="136">
        <f t="shared" si="81"/>
        <v>29.73251028806585</v>
      </c>
      <c r="J66" s="10"/>
      <c r="K66" s="11"/>
      <c r="L66" s="48" t="s">
        <v>19</v>
      </c>
      <c r="M66" s="49">
        <f t="shared" ref="M66:Q66" si="100">+M63+M64+M65</f>
        <v>879593</v>
      </c>
      <c r="N66" s="50">
        <f t="shared" si="100"/>
        <v>866330</v>
      </c>
      <c r="O66" s="189">
        <f t="shared" si="100"/>
        <v>1745923</v>
      </c>
      <c r="P66" s="50">
        <f t="shared" si="100"/>
        <v>494</v>
      </c>
      <c r="Q66" s="189">
        <f t="shared" si="100"/>
        <v>1746417</v>
      </c>
      <c r="R66" s="49">
        <f t="shared" ref="R66" si="101">+R63+R64+R65</f>
        <v>1131743</v>
      </c>
      <c r="S66" s="50">
        <f t="shared" ref="S66" si="102">+S63+S64+S65</f>
        <v>1132791</v>
      </c>
      <c r="T66" s="189">
        <f t="shared" ref="T66" si="103">+T63+T64+T65</f>
        <v>2264534</v>
      </c>
      <c r="U66" s="50">
        <f t="shared" ref="U66" si="104">+U63+U64+U65</f>
        <v>481</v>
      </c>
      <c r="V66" s="189">
        <f t="shared" ref="V66" si="105">+V63+V64+V65</f>
        <v>2265015</v>
      </c>
      <c r="W66" s="51">
        <f t="shared" si="82"/>
        <v>29.694969758081836</v>
      </c>
    </row>
    <row r="67" spans="1:23" ht="14.25" customHeight="1" thickTop="1" x14ac:dyDescent="0.2">
      <c r="A67" s="4" t="str">
        <f t="shared" si="94"/>
        <v xml:space="preserve"> </v>
      </c>
      <c r="B67" s="111" t="s">
        <v>21</v>
      </c>
      <c r="C67" s="125">
        <f t="shared" ref="C67:H69" si="106">+C17+C42</f>
        <v>2024</v>
      </c>
      <c r="D67" s="127">
        <f t="shared" si="106"/>
        <v>2025</v>
      </c>
      <c r="E67" s="178">
        <f t="shared" si="106"/>
        <v>4049</v>
      </c>
      <c r="F67" s="125">
        <f t="shared" si="106"/>
        <v>2486</v>
      </c>
      <c r="G67" s="127">
        <f t="shared" si="106"/>
        <v>2486</v>
      </c>
      <c r="H67" s="178">
        <f t="shared" si="106"/>
        <v>4972</v>
      </c>
      <c r="I67" s="128">
        <f t="shared" si="81"/>
        <v>22.79575203754014</v>
      </c>
      <c r="J67" s="4"/>
      <c r="L67" s="14" t="s">
        <v>21</v>
      </c>
      <c r="M67" s="40">
        <f t="shared" ref="M67:N69" si="107">+M17+M42</f>
        <v>323142</v>
      </c>
      <c r="N67" s="38">
        <f t="shared" si="107"/>
        <v>313965</v>
      </c>
      <c r="O67" s="414">
        <f t="shared" ref="O67:O69" si="108">SUM(M67:N67)</f>
        <v>637107</v>
      </c>
      <c r="P67" s="413">
        <f>+P17+P42</f>
        <v>9</v>
      </c>
      <c r="Q67" s="414">
        <f>+O67+P67</f>
        <v>637116</v>
      </c>
      <c r="R67" s="40">
        <f t="shared" ref="R67:S69" si="109">+R17+R42</f>
        <v>369071</v>
      </c>
      <c r="S67" s="38">
        <f t="shared" si="109"/>
        <v>364050</v>
      </c>
      <c r="T67" s="187">
        <f t="shared" ref="T67:T69" si="110">SUM(R67:S67)</f>
        <v>733121</v>
      </c>
      <c r="U67" s="148">
        <f>+U17+U42</f>
        <v>377</v>
      </c>
      <c r="V67" s="187">
        <f>+T67+U67</f>
        <v>733498</v>
      </c>
      <c r="W67" s="41">
        <f t="shared" si="82"/>
        <v>15.127857407442292</v>
      </c>
    </row>
    <row r="68" spans="1:23" ht="14.25" customHeight="1" x14ac:dyDescent="0.2">
      <c r="A68" s="4" t="str">
        <f t="shared" si="94"/>
        <v xml:space="preserve"> </v>
      </c>
      <c r="B68" s="111" t="s">
        <v>22</v>
      </c>
      <c r="C68" s="125">
        <f t="shared" si="106"/>
        <v>2058</v>
      </c>
      <c r="D68" s="127">
        <f t="shared" si="106"/>
        <v>2058</v>
      </c>
      <c r="E68" s="169">
        <f t="shared" si="106"/>
        <v>4116</v>
      </c>
      <c r="F68" s="125">
        <f t="shared" si="106"/>
        <v>2461</v>
      </c>
      <c r="G68" s="127">
        <f t="shared" si="106"/>
        <v>2464</v>
      </c>
      <c r="H68" s="169">
        <f t="shared" si="106"/>
        <v>4925</v>
      </c>
      <c r="I68" s="128">
        <f t="shared" si="81"/>
        <v>19.655004859086489</v>
      </c>
      <c r="J68" s="4"/>
      <c r="L68" s="14" t="s">
        <v>22</v>
      </c>
      <c r="M68" s="40">
        <f t="shared" si="107"/>
        <v>335120</v>
      </c>
      <c r="N68" s="38">
        <f t="shared" si="107"/>
        <v>335282</v>
      </c>
      <c r="O68" s="414">
        <f t="shared" si="108"/>
        <v>670402</v>
      </c>
      <c r="P68" s="413">
        <f>+P18+P43</f>
        <v>610</v>
      </c>
      <c r="Q68" s="414">
        <f>+O68+P68</f>
        <v>671012</v>
      </c>
      <c r="R68" s="40">
        <f t="shared" si="109"/>
        <v>371221</v>
      </c>
      <c r="S68" s="38">
        <f t="shared" si="109"/>
        <v>375202</v>
      </c>
      <c r="T68" s="187">
        <f t="shared" si="110"/>
        <v>746423</v>
      </c>
      <c r="U68" s="148">
        <f>+U18+U43</f>
        <v>28</v>
      </c>
      <c r="V68" s="187">
        <f>+T68+U68</f>
        <v>746451</v>
      </c>
      <c r="W68" s="41">
        <f t="shared" si="82"/>
        <v>11.242570922725669</v>
      </c>
    </row>
    <row r="69" spans="1:23" ht="14.25" customHeight="1" thickBot="1" x14ac:dyDescent="0.25">
      <c r="A69" s="4" t="str">
        <f t="shared" si="94"/>
        <v xml:space="preserve"> </v>
      </c>
      <c r="B69" s="111" t="s">
        <v>23</v>
      </c>
      <c r="C69" s="125">
        <f t="shared" si="106"/>
        <v>1878</v>
      </c>
      <c r="D69" s="144">
        <f t="shared" si="106"/>
        <v>1880</v>
      </c>
      <c r="E69" s="173">
        <f t="shared" si="106"/>
        <v>3758</v>
      </c>
      <c r="F69" s="125">
        <f t="shared" si="106"/>
        <v>2171</v>
      </c>
      <c r="G69" s="144">
        <f t="shared" si="106"/>
        <v>2172</v>
      </c>
      <c r="H69" s="173">
        <f t="shared" si="106"/>
        <v>4343</v>
      </c>
      <c r="I69" s="145">
        <f t="shared" si="81"/>
        <v>15.566790846194788</v>
      </c>
      <c r="J69" s="4"/>
      <c r="L69" s="14" t="s">
        <v>23</v>
      </c>
      <c r="M69" s="40">
        <f t="shared" si="107"/>
        <v>275396</v>
      </c>
      <c r="N69" s="38">
        <f t="shared" si="107"/>
        <v>268812</v>
      </c>
      <c r="O69" s="414">
        <f t="shared" si="108"/>
        <v>544208</v>
      </c>
      <c r="P69" s="413">
        <f>+P19+P44</f>
        <v>192</v>
      </c>
      <c r="Q69" s="192">
        <f>+O69+P69</f>
        <v>544400</v>
      </c>
      <c r="R69" s="40">
        <f t="shared" si="109"/>
        <v>296650</v>
      </c>
      <c r="S69" s="38">
        <f t="shared" si="109"/>
        <v>290449</v>
      </c>
      <c r="T69" s="187">
        <f t="shared" si="110"/>
        <v>587099</v>
      </c>
      <c r="U69" s="148">
        <f>+U19+U44</f>
        <v>27</v>
      </c>
      <c r="V69" s="192">
        <f>+T69+U69</f>
        <v>587126</v>
      </c>
      <c r="W69" s="41">
        <f t="shared" si="82"/>
        <v>7.8482733284349848</v>
      </c>
    </row>
    <row r="70" spans="1:23" ht="14.25" customHeight="1" thickTop="1" thickBot="1" x14ac:dyDescent="0.25">
      <c r="A70" s="4" t="str">
        <f t="shared" si="94"/>
        <v xml:space="preserve"> </v>
      </c>
      <c r="B70" s="132" t="s">
        <v>24</v>
      </c>
      <c r="C70" s="133">
        <f t="shared" ref="C70:E70" si="111">+C67+C68+C69</f>
        <v>5960</v>
      </c>
      <c r="D70" s="135">
        <f t="shared" si="111"/>
        <v>5963</v>
      </c>
      <c r="E70" s="179">
        <f t="shared" si="111"/>
        <v>11923</v>
      </c>
      <c r="F70" s="133">
        <f t="shared" ref="F70:H70" si="112">+F67+F68+F69</f>
        <v>7118</v>
      </c>
      <c r="G70" s="135">
        <f t="shared" si="112"/>
        <v>7122</v>
      </c>
      <c r="H70" s="179">
        <f t="shared" si="112"/>
        <v>14240</v>
      </c>
      <c r="I70" s="136">
        <f t="shared" si="81"/>
        <v>19.433028600184521</v>
      </c>
      <c r="J70" s="4"/>
      <c r="L70" s="42" t="s">
        <v>24</v>
      </c>
      <c r="M70" s="46">
        <f t="shared" ref="M70:Q70" si="113">+M67+M68+M69</f>
        <v>933658</v>
      </c>
      <c r="N70" s="44">
        <f t="shared" si="113"/>
        <v>918059</v>
      </c>
      <c r="O70" s="188">
        <f t="shared" si="113"/>
        <v>1851717</v>
      </c>
      <c r="P70" s="45">
        <f t="shared" si="113"/>
        <v>811</v>
      </c>
      <c r="Q70" s="191">
        <f t="shared" si="113"/>
        <v>1852528</v>
      </c>
      <c r="R70" s="46">
        <f t="shared" ref="R70:V70" si="114">+R67+R68+R69</f>
        <v>1036942</v>
      </c>
      <c r="S70" s="44">
        <f t="shared" si="114"/>
        <v>1029701</v>
      </c>
      <c r="T70" s="188">
        <f t="shared" si="114"/>
        <v>2066643</v>
      </c>
      <c r="U70" s="45">
        <f t="shared" si="114"/>
        <v>432</v>
      </c>
      <c r="V70" s="191">
        <f t="shared" si="114"/>
        <v>2067075</v>
      </c>
      <c r="W70" s="47">
        <f t="shared" si="82"/>
        <v>11.581309432300069</v>
      </c>
    </row>
    <row r="71" spans="1:23" ht="14.25" customHeight="1" thickTop="1" x14ac:dyDescent="0.2">
      <c r="A71" s="4" t="str">
        <f t="shared" ref="A71" si="115">IF(ISERROR(F71/G71)," ",IF(F71/G71&gt;0.5,IF(F71/G71&lt;1.5," ","NOT OK"),"NOT OK"))</f>
        <v xml:space="preserve"> </v>
      </c>
      <c r="B71" s="111" t="s">
        <v>10</v>
      </c>
      <c r="C71" s="125">
        <f t="shared" ref="C71:H73" si="116">+C21+C46</f>
        <v>2032</v>
      </c>
      <c r="D71" s="127">
        <f t="shared" si="116"/>
        <v>2027</v>
      </c>
      <c r="E71" s="175">
        <f t="shared" si="116"/>
        <v>4059</v>
      </c>
      <c r="F71" s="125">
        <f t="shared" si="116"/>
        <v>2492</v>
      </c>
      <c r="G71" s="127">
        <f t="shared" si="116"/>
        <v>2491</v>
      </c>
      <c r="H71" s="175">
        <f t="shared" si="116"/>
        <v>4983</v>
      </c>
      <c r="I71" s="128">
        <f t="shared" ref="I71" si="117">IF(E71=0,0,((H71/E71)-1)*100)</f>
        <v>22.764227642276413</v>
      </c>
      <c r="J71" s="4"/>
      <c r="K71" s="7"/>
      <c r="L71" s="14" t="s">
        <v>10</v>
      </c>
      <c r="M71" s="40">
        <f t="shared" ref="M71:N73" si="118">+M21+M46</f>
        <v>316792</v>
      </c>
      <c r="N71" s="38">
        <f t="shared" si="118"/>
        <v>312668</v>
      </c>
      <c r="O71" s="414">
        <f>SUM(M71:N71)</f>
        <v>629460</v>
      </c>
      <c r="P71" s="413">
        <f>+P21+P46</f>
        <v>11</v>
      </c>
      <c r="Q71" s="414">
        <f>+O71+P71</f>
        <v>629471</v>
      </c>
      <c r="R71" s="40">
        <f t="shared" ref="R71:S73" si="119">+R21+R46</f>
        <v>339093</v>
      </c>
      <c r="S71" s="38">
        <f t="shared" si="119"/>
        <v>336117</v>
      </c>
      <c r="T71" s="187">
        <f>SUM(R71:S71)</f>
        <v>675210</v>
      </c>
      <c r="U71" s="148">
        <f>+U21+U46</f>
        <v>965</v>
      </c>
      <c r="V71" s="187">
        <f>+T71+U71</f>
        <v>676175</v>
      </c>
      <c r="W71" s="41">
        <f t="shared" ref="W71" si="120">IF(Q71=0,0,((V71/Q71)-1)*100)</f>
        <v>7.4195634111817732</v>
      </c>
    </row>
    <row r="72" spans="1:23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116"/>
        <v>1976</v>
      </c>
      <c r="D72" s="127">
        <f t="shared" si="116"/>
        <v>1974</v>
      </c>
      <c r="E72" s="175">
        <f t="shared" si="116"/>
        <v>3950</v>
      </c>
      <c r="F72" s="125">
        <f t="shared" si="116"/>
        <v>2371</v>
      </c>
      <c r="G72" s="127">
        <f t="shared" si="116"/>
        <v>2369</v>
      </c>
      <c r="H72" s="175">
        <f t="shared" si="116"/>
        <v>4740</v>
      </c>
      <c r="I72" s="128">
        <f>IF(E72=0,0,((H72/E72)-1)*100)</f>
        <v>19.999999999999996</v>
      </c>
      <c r="J72" s="4"/>
      <c r="K72" s="7"/>
      <c r="L72" s="14" t="s">
        <v>11</v>
      </c>
      <c r="M72" s="40">
        <f t="shared" si="118"/>
        <v>291730</v>
      </c>
      <c r="N72" s="38">
        <f t="shared" si="118"/>
        <v>274532</v>
      </c>
      <c r="O72" s="414">
        <f>SUM(M72:N72)</f>
        <v>566262</v>
      </c>
      <c r="P72" s="413">
        <f>+P22+P47</f>
        <v>316</v>
      </c>
      <c r="Q72" s="414">
        <f>+O72+P72</f>
        <v>566578</v>
      </c>
      <c r="R72" s="40">
        <f t="shared" si="119"/>
        <v>356364</v>
      </c>
      <c r="S72" s="38">
        <f t="shared" si="119"/>
        <v>327240</v>
      </c>
      <c r="T72" s="187">
        <f>SUM(R72:S72)</f>
        <v>683604</v>
      </c>
      <c r="U72" s="148">
        <f>+U22+U47</f>
        <v>180</v>
      </c>
      <c r="V72" s="187">
        <f>+T72+U72</f>
        <v>683784</v>
      </c>
      <c r="W72" s="41">
        <f>IF(Q72=0,0,((V72/Q72)-1)*100)</f>
        <v>20.686648616783575</v>
      </c>
    </row>
    <row r="73" spans="1:23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116"/>
        <v>2118</v>
      </c>
      <c r="D73" s="131">
        <f t="shared" si="116"/>
        <v>2120</v>
      </c>
      <c r="E73" s="175">
        <f t="shared" si="116"/>
        <v>4238</v>
      </c>
      <c r="F73" s="129">
        <f t="shared" si="116"/>
        <v>2586</v>
      </c>
      <c r="G73" s="131">
        <f t="shared" si="116"/>
        <v>2585</v>
      </c>
      <c r="H73" s="175">
        <f t="shared" si="116"/>
        <v>5171</v>
      </c>
      <c r="I73" s="128">
        <f>IF(E73=0,0,((H73/E73)-1)*100)</f>
        <v>22.015101462954224</v>
      </c>
      <c r="J73" s="4"/>
      <c r="K73" s="7"/>
      <c r="L73" s="23" t="s">
        <v>12</v>
      </c>
      <c r="M73" s="40">
        <f t="shared" si="118"/>
        <v>368028</v>
      </c>
      <c r="N73" s="38">
        <f t="shared" si="118"/>
        <v>332207</v>
      </c>
      <c r="O73" s="414">
        <f t="shared" ref="O73" si="121">SUM(M73:N73)</f>
        <v>700235</v>
      </c>
      <c r="P73" s="413">
        <f>+P23+P48</f>
        <v>15</v>
      </c>
      <c r="Q73" s="414">
        <f>+O73+P73</f>
        <v>700250</v>
      </c>
      <c r="R73" s="40">
        <f t="shared" si="119"/>
        <v>425572</v>
      </c>
      <c r="S73" s="38">
        <f t="shared" si="119"/>
        <v>378531</v>
      </c>
      <c r="T73" s="187">
        <f t="shared" ref="T73" si="122">SUM(R73:S73)</f>
        <v>804103</v>
      </c>
      <c r="U73" s="148">
        <f>+U23+U48</f>
        <v>304</v>
      </c>
      <c r="V73" s="187">
        <f>+T73+U73</f>
        <v>804407</v>
      </c>
      <c r="W73" s="41">
        <f>IF(Q73=0,0,((V73/Q73)-1)*100)</f>
        <v>14.874259193145312</v>
      </c>
    </row>
    <row r="74" spans="1:23" ht="14.25" customHeight="1" thickTop="1" thickBot="1" x14ac:dyDescent="0.25">
      <c r="A74" s="382" t="str">
        <f t="shared" ref="A74:A75" si="123">IF(ISERROR(F74/G74)," ",IF(F74/G74&gt;0.5,IF(F74/G74&lt;1.5," ","NOT OK"),"NOT OK"))</f>
        <v xml:space="preserve"> </v>
      </c>
      <c r="B74" s="132" t="s">
        <v>38</v>
      </c>
      <c r="C74" s="133">
        <f t="shared" ref="C74:H74" si="124">+C71+C72+C73</f>
        <v>6126</v>
      </c>
      <c r="D74" s="135">
        <f t="shared" si="124"/>
        <v>6121</v>
      </c>
      <c r="E74" s="179">
        <f t="shared" si="124"/>
        <v>12247</v>
      </c>
      <c r="F74" s="133">
        <f t="shared" si="124"/>
        <v>7449</v>
      </c>
      <c r="G74" s="135">
        <f t="shared" si="124"/>
        <v>7445</v>
      </c>
      <c r="H74" s="179">
        <f t="shared" si="124"/>
        <v>14894</v>
      </c>
      <c r="I74" s="136">
        <f t="shared" ref="I74:I75" si="125">IF(E74=0,0,((H74/E74)-1)*100)</f>
        <v>21.613456356658766</v>
      </c>
      <c r="J74" s="4"/>
      <c r="L74" s="42" t="s">
        <v>38</v>
      </c>
      <c r="M74" s="46">
        <f t="shared" ref="M74:V74" si="126">+M71+M72+M73</f>
        <v>976550</v>
      </c>
      <c r="N74" s="44">
        <f t="shared" si="126"/>
        <v>919407</v>
      </c>
      <c r="O74" s="188">
        <f t="shared" si="126"/>
        <v>1895957</v>
      </c>
      <c r="P74" s="44">
        <f t="shared" si="126"/>
        <v>342</v>
      </c>
      <c r="Q74" s="188">
        <f t="shared" si="126"/>
        <v>1896299</v>
      </c>
      <c r="R74" s="46">
        <f t="shared" si="126"/>
        <v>1121029</v>
      </c>
      <c r="S74" s="44">
        <f t="shared" si="126"/>
        <v>1041888</v>
      </c>
      <c r="T74" s="188">
        <f t="shared" si="126"/>
        <v>2162917</v>
      </c>
      <c r="U74" s="44">
        <f t="shared" si="126"/>
        <v>1449</v>
      </c>
      <c r="V74" s="188">
        <f t="shared" si="126"/>
        <v>2164366</v>
      </c>
      <c r="W74" s="47">
        <f t="shared" ref="W74:W75" si="127">IF(Q74=0,0,((V74/Q74)-1)*100)</f>
        <v>14.136325547817098</v>
      </c>
    </row>
    <row r="75" spans="1:23" ht="14.25" customHeight="1" thickTop="1" thickBot="1" x14ac:dyDescent="0.25">
      <c r="A75" s="383" t="str">
        <f t="shared" si="123"/>
        <v xml:space="preserve"> </v>
      </c>
      <c r="B75" s="132" t="s">
        <v>63</v>
      </c>
      <c r="C75" s="133">
        <f t="shared" ref="C75:H75" si="128">+C62+C66+C70+C74</f>
        <v>23814</v>
      </c>
      <c r="D75" s="135">
        <f t="shared" si="128"/>
        <v>23817</v>
      </c>
      <c r="E75" s="176">
        <f t="shared" si="128"/>
        <v>47631</v>
      </c>
      <c r="F75" s="133">
        <f t="shared" si="128"/>
        <v>29220</v>
      </c>
      <c r="G75" s="135">
        <f t="shared" si="128"/>
        <v>29219</v>
      </c>
      <c r="H75" s="176">
        <f t="shared" si="128"/>
        <v>58439</v>
      </c>
      <c r="I75" s="137">
        <f t="shared" si="125"/>
        <v>22.691104532762285</v>
      </c>
      <c r="J75" s="8"/>
      <c r="L75" s="42" t="s">
        <v>63</v>
      </c>
      <c r="M75" s="46">
        <f t="shared" ref="M75:V75" si="129">+M62+M66+M70+M74</f>
        <v>3743344</v>
      </c>
      <c r="N75" s="44">
        <f t="shared" si="129"/>
        <v>3660044</v>
      </c>
      <c r="O75" s="188">
        <f t="shared" si="129"/>
        <v>7403388</v>
      </c>
      <c r="P75" s="45">
        <f t="shared" si="129"/>
        <v>2218</v>
      </c>
      <c r="Q75" s="191">
        <f t="shared" si="129"/>
        <v>7405606</v>
      </c>
      <c r="R75" s="46">
        <f t="shared" si="129"/>
        <v>4491723</v>
      </c>
      <c r="S75" s="44">
        <f t="shared" si="129"/>
        <v>4395265</v>
      </c>
      <c r="T75" s="188">
        <f t="shared" si="129"/>
        <v>8886988</v>
      </c>
      <c r="U75" s="45">
        <f t="shared" si="129"/>
        <v>3614</v>
      </c>
      <c r="V75" s="191">
        <f t="shared" si="129"/>
        <v>8890602</v>
      </c>
      <c r="W75" s="47">
        <f t="shared" si="127"/>
        <v>20.052322524314683</v>
      </c>
    </row>
    <row r="76" spans="1:23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3" ht="13.5" thickTop="1" x14ac:dyDescent="0.2"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3" ht="13.5" thickBot="1" x14ac:dyDescent="0.25"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3" ht="14.25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3" ht="24.7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355" t="s">
        <v>2</v>
      </c>
    </row>
    <row r="81" spans="1:27" ht="13.5" thickTop="1" x14ac:dyDescent="0.2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56" t="s">
        <v>4</v>
      </c>
    </row>
    <row r="82" spans="1:27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54"/>
    </row>
    <row r="83" spans="1:27" ht="6.75" customHeight="1" thickTop="1" x14ac:dyDescent="0.2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7" x14ac:dyDescent="0.2">
      <c r="A84" s="386"/>
      <c r="L84" s="61" t="s">
        <v>13</v>
      </c>
      <c r="M84" s="78">
        <v>162</v>
      </c>
      <c r="N84" s="79">
        <v>256</v>
      </c>
      <c r="O84" s="201">
        <f t="shared" ref="O84" si="130">+M84+N84</f>
        <v>418</v>
      </c>
      <c r="P84" s="80">
        <v>0</v>
      </c>
      <c r="Q84" s="201">
        <f>O84+P84</f>
        <v>418</v>
      </c>
      <c r="R84" s="442">
        <v>80</v>
      </c>
      <c r="S84" s="443">
        <v>176</v>
      </c>
      <c r="T84" s="201">
        <f t="shared" ref="T84:T94" si="131">+R84+S84</f>
        <v>256</v>
      </c>
      <c r="U84" s="444">
        <v>0</v>
      </c>
      <c r="V84" s="201">
        <f>T84+U84</f>
        <v>256</v>
      </c>
      <c r="W84" s="81">
        <f t="shared" ref="W84" si="132">IF(Q84=0,0,((V84/Q84)-1)*100)</f>
        <v>-38.755980861244019</v>
      </c>
      <c r="X84" s="424"/>
      <c r="Y84" s="409"/>
      <c r="Z84" s="409"/>
      <c r="AA84" s="408"/>
    </row>
    <row r="85" spans="1:27" x14ac:dyDescent="0.2">
      <c r="A85" s="386"/>
      <c r="L85" s="61" t="s">
        <v>14</v>
      </c>
      <c r="M85" s="78">
        <v>68</v>
      </c>
      <c r="N85" s="79">
        <v>164</v>
      </c>
      <c r="O85" s="201">
        <f>+M85+N85</f>
        <v>232</v>
      </c>
      <c r="P85" s="80">
        <v>0</v>
      </c>
      <c r="Q85" s="201">
        <f>O85+P85</f>
        <v>232</v>
      </c>
      <c r="R85" s="442">
        <v>65</v>
      </c>
      <c r="S85" s="443">
        <v>270</v>
      </c>
      <c r="T85" s="201">
        <f t="shared" si="131"/>
        <v>335</v>
      </c>
      <c r="U85" s="444">
        <v>0</v>
      </c>
      <c r="V85" s="201">
        <f>T85+U85</f>
        <v>335</v>
      </c>
      <c r="W85" s="81">
        <f>IF(Q85=0,0,((V85/Q85)-1)*100)</f>
        <v>44.396551724137922</v>
      </c>
      <c r="Y85" s="320"/>
      <c r="Z85" s="320"/>
    </row>
    <row r="86" spans="1:27" ht="13.5" thickBot="1" x14ac:dyDescent="0.25">
      <c r="A86" s="386"/>
      <c r="L86" s="61" t="s">
        <v>15</v>
      </c>
      <c r="M86" s="78">
        <v>226</v>
      </c>
      <c r="N86" s="79">
        <v>236</v>
      </c>
      <c r="O86" s="201">
        <f>+M86+N86</f>
        <v>462</v>
      </c>
      <c r="P86" s="80">
        <v>0</v>
      </c>
      <c r="Q86" s="201">
        <f>O86+P86</f>
        <v>462</v>
      </c>
      <c r="R86" s="442">
        <v>78</v>
      </c>
      <c r="S86" s="443">
        <v>304</v>
      </c>
      <c r="T86" s="201">
        <f t="shared" si="131"/>
        <v>382</v>
      </c>
      <c r="U86" s="444">
        <v>0</v>
      </c>
      <c r="V86" s="201">
        <f>T86+U86</f>
        <v>382</v>
      </c>
      <c r="W86" s="81">
        <f>IF(Q86=0,0,((V86/Q86)-1)*100)</f>
        <v>-17.316017316017319</v>
      </c>
      <c r="Y86" s="320"/>
      <c r="Z86" s="320"/>
    </row>
    <row r="87" spans="1:27" ht="14.25" thickTop="1" thickBot="1" x14ac:dyDescent="0.25">
      <c r="A87" s="386"/>
      <c r="L87" s="82" t="s">
        <v>61</v>
      </c>
      <c r="M87" s="83">
        <f>+M84+M85+M86</f>
        <v>456</v>
      </c>
      <c r="N87" s="84">
        <f t="shared" ref="N87:V87" si="133">+N84+N85+N86</f>
        <v>656</v>
      </c>
      <c r="O87" s="202">
        <f t="shared" si="133"/>
        <v>1112</v>
      </c>
      <c r="P87" s="83">
        <f t="shared" si="133"/>
        <v>0</v>
      </c>
      <c r="Q87" s="202">
        <f t="shared" si="133"/>
        <v>1112</v>
      </c>
      <c r="R87" s="83">
        <f>+R84+R85+R86</f>
        <v>223</v>
      </c>
      <c r="S87" s="84">
        <f>+S84+S85+S86</f>
        <v>750</v>
      </c>
      <c r="T87" s="202">
        <f t="shared" si="131"/>
        <v>973</v>
      </c>
      <c r="U87" s="83">
        <f>+U84+U85+U86</f>
        <v>0</v>
      </c>
      <c r="V87" s="202">
        <f t="shared" si="133"/>
        <v>973</v>
      </c>
      <c r="W87" s="85">
        <f t="shared" ref="W87" si="134">IF(Q87=0,0,((V87/Q87)-1)*100)</f>
        <v>-12.5</v>
      </c>
      <c r="Y87" s="320"/>
      <c r="Z87" s="320"/>
    </row>
    <row r="88" spans="1:27" ht="13.5" thickTop="1" x14ac:dyDescent="0.2">
      <c r="A88" s="386"/>
      <c r="L88" s="61" t="s">
        <v>16</v>
      </c>
      <c r="M88" s="78">
        <v>129</v>
      </c>
      <c r="N88" s="79">
        <v>208</v>
      </c>
      <c r="O88" s="201">
        <f>+M88+N88</f>
        <v>337</v>
      </c>
      <c r="P88" s="80">
        <v>0</v>
      </c>
      <c r="Q88" s="201">
        <f>O88+P88</f>
        <v>337</v>
      </c>
      <c r="R88" s="442">
        <v>137</v>
      </c>
      <c r="S88" s="443">
        <v>324</v>
      </c>
      <c r="T88" s="201">
        <f t="shared" si="131"/>
        <v>461</v>
      </c>
      <c r="U88" s="444">
        <v>0</v>
      </c>
      <c r="V88" s="201">
        <f>T88+U88</f>
        <v>461</v>
      </c>
      <c r="W88" s="81">
        <f>IF(Q88=0,0,((V88/Q88)-1)*100)</f>
        <v>36.795252225519292</v>
      </c>
      <c r="Y88" s="320"/>
      <c r="Z88" s="320"/>
    </row>
    <row r="89" spans="1:27" x14ac:dyDescent="0.2">
      <c r="A89" s="386"/>
      <c r="L89" s="61" t="s">
        <v>17</v>
      </c>
      <c r="M89" s="78">
        <v>106</v>
      </c>
      <c r="N89" s="79">
        <v>198</v>
      </c>
      <c r="O89" s="201">
        <f t="shared" ref="O89" si="135">+M89+N89</f>
        <v>304</v>
      </c>
      <c r="P89" s="80">
        <v>0</v>
      </c>
      <c r="Q89" s="201">
        <f>O89+P89</f>
        <v>304</v>
      </c>
      <c r="R89" s="442">
        <v>115</v>
      </c>
      <c r="S89" s="443">
        <v>335</v>
      </c>
      <c r="T89" s="201">
        <f t="shared" si="131"/>
        <v>450</v>
      </c>
      <c r="U89" s="444">
        <v>0</v>
      </c>
      <c r="V89" s="201">
        <f>T89+U89</f>
        <v>450</v>
      </c>
      <c r="W89" s="81">
        <f t="shared" ref="W89" si="136">IF(Q89=0,0,((V89/Q89)-1)*100)</f>
        <v>48.026315789473692</v>
      </c>
      <c r="Y89" s="320"/>
      <c r="Z89" s="320"/>
    </row>
    <row r="90" spans="1:27" ht="13.5" thickBot="1" x14ac:dyDescent="0.25">
      <c r="A90" s="386"/>
      <c r="L90" s="61" t="s">
        <v>18</v>
      </c>
      <c r="M90" s="78">
        <v>100</v>
      </c>
      <c r="N90" s="79">
        <v>181</v>
      </c>
      <c r="O90" s="203">
        <f>+M90+N90</f>
        <v>281</v>
      </c>
      <c r="P90" s="86">
        <v>1</v>
      </c>
      <c r="Q90" s="203">
        <f>O90+P90</f>
        <v>282</v>
      </c>
      <c r="R90" s="442">
        <v>108</v>
      </c>
      <c r="S90" s="443">
        <v>312</v>
      </c>
      <c r="T90" s="203">
        <f t="shared" si="131"/>
        <v>420</v>
      </c>
      <c r="U90" s="445">
        <v>0</v>
      </c>
      <c r="V90" s="203">
        <f>T90+U90</f>
        <v>420</v>
      </c>
      <c r="W90" s="81">
        <f>IF(Q90=0,0,((V90/Q90)-1)*100)</f>
        <v>48.936170212765951</v>
      </c>
      <c r="Y90" s="320"/>
      <c r="Z90" s="320"/>
    </row>
    <row r="91" spans="1:27" ht="14.25" thickTop="1" thickBot="1" x14ac:dyDescent="0.25">
      <c r="A91" s="386" t="str">
        <f>IF(ISERROR(F91/G91)," ",IF(F91/G91&gt;0.5,IF(F91/G91&lt;1.5," ","NOT OK"),"NOT OK"))</f>
        <v xml:space="preserve"> </v>
      </c>
      <c r="L91" s="87" t="s">
        <v>19</v>
      </c>
      <c r="M91" s="88">
        <f>+M88+M89+M90</f>
        <v>335</v>
      </c>
      <c r="N91" s="88">
        <f t="shared" ref="N91:V91" si="137">+N88+N89+N90</f>
        <v>587</v>
      </c>
      <c r="O91" s="204">
        <f t="shared" si="137"/>
        <v>922</v>
      </c>
      <c r="P91" s="89">
        <f t="shared" si="137"/>
        <v>1</v>
      </c>
      <c r="Q91" s="204">
        <f t="shared" si="137"/>
        <v>923</v>
      </c>
      <c r="R91" s="88">
        <f>+R88+R89+R90</f>
        <v>360</v>
      </c>
      <c r="S91" s="88">
        <f>+S88+S89+S90</f>
        <v>971</v>
      </c>
      <c r="T91" s="204">
        <f t="shared" si="131"/>
        <v>1331</v>
      </c>
      <c r="U91" s="89">
        <f>+U88+U89+U90</f>
        <v>0</v>
      </c>
      <c r="V91" s="204">
        <f t="shared" si="137"/>
        <v>1331</v>
      </c>
      <c r="W91" s="90">
        <f>IF(Q91=0,0,((V91/Q91)-1)*100)</f>
        <v>44.20368364030336</v>
      </c>
      <c r="Y91" s="320"/>
      <c r="Z91" s="320"/>
    </row>
    <row r="92" spans="1:27" ht="13.5" thickTop="1" x14ac:dyDescent="0.2">
      <c r="A92" s="386"/>
      <c r="L92" s="61" t="s">
        <v>21</v>
      </c>
      <c r="M92" s="78">
        <v>51</v>
      </c>
      <c r="N92" s="79">
        <v>212</v>
      </c>
      <c r="O92" s="203">
        <f>+M92+N92</f>
        <v>263</v>
      </c>
      <c r="P92" s="91">
        <v>0</v>
      </c>
      <c r="Q92" s="203">
        <f>O92+P92</f>
        <v>263</v>
      </c>
      <c r="R92" s="442">
        <v>119</v>
      </c>
      <c r="S92" s="443">
        <v>324</v>
      </c>
      <c r="T92" s="203">
        <f t="shared" si="131"/>
        <v>443</v>
      </c>
      <c r="U92" s="446">
        <v>0</v>
      </c>
      <c r="V92" s="203">
        <f>T92+U92</f>
        <v>443</v>
      </c>
      <c r="W92" s="81">
        <f>IF(Q92=0,0,((V92/Q92)-1)*100)</f>
        <v>68.441064638783274</v>
      </c>
    </row>
    <row r="93" spans="1:27" x14ac:dyDescent="0.2">
      <c r="A93" s="386"/>
      <c r="L93" s="61" t="s">
        <v>22</v>
      </c>
      <c r="M93" s="78">
        <v>75</v>
      </c>
      <c r="N93" s="79">
        <v>239</v>
      </c>
      <c r="O93" s="203">
        <f t="shared" ref="O93" si="138">+M93+N93</f>
        <v>314</v>
      </c>
      <c r="P93" s="80">
        <v>0</v>
      </c>
      <c r="Q93" s="203">
        <f>O93+P93</f>
        <v>314</v>
      </c>
      <c r="R93" s="442">
        <v>106</v>
      </c>
      <c r="S93" s="443">
        <v>322</v>
      </c>
      <c r="T93" s="203">
        <f t="shared" si="131"/>
        <v>428</v>
      </c>
      <c r="U93" s="444">
        <v>0</v>
      </c>
      <c r="V93" s="203">
        <f>T93+U93</f>
        <v>428</v>
      </c>
      <c r="W93" s="81">
        <f t="shared" ref="W93" si="139">IF(Q93=0,0,((V93/Q93)-1)*100)</f>
        <v>36.305732484076422</v>
      </c>
    </row>
    <row r="94" spans="1:27" ht="13.5" thickBot="1" x14ac:dyDescent="0.25">
      <c r="A94" s="387"/>
      <c r="L94" s="61" t="s">
        <v>23</v>
      </c>
      <c r="M94" s="78">
        <v>127</v>
      </c>
      <c r="N94" s="79">
        <v>249</v>
      </c>
      <c r="O94" s="203">
        <f>+M94+N94</f>
        <v>376</v>
      </c>
      <c r="P94" s="80">
        <v>0</v>
      </c>
      <c r="Q94" s="203">
        <f>O94+P94</f>
        <v>376</v>
      </c>
      <c r="R94" s="442">
        <v>97</v>
      </c>
      <c r="S94" s="443">
        <v>318</v>
      </c>
      <c r="T94" s="203">
        <f t="shared" si="131"/>
        <v>415</v>
      </c>
      <c r="U94" s="444">
        <v>0</v>
      </c>
      <c r="V94" s="203">
        <f>T94+U94</f>
        <v>415</v>
      </c>
      <c r="W94" s="81">
        <f>IF(Q94=0,0,((V94/Q94)-1)*100)</f>
        <v>10.372340425531924</v>
      </c>
    </row>
    <row r="95" spans="1:27" ht="14.25" customHeight="1" thickTop="1" thickBot="1" x14ac:dyDescent="0.25">
      <c r="A95" s="386"/>
      <c r="L95" s="82" t="s">
        <v>40</v>
      </c>
      <c r="M95" s="83">
        <f t="shared" ref="M95:Q95" si="140">+M92+M93+M94</f>
        <v>253</v>
      </c>
      <c r="N95" s="84">
        <f t="shared" si="140"/>
        <v>700</v>
      </c>
      <c r="O95" s="202">
        <f t="shared" si="140"/>
        <v>953</v>
      </c>
      <c r="P95" s="83">
        <f t="shared" si="140"/>
        <v>0</v>
      </c>
      <c r="Q95" s="202">
        <f t="shared" si="140"/>
        <v>953</v>
      </c>
      <c r="R95" s="83">
        <f t="shared" ref="R95:V95" si="141">+R92+R93+R94</f>
        <v>322</v>
      </c>
      <c r="S95" s="84">
        <f t="shared" si="141"/>
        <v>964</v>
      </c>
      <c r="T95" s="202">
        <f t="shared" si="141"/>
        <v>1286</v>
      </c>
      <c r="U95" s="83">
        <f t="shared" si="141"/>
        <v>0</v>
      </c>
      <c r="V95" s="202">
        <f t="shared" si="141"/>
        <v>1286</v>
      </c>
      <c r="W95" s="85">
        <f t="shared" ref="W95" si="142">IF(Q95=0,0,((V95/Q95)-1)*100)</f>
        <v>34.942287513116476</v>
      </c>
    </row>
    <row r="96" spans="1:27" ht="14.25" customHeight="1" thickTop="1" x14ac:dyDescent="0.2">
      <c r="A96" s="386"/>
      <c r="L96" s="61" t="s">
        <v>10</v>
      </c>
      <c r="M96" s="78">
        <v>177</v>
      </c>
      <c r="N96" s="79">
        <v>245</v>
      </c>
      <c r="O96" s="201">
        <f>M96+N96</f>
        <v>422</v>
      </c>
      <c r="P96" s="80">
        <v>0</v>
      </c>
      <c r="Q96" s="201">
        <f t="shared" ref="Q96" si="143">O96+P96</f>
        <v>422</v>
      </c>
      <c r="R96" s="78">
        <v>107</v>
      </c>
      <c r="S96" s="79">
        <v>321</v>
      </c>
      <c r="T96" s="201">
        <f>R96+S96</f>
        <v>428</v>
      </c>
      <c r="U96" s="80">
        <v>0</v>
      </c>
      <c r="V96" s="201">
        <f t="shared" ref="V96" si="144">T96+U96</f>
        <v>428</v>
      </c>
      <c r="W96" s="81">
        <f>IF(Q96=0,0,((V96/Q96)-1)*100)</f>
        <v>1.4218009478673022</v>
      </c>
      <c r="Y96" s="320"/>
      <c r="Z96" s="320"/>
    </row>
    <row r="97" spans="1:28" ht="14.25" customHeight="1" x14ac:dyDescent="0.2">
      <c r="A97" s="386"/>
      <c r="L97" s="61" t="s">
        <v>11</v>
      </c>
      <c r="M97" s="78">
        <v>204</v>
      </c>
      <c r="N97" s="79">
        <v>280</v>
      </c>
      <c r="O97" s="201">
        <f>M97+N97</f>
        <v>484</v>
      </c>
      <c r="P97" s="80">
        <v>0</v>
      </c>
      <c r="Q97" s="201">
        <f>O97+P97</f>
        <v>484</v>
      </c>
      <c r="R97" s="78">
        <v>396</v>
      </c>
      <c r="S97" s="79">
        <v>322</v>
      </c>
      <c r="T97" s="201">
        <f>R97+S97</f>
        <v>718</v>
      </c>
      <c r="U97" s="80">
        <v>0</v>
      </c>
      <c r="V97" s="201">
        <f>T97+U97</f>
        <v>718</v>
      </c>
      <c r="W97" s="81">
        <f>IF(Q97=0,0,((V97/Q97)-1)*100)</f>
        <v>48.347107438016536</v>
      </c>
      <c r="Y97" s="318"/>
    </row>
    <row r="98" spans="1:28" ht="14.25" customHeight="1" thickBot="1" x14ac:dyDescent="0.25">
      <c r="A98" s="386"/>
      <c r="L98" s="67" t="s">
        <v>12</v>
      </c>
      <c r="M98" s="78">
        <v>234</v>
      </c>
      <c r="N98" s="79">
        <v>349</v>
      </c>
      <c r="O98" s="201">
        <f>M98+N98</f>
        <v>583</v>
      </c>
      <c r="P98" s="80">
        <v>0</v>
      </c>
      <c r="Q98" s="201">
        <f>O98+P98</f>
        <v>583</v>
      </c>
      <c r="R98" s="78">
        <v>230</v>
      </c>
      <c r="S98" s="79">
        <v>342</v>
      </c>
      <c r="T98" s="201">
        <f>R98+S98</f>
        <v>572</v>
      </c>
      <c r="U98" s="80">
        <v>0</v>
      </c>
      <c r="V98" s="201">
        <f>T98+U98</f>
        <v>572</v>
      </c>
      <c r="W98" s="81">
        <f>IF(Q98=0,0,((V98/Q98)-1)*100)</f>
        <v>-1.8867924528301883</v>
      </c>
      <c r="Y98" s="318"/>
    </row>
    <row r="99" spans="1:28" ht="14.25" customHeight="1" thickTop="1" thickBot="1" x14ac:dyDescent="0.25">
      <c r="A99" s="386"/>
      <c r="L99" s="82" t="s">
        <v>38</v>
      </c>
      <c r="M99" s="83">
        <f t="shared" ref="M99:V99" si="145">+M96+M97+M98</f>
        <v>615</v>
      </c>
      <c r="N99" s="84">
        <f t="shared" si="145"/>
        <v>874</v>
      </c>
      <c r="O99" s="202">
        <f t="shared" si="145"/>
        <v>1489</v>
      </c>
      <c r="P99" s="83">
        <f t="shared" si="145"/>
        <v>0</v>
      </c>
      <c r="Q99" s="202">
        <f t="shared" si="145"/>
        <v>1489</v>
      </c>
      <c r="R99" s="83">
        <f t="shared" si="145"/>
        <v>733</v>
      </c>
      <c r="S99" s="84">
        <f t="shared" si="145"/>
        <v>985</v>
      </c>
      <c r="T99" s="202">
        <f t="shared" si="145"/>
        <v>1718</v>
      </c>
      <c r="U99" s="83">
        <f t="shared" si="145"/>
        <v>0</v>
      </c>
      <c r="V99" s="202">
        <f t="shared" si="145"/>
        <v>1718</v>
      </c>
      <c r="W99" s="85">
        <f t="shared" ref="W99" si="146">IF(Q99=0,0,((V99/Q99)-1)*100)</f>
        <v>15.379449294828751</v>
      </c>
      <c r="Y99" s="409"/>
      <c r="Z99" s="409"/>
      <c r="AA99" s="408"/>
    </row>
    <row r="100" spans="1:28" ht="14.25" customHeight="1" thickTop="1" thickBot="1" x14ac:dyDescent="0.25">
      <c r="A100" s="386"/>
      <c r="L100" s="82" t="s">
        <v>63</v>
      </c>
      <c r="M100" s="83">
        <f t="shared" ref="M100:V100" si="147">+M87+M91+M95+M99</f>
        <v>1659</v>
      </c>
      <c r="N100" s="84">
        <f t="shared" si="147"/>
        <v>2817</v>
      </c>
      <c r="O100" s="202">
        <f t="shared" si="147"/>
        <v>4476</v>
      </c>
      <c r="P100" s="83">
        <f t="shared" si="147"/>
        <v>1</v>
      </c>
      <c r="Q100" s="202">
        <f t="shared" si="147"/>
        <v>4477</v>
      </c>
      <c r="R100" s="83">
        <f t="shared" si="147"/>
        <v>1638</v>
      </c>
      <c r="S100" s="84">
        <f t="shared" si="147"/>
        <v>3670</v>
      </c>
      <c r="T100" s="202">
        <f t="shared" si="147"/>
        <v>5308</v>
      </c>
      <c r="U100" s="83">
        <f t="shared" si="147"/>
        <v>0</v>
      </c>
      <c r="V100" s="202">
        <f t="shared" si="147"/>
        <v>5308</v>
      </c>
      <c r="W100" s="85">
        <f>IF(Q100=0,0,((V100/Q100)-1)*100)</f>
        <v>18.561536743354921</v>
      </c>
      <c r="Y100" s="409"/>
      <c r="Z100" s="409"/>
      <c r="AA100" s="408"/>
      <c r="AB100" s="320"/>
    </row>
    <row r="101" spans="1:28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8" ht="13.5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8" ht="14.25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 x14ac:dyDescent="0.25">
      <c r="L105" s="59"/>
      <c r="M105" s="214" t="s">
        <v>64</v>
      </c>
      <c r="N105" s="213"/>
      <c r="O105" s="214"/>
      <c r="P105" s="212"/>
      <c r="Q105" s="213"/>
      <c r="R105" s="481" t="s">
        <v>65</v>
      </c>
      <c r="S105" s="481"/>
      <c r="T105" s="481"/>
      <c r="U105" s="481"/>
      <c r="V105" s="482"/>
      <c r="W105" s="355" t="s">
        <v>2</v>
      </c>
    </row>
    <row r="106" spans="1:28" ht="13.5" thickTop="1" x14ac:dyDescent="0.2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56" t="s">
        <v>4</v>
      </c>
    </row>
    <row r="107" spans="1:28" ht="13.5" thickBot="1" x14ac:dyDescent="0.25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57"/>
    </row>
    <row r="108" spans="1:28" ht="6" customHeight="1" thickTop="1" x14ac:dyDescent="0.2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 x14ac:dyDescent="0.2">
      <c r="L109" s="61" t="s">
        <v>13</v>
      </c>
      <c r="M109" s="78">
        <v>154</v>
      </c>
      <c r="N109" s="79">
        <v>18</v>
      </c>
      <c r="O109" s="201">
        <f>M109+N109</f>
        <v>172</v>
      </c>
      <c r="P109" s="80">
        <v>0</v>
      </c>
      <c r="Q109" s="201">
        <f>O109+P109</f>
        <v>172</v>
      </c>
      <c r="R109" s="442">
        <v>173</v>
      </c>
      <c r="S109" s="443">
        <v>19</v>
      </c>
      <c r="T109" s="201">
        <f t="shared" ref="T109:T119" si="148">+R109+S109</f>
        <v>192</v>
      </c>
      <c r="U109" s="444">
        <v>0</v>
      </c>
      <c r="V109" s="201">
        <f>T109+U109</f>
        <v>192</v>
      </c>
      <c r="W109" s="81">
        <f t="shared" ref="W109" si="149">IF(Q109=0,0,((V109/Q109)-1)*100)</f>
        <v>11.627906976744185</v>
      </c>
      <c r="X109" s="424"/>
      <c r="Y109" s="409"/>
      <c r="Z109" s="409"/>
      <c r="AA109" s="408"/>
    </row>
    <row r="110" spans="1:28" x14ac:dyDescent="0.2">
      <c r="L110" s="61" t="s">
        <v>14</v>
      </c>
      <c r="M110" s="78">
        <v>121</v>
      </c>
      <c r="N110" s="79">
        <v>29</v>
      </c>
      <c r="O110" s="201">
        <f>M110+N110</f>
        <v>150</v>
      </c>
      <c r="P110" s="80">
        <v>0</v>
      </c>
      <c r="Q110" s="201">
        <f>O110+P110</f>
        <v>150</v>
      </c>
      <c r="R110" s="442">
        <v>229</v>
      </c>
      <c r="S110" s="443">
        <v>31</v>
      </c>
      <c r="T110" s="201">
        <f t="shared" si="148"/>
        <v>260</v>
      </c>
      <c r="U110" s="444">
        <v>0</v>
      </c>
      <c r="V110" s="201">
        <f>T110+U110</f>
        <v>260</v>
      </c>
      <c r="W110" s="81">
        <f>IF(Q110=0,0,((V110/Q110)-1)*100)</f>
        <v>73.333333333333343</v>
      </c>
      <c r="Y110" s="320"/>
      <c r="Z110" s="320"/>
    </row>
    <row r="111" spans="1:28" ht="13.5" thickBot="1" x14ac:dyDescent="0.25">
      <c r="L111" s="61" t="s">
        <v>15</v>
      </c>
      <c r="M111" s="78">
        <v>197</v>
      </c>
      <c r="N111" s="79">
        <v>23</v>
      </c>
      <c r="O111" s="201">
        <f>M111+N111</f>
        <v>220</v>
      </c>
      <c r="P111" s="80">
        <v>0</v>
      </c>
      <c r="Q111" s="201">
        <f>O111+P111</f>
        <v>220</v>
      </c>
      <c r="R111" s="442">
        <v>157</v>
      </c>
      <c r="S111" s="443">
        <v>24</v>
      </c>
      <c r="T111" s="201">
        <f t="shared" si="148"/>
        <v>181</v>
      </c>
      <c r="U111" s="444">
        <v>0</v>
      </c>
      <c r="V111" s="201">
        <f>T111+U111</f>
        <v>181</v>
      </c>
      <c r="W111" s="81">
        <f>IF(Q111=0,0,((V111/Q111)-1)*100)</f>
        <v>-17.727272727272727</v>
      </c>
      <c r="Y111" s="320"/>
      <c r="Z111" s="320"/>
    </row>
    <row r="112" spans="1:28" ht="14.25" thickTop="1" thickBot="1" x14ac:dyDescent="0.25">
      <c r="A112" s="386"/>
      <c r="L112" s="82" t="s">
        <v>61</v>
      </c>
      <c r="M112" s="83">
        <f>+M109+M110+M111</f>
        <v>472</v>
      </c>
      <c r="N112" s="84">
        <f t="shared" ref="N112:V112" si="150">+N109+N110+N111</f>
        <v>70</v>
      </c>
      <c r="O112" s="202">
        <f t="shared" si="150"/>
        <v>542</v>
      </c>
      <c r="P112" s="83">
        <f t="shared" si="150"/>
        <v>0</v>
      </c>
      <c r="Q112" s="202">
        <f t="shared" si="150"/>
        <v>542</v>
      </c>
      <c r="R112" s="83">
        <f>+R109+R110+R111</f>
        <v>559</v>
      </c>
      <c r="S112" s="84">
        <f>+S109+S110+S111</f>
        <v>74</v>
      </c>
      <c r="T112" s="202">
        <f t="shared" si="148"/>
        <v>633</v>
      </c>
      <c r="U112" s="83">
        <f>+U109+U110+U111</f>
        <v>0</v>
      </c>
      <c r="V112" s="202">
        <f t="shared" si="150"/>
        <v>633</v>
      </c>
      <c r="W112" s="85">
        <f t="shared" ref="W112" si="151">IF(Q112=0,0,((V112/Q112)-1)*100)</f>
        <v>16.789667896678971</v>
      </c>
      <c r="Y112" s="320"/>
      <c r="Z112" s="320"/>
    </row>
    <row r="113" spans="1:28" ht="13.5" thickTop="1" x14ac:dyDescent="0.2">
      <c r="L113" s="61" t="s">
        <v>16</v>
      </c>
      <c r="M113" s="78">
        <v>143</v>
      </c>
      <c r="N113" s="79">
        <v>17</v>
      </c>
      <c r="O113" s="201">
        <f>SUM(M113:N113)</f>
        <v>160</v>
      </c>
      <c r="P113" s="80">
        <v>0</v>
      </c>
      <c r="Q113" s="201">
        <f>O113+P113</f>
        <v>160</v>
      </c>
      <c r="R113" s="442">
        <v>102</v>
      </c>
      <c r="S113" s="443">
        <v>16</v>
      </c>
      <c r="T113" s="201">
        <f t="shared" si="148"/>
        <v>118</v>
      </c>
      <c r="U113" s="444">
        <v>0</v>
      </c>
      <c r="V113" s="201">
        <f>T113+U113</f>
        <v>118</v>
      </c>
      <c r="W113" s="81">
        <f>IF(Q113=0,0,((V113/Q113)-1)*100)</f>
        <v>-26.249999999999996</v>
      </c>
      <c r="Y113" s="320"/>
      <c r="Z113" s="320"/>
    </row>
    <row r="114" spans="1:28" x14ac:dyDescent="0.2">
      <c r="L114" s="61" t="s">
        <v>17</v>
      </c>
      <c r="M114" s="78">
        <v>141</v>
      </c>
      <c r="N114" s="79">
        <v>24</v>
      </c>
      <c r="O114" s="201">
        <f>SUM(M114:N114)</f>
        <v>165</v>
      </c>
      <c r="P114" s="80">
        <v>0</v>
      </c>
      <c r="Q114" s="201">
        <f>O114+P114</f>
        <v>165</v>
      </c>
      <c r="R114" s="442">
        <v>92</v>
      </c>
      <c r="S114" s="443">
        <v>17</v>
      </c>
      <c r="T114" s="201">
        <f t="shared" si="148"/>
        <v>109</v>
      </c>
      <c r="U114" s="444">
        <v>0</v>
      </c>
      <c r="V114" s="201">
        <f>T114+U114</f>
        <v>109</v>
      </c>
      <c r="W114" s="81">
        <f t="shared" ref="W114" si="152">IF(Q114=0,0,((V114/Q114)-1)*100)</f>
        <v>-33.939393939393938</v>
      </c>
      <c r="Y114" s="320"/>
      <c r="Z114" s="320"/>
    </row>
    <row r="115" spans="1:28" ht="13.5" thickBot="1" x14ac:dyDescent="0.25">
      <c r="L115" s="61" t="s">
        <v>18</v>
      </c>
      <c r="M115" s="78">
        <v>145</v>
      </c>
      <c r="N115" s="79">
        <v>25</v>
      </c>
      <c r="O115" s="203">
        <f>SUM(M115:N115)</f>
        <v>170</v>
      </c>
      <c r="P115" s="86">
        <v>0</v>
      </c>
      <c r="Q115" s="203">
        <f>O115+P115</f>
        <v>170</v>
      </c>
      <c r="R115" s="442">
        <v>95</v>
      </c>
      <c r="S115" s="443">
        <v>16</v>
      </c>
      <c r="T115" s="203">
        <f t="shared" si="148"/>
        <v>111</v>
      </c>
      <c r="U115" s="445">
        <v>0</v>
      </c>
      <c r="V115" s="203">
        <f>T115+U115</f>
        <v>111</v>
      </c>
      <c r="W115" s="81">
        <f>IF(Q115=0,0,((V115/Q115)-1)*100)</f>
        <v>-34.705882352941174</v>
      </c>
      <c r="Y115" s="320"/>
      <c r="Z115" s="320"/>
    </row>
    <row r="116" spans="1:28" ht="14.25" thickTop="1" thickBot="1" x14ac:dyDescent="0.25">
      <c r="A116" s="386" t="str">
        <f>IF(ISERROR(F116/G116)," ",IF(F116/G116&gt;0.5,IF(F116/G116&lt;1.5," ","NOT OK"),"NOT OK"))</f>
        <v xml:space="preserve"> </v>
      </c>
      <c r="L116" s="87" t="s">
        <v>19</v>
      </c>
      <c r="M116" s="88">
        <f>+M113+M114+M115</f>
        <v>429</v>
      </c>
      <c r="N116" s="88">
        <f t="shared" ref="N116:V116" si="153">+N113+N114+N115</f>
        <v>66</v>
      </c>
      <c r="O116" s="204">
        <f t="shared" si="153"/>
        <v>495</v>
      </c>
      <c r="P116" s="89">
        <f t="shared" si="153"/>
        <v>0</v>
      </c>
      <c r="Q116" s="204">
        <f t="shared" si="153"/>
        <v>495</v>
      </c>
      <c r="R116" s="88">
        <f>+R113+R114+R115</f>
        <v>289</v>
      </c>
      <c r="S116" s="88">
        <f>+S113+S114+S115</f>
        <v>49</v>
      </c>
      <c r="T116" s="204">
        <f t="shared" si="148"/>
        <v>338</v>
      </c>
      <c r="U116" s="89">
        <f>+U113+U114+U115</f>
        <v>0</v>
      </c>
      <c r="V116" s="204">
        <f t="shared" si="153"/>
        <v>338</v>
      </c>
      <c r="W116" s="90">
        <f>IF(Q116=0,0,((V116/Q116)-1)*100)</f>
        <v>-31.717171717171723</v>
      </c>
      <c r="Y116" s="320"/>
      <c r="Z116" s="320"/>
    </row>
    <row r="117" spans="1:28" ht="13.5" thickTop="1" x14ac:dyDescent="0.2">
      <c r="A117" s="388"/>
      <c r="K117" s="388"/>
      <c r="L117" s="61" t="s">
        <v>21</v>
      </c>
      <c r="M117" s="78">
        <v>146</v>
      </c>
      <c r="N117" s="79">
        <v>38</v>
      </c>
      <c r="O117" s="203">
        <f>SUM(M117:N117)</f>
        <v>184</v>
      </c>
      <c r="P117" s="91">
        <v>0</v>
      </c>
      <c r="Q117" s="203">
        <f>O117+P117</f>
        <v>184</v>
      </c>
      <c r="R117" s="442">
        <v>88</v>
      </c>
      <c r="S117" s="443">
        <v>19</v>
      </c>
      <c r="T117" s="203">
        <f t="shared" si="148"/>
        <v>107</v>
      </c>
      <c r="U117" s="446">
        <v>0</v>
      </c>
      <c r="V117" s="203">
        <f>T117+U117</f>
        <v>107</v>
      </c>
      <c r="W117" s="81">
        <f>IF(Q117=0,0,((V117/Q117)-1)*100)</f>
        <v>-41.847826086956516</v>
      </c>
    </row>
    <row r="118" spans="1:28" x14ac:dyDescent="0.2">
      <c r="A118" s="388"/>
      <c r="K118" s="388"/>
      <c r="L118" s="61" t="s">
        <v>22</v>
      </c>
      <c r="M118" s="78">
        <v>216</v>
      </c>
      <c r="N118" s="79">
        <v>48</v>
      </c>
      <c r="O118" s="203">
        <f>SUM(M118:N118)</f>
        <v>264</v>
      </c>
      <c r="P118" s="80">
        <v>0</v>
      </c>
      <c r="Q118" s="203">
        <f>O118+P118</f>
        <v>264</v>
      </c>
      <c r="R118" s="442">
        <v>86</v>
      </c>
      <c r="S118" s="443">
        <v>16</v>
      </c>
      <c r="T118" s="203">
        <f t="shared" si="148"/>
        <v>102</v>
      </c>
      <c r="U118" s="444">
        <v>0</v>
      </c>
      <c r="V118" s="203">
        <f>T118+U118</f>
        <v>102</v>
      </c>
      <c r="W118" s="81">
        <f t="shared" ref="W118" si="154">IF(Q118=0,0,((V118/Q118)-1)*100)</f>
        <v>-61.363636363636367</v>
      </c>
    </row>
    <row r="119" spans="1:28" ht="13.5" thickBot="1" x14ac:dyDescent="0.25">
      <c r="A119" s="388"/>
      <c r="K119" s="388"/>
      <c r="L119" s="61" t="s">
        <v>23</v>
      </c>
      <c r="M119" s="78">
        <v>272</v>
      </c>
      <c r="N119" s="79">
        <v>21</v>
      </c>
      <c r="O119" s="203">
        <f>SUM(M119:N119)</f>
        <v>293</v>
      </c>
      <c r="P119" s="80">
        <v>0</v>
      </c>
      <c r="Q119" s="203">
        <f>O119+P119</f>
        <v>293</v>
      </c>
      <c r="R119" s="447">
        <v>89</v>
      </c>
      <c r="S119" s="448">
        <v>14</v>
      </c>
      <c r="T119" s="203">
        <f t="shared" si="148"/>
        <v>103</v>
      </c>
      <c r="U119" s="444">
        <v>0</v>
      </c>
      <c r="V119" s="203">
        <f>T119+U119</f>
        <v>103</v>
      </c>
      <c r="W119" s="81">
        <f>IF(Q119=0,0,((V119/Q119)-1)*100)</f>
        <v>-64.846416382252556</v>
      </c>
    </row>
    <row r="120" spans="1:28" ht="14.25" customHeight="1" thickTop="1" thickBot="1" x14ac:dyDescent="0.25">
      <c r="L120" s="82" t="s">
        <v>40</v>
      </c>
      <c r="M120" s="83">
        <f t="shared" ref="M120:Q120" si="155">+M117+M118+M119</f>
        <v>634</v>
      </c>
      <c r="N120" s="84">
        <f t="shared" si="155"/>
        <v>107</v>
      </c>
      <c r="O120" s="202">
        <f t="shared" si="155"/>
        <v>741</v>
      </c>
      <c r="P120" s="83">
        <f t="shared" si="155"/>
        <v>0</v>
      </c>
      <c r="Q120" s="202">
        <f t="shared" si="155"/>
        <v>741</v>
      </c>
      <c r="R120" s="83">
        <f t="shared" ref="R120:V120" si="156">+R117+R118+R119</f>
        <v>263</v>
      </c>
      <c r="S120" s="84">
        <f t="shared" si="156"/>
        <v>49</v>
      </c>
      <c r="T120" s="202">
        <f t="shared" si="156"/>
        <v>312</v>
      </c>
      <c r="U120" s="83">
        <f t="shared" si="156"/>
        <v>0</v>
      </c>
      <c r="V120" s="202">
        <f t="shared" si="156"/>
        <v>312</v>
      </c>
      <c r="W120" s="85">
        <f t="shared" ref="W120" si="157">IF(Q120=0,0,((V120/Q120)-1)*100)</f>
        <v>-57.894736842105267</v>
      </c>
    </row>
    <row r="121" spans="1:28" ht="14.25" customHeight="1" thickTop="1" x14ac:dyDescent="0.2">
      <c r="L121" s="61" t="s">
        <v>10</v>
      </c>
      <c r="M121" s="78">
        <v>357</v>
      </c>
      <c r="N121" s="79">
        <v>18</v>
      </c>
      <c r="O121" s="201">
        <f>M121+N121</f>
        <v>375</v>
      </c>
      <c r="P121" s="80">
        <v>0</v>
      </c>
      <c r="Q121" s="201">
        <f t="shared" ref="Q121" si="158">O121+P121</f>
        <v>375</v>
      </c>
      <c r="R121" s="78">
        <v>96</v>
      </c>
      <c r="S121" s="79">
        <v>29</v>
      </c>
      <c r="T121" s="201">
        <f>R121+S121</f>
        <v>125</v>
      </c>
      <c r="U121" s="80">
        <v>0</v>
      </c>
      <c r="V121" s="201">
        <f t="shared" ref="V121" si="159">T121+U121</f>
        <v>125</v>
      </c>
      <c r="W121" s="81">
        <f>IF(Q121=0,0,((V121/Q121)-1)*100)</f>
        <v>-66.666666666666671</v>
      </c>
      <c r="Z121" s="320"/>
    </row>
    <row r="122" spans="1:28" ht="14.25" customHeight="1" x14ac:dyDescent="0.2">
      <c r="L122" s="61" t="s">
        <v>11</v>
      </c>
      <c r="M122" s="78">
        <v>289</v>
      </c>
      <c r="N122" s="79">
        <v>25</v>
      </c>
      <c r="O122" s="201">
        <f>M122+N122</f>
        <v>314</v>
      </c>
      <c r="P122" s="80">
        <v>0</v>
      </c>
      <c r="Q122" s="201">
        <f>O122+P122</f>
        <v>314</v>
      </c>
      <c r="R122" s="78">
        <v>132</v>
      </c>
      <c r="S122" s="79">
        <v>16</v>
      </c>
      <c r="T122" s="201">
        <f>R122+S122</f>
        <v>148</v>
      </c>
      <c r="U122" s="80">
        <v>0</v>
      </c>
      <c r="V122" s="201">
        <f>T122+U122</f>
        <v>148</v>
      </c>
      <c r="W122" s="81">
        <f>IF(Q122=0,0,((V122/Q122)-1)*100)</f>
        <v>-52.866242038216562</v>
      </c>
      <c r="Y122" s="318"/>
    </row>
    <row r="123" spans="1:28" ht="14.25" customHeight="1" thickBot="1" x14ac:dyDescent="0.25">
      <c r="L123" s="67" t="s">
        <v>12</v>
      </c>
      <c r="M123" s="78">
        <v>340</v>
      </c>
      <c r="N123" s="79">
        <v>22</v>
      </c>
      <c r="O123" s="201">
        <f>M123+N123</f>
        <v>362</v>
      </c>
      <c r="P123" s="80">
        <v>0</v>
      </c>
      <c r="Q123" s="201">
        <f>O123+P123</f>
        <v>362</v>
      </c>
      <c r="R123" s="78">
        <v>101</v>
      </c>
      <c r="S123" s="79">
        <v>14</v>
      </c>
      <c r="T123" s="201">
        <f>R123+S123</f>
        <v>115</v>
      </c>
      <c r="U123" s="80">
        <v>0</v>
      </c>
      <c r="V123" s="201">
        <f>T123+U123</f>
        <v>115</v>
      </c>
      <c r="W123" s="81">
        <f>IF(Q123=0,0,((V123/Q123)-1)*100)</f>
        <v>-68.232044198895025</v>
      </c>
      <c r="Y123" s="318"/>
    </row>
    <row r="124" spans="1:28" ht="14.25" customHeight="1" thickTop="1" thickBot="1" x14ac:dyDescent="0.25">
      <c r="A124" s="386"/>
      <c r="L124" s="82" t="s">
        <v>38</v>
      </c>
      <c r="M124" s="83">
        <f t="shared" ref="M124:V124" si="160">+M121+M122+M123</f>
        <v>986</v>
      </c>
      <c r="N124" s="84">
        <f t="shared" si="160"/>
        <v>65</v>
      </c>
      <c r="O124" s="202">
        <f t="shared" si="160"/>
        <v>1051</v>
      </c>
      <c r="P124" s="83">
        <f t="shared" si="160"/>
        <v>0</v>
      </c>
      <c r="Q124" s="202">
        <f t="shared" si="160"/>
        <v>1051</v>
      </c>
      <c r="R124" s="83">
        <f t="shared" si="160"/>
        <v>329</v>
      </c>
      <c r="S124" s="84">
        <f t="shared" si="160"/>
        <v>59</v>
      </c>
      <c r="T124" s="202">
        <f t="shared" si="160"/>
        <v>388</v>
      </c>
      <c r="U124" s="83">
        <f t="shared" si="160"/>
        <v>0</v>
      </c>
      <c r="V124" s="202">
        <f t="shared" si="160"/>
        <v>388</v>
      </c>
      <c r="W124" s="85">
        <f t="shared" ref="W124" si="161">IF(Q124=0,0,((V124/Q124)-1)*100)</f>
        <v>-63.082778306374877</v>
      </c>
      <c r="Y124" s="409"/>
      <c r="Z124" s="409"/>
      <c r="AA124" s="408"/>
    </row>
    <row r="125" spans="1:28" ht="14.25" customHeight="1" thickTop="1" thickBot="1" x14ac:dyDescent="0.25">
      <c r="A125" s="386"/>
      <c r="L125" s="82" t="s">
        <v>63</v>
      </c>
      <c r="M125" s="83">
        <f t="shared" ref="M125:V125" si="162">+M112+M116+M120+M124</f>
        <v>2521</v>
      </c>
      <c r="N125" s="84">
        <f t="shared" si="162"/>
        <v>308</v>
      </c>
      <c r="O125" s="202">
        <f t="shared" si="162"/>
        <v>2829</v>
      </c>
      <c r="P125" s="83">
        <f t="shared" si="162"/>
        <v>0</v>
      </c>
      <c r="Q125" s="202">
        <f t="shared" si="162"/>
        <v>2829</v>
      </c>
      <c r="R125" s="83">
        <f t="shared" si="162"/>
        <v>1440</v>
      </c>
      <c r="S125" s="84">
        <f t="shared" si="162"/>
        <v>231</v>
      </c>
      <c r="T125" s="202">
        <f t="shared" si="162"/>
        <v>1671</v>
      </c>
      <c r="U125" s="83">
        <f t="shared" si="162"/>
        <v>0</v>
      </c>
      <c r="V125" s="202">
        <f t="shared" si="162"/>
        <v>1671</v>
      </c>
      <c r="W125" s="85">
        <f>IF(Q125=0,0,((V125/Q125)-1)*100)</f>
        <v>-40.933191940615053</v>
      </c>
      <c r="Y125" s="409"/>
      <c r="Z125" s="409"/>
      <c r="AA125" s="408"/>
      <c r="AB125" s="320"/>
    </row>
    <row r="126" spans="1:28" ht="14.25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8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8" ht="14.25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 x14ac:dyDescent="0.25">
      <c r="L130" s="59"/>
      <c r="M130" s="214" t="s">
        <v>64</v>
      </c>
      <c r="N130" s="213"/>
      <c r="O130" s="214"/>
      <c r="P130" s="212"/>
      <c r="Q130" s="213"/>
      <c r="R130" s="481" t="s">
        <v>65</v>
      </c>
      <c r="S130" s="481"/>
      <c r="T130" s="481"/>
      <c r="U130" s="481"/>
      <c r="V130" s="482"/>
      <c r="W130" s="355" t="s">
        <v>2</v>
      </c>
    </row>
    <row r="131" spans="1:28" ht="13.5" thickTop="1" x14ac:dyDescent="0.2">
      <c r="L131" s="61" t="s">
        <v>3</v>
      </c>
      <c r="M131" s="62"/>
      <c r="N131" s="63"/>
      <c r="O131" s="64"/>
      <c r="P131" s="65"/>
      <c r="Q131" s="103"/>
      <c r="R131" s="62"/>
      <c r="S131" s="63"/>
      <c r="T131" s="64"/>
      <c r="U131" s="65"/>
      <c r="V131" s="103"/>
      <c r="W131" s="356" t="s">
        <v>4</v>
      </c>
    </row>
    <row r="132" spans="1:28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20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104" t="s">
        <v>7</v>
      </c>
      <c r="W132" s="357"/>
    </row>
    <row r="133" spans="1:28" ht="5.25" customHeight="1" thickTop="1" x14ac:dyDescent="0.2">
      <c r="L133" s="61"/>
      <c r="M133" s="73"/>
      <c r="N133" s="74"/>
      <c r="O133" s="75"/>
      <c r="P133" s="76"/>
      <c r="Q133" s="151"/>
      <c r="R133" s="73"/>
      <c r="S133" s="74"/>
      <c r="T133" s="75"/>
      <c r="U133" s="76"/>
      <c r="V133" s="151"/>
      <c r="W133" s="77"/>
    </row>
    <row r="134" spans="1:28" ht="14.25" customHeight="1" x14ac:dyDescent="0.2">
      <c r="L134" s="61" t="s">
        <v>13</v>
      </c>
      <c r="M134" s="78">
        <f t="shared" ref="M134:N136" si="163">+M84+M109</f>
        <v>316</v>
      </c>
      <c r="N134" s="79">
        <f t="shared" si="163"/>
        <v>274</v>
      </c>
      <c r="O134" s="201">
        <f t="shared" ref="O134:O135" si="164">M134+N134</f>
        <v>590</v>
      </c>
      <c r="P134" s="80">
        <f>+P84+P109</f>
        <v>0</v>
      </c>
      <c r="Q134" s="208">
        <f>O134+P134</f>
        <v>590</v>
      </c>
      <c r="R134" s="78">
        <f t="shared" ref="R134:S136" si="165">+R84+R109</f>
        <v>253</v>
      </c>
      <c r="S134" s="79">
        <f t="shared" si="165"/>
        <v>195</v>
      </c>
      <c r="T134" s="201">
        <f t="shared" ref="T134:T144" si="166">R134+S134</f>
        <v>448</v>
      </c>
      <c r="U134" s="80">
        <f>+U84+U109</f>
        <v>0</v>
      </c>
      <c r="V134" s="208">
        <f>T134+U134</f>
        <v>448</v>
      </c>
      <c r="W134" s="81">
        <f>IF(Q134=0,0,((V134/Q134)-1)*100)</f>
        <v>-24.067796610169488</v>
      </c>
      <c r="Y134" s="320"/>
      <c r="Z134" s="320"/>
    </row>
    <row r="135" spans="1:28" ht="14.25" customHeight="1" x14ac:dyDescent="0.2">
      <c r="L135" s="61" t="s">
        <v>14</v>
      </c>
      <c r="M135" s="78">
        <f t="shared" si="163"/>
        <v>189</v>
      </c>
      <c r="N135" s="79">
        <f t="shared" si="163"/>
        <v>193</v>
      </c>
      <c r="O135" s="201">
        <f t="shared" si="164"/>
        <v>382</v>
      </c>
      <c r="P135" s="80">
        <f>+P85+P110</f>
        <v>0</v>
      </c>
      <c r="Q135" s="208">
        <f>O135+P135</f>
        <v>382</v>
      </c>
      <c r="R135" s="78">
        <f t="shared" si="165"/>
        <v>294</v>
      </c>
      <c r="S135" s="79">
        <f t="shared" si="165"/>
        <v>301</v>
      </c>
      <c r="T135" s="201">
        <f t="shared" si="166"/>
        <v>595</v>
      </c>
      <c r="U135" s="80">
        <f>+U85+U110</f>
        <v>0</v>
      </c>
      <c r="V135" s="208">
        <f>T135+U135</f>
        <v>595</v>
      </c>
      <c r="W135" s="81">
        <f t="shared" ref="W135:W145" si="167">IF(Q135=0,0,((V135/Q135)-1)*100)</f>
        <v>55.759162303664908</v>
      </c>
      <c r="Y135" s="320"/>
      <c r="Z135" s="320"/>
      <c r="AB135" s="320"/>
    </row>
    <row r="136" spans="1:28" ht="14.25" customHeight="1" thickBot="1" x14ac:dyDescent="0.25">
      <c r="L136" s="61" t="s">
        <v>15</v>
      </c>
      <c r="M136" s="78">
        <f t="shared" si="163"/>
        <v>423</v>
      </c>
      <c r="N136" s="79">
        <f t="shared" si="163"/>
        <v>259</v>
      </c>
      <c r="O136" s="201">
        <f>M136+N136</f>
        <v>682</v>
      </c>
      <c r="P136" s="80">
        <f>+P86+P111</f>
        <v>0</v>
      </c>
      <c r="Q136" s="208">
        <f>O136+P136</f>
        <v>682</v>
      </c>
      <c r="R136" s="78">
        <f t="shared" si="165"/>
        <v>235</v>
      </c>
      <c r="S136" s="79">
        <f t="shared" si="165"/>
        <v>328</v>
      </c>
      <c r="T136" s="201">
        <f>R136+S136</f>
        <v>563</v>
      </c>
      <c r="U136" s="80">
        <f>+U86+U111</f>
        <v>0</v>
      </c>
      <c r="V136" s="208">
        <f>T136+U136</f>
        <v>563</v>
      </c>
      <c r="W136" s="81">
        <f>IF(Q136=0,0,((V136/Q136)-1)*100)</f>
        <v>-17.448680351906155</v>
      </c>
      <c r="Y136" s="320"/>
      <c r="Z136" s="320"/>
    </row>
    <row r="137" spans="1:28" ht="14.25" customHeight="1" thickTop="1" thickBot="1" x14ac:dyDescent="0.25">
      <c r="L137" s="82" t="s">
        <v>61</v>
      </c>
      <c r="M137" s="83">
        <f t="shared" ref="M137:Q137" si="168">+M134+M135+M136</f>
        <v>928</v>
      </c>
      <c r="N137" s="84">
        <f t="shared" si="168"/>
        <v>726</v>
      </c>
      <c r="O137" s="202">
        <f t="shared" si="168"/>
        <v>1654</v>
      </c>
      <c r="P137" s="83">
        <f t="shared" si="168"/>
        <v>0</v>
      </c>
      <c r="Q137" s="202">
        <f t="shared" si="168"/>
        <v>1654</v>
      </c>
      <c r="R137" s="83">
        <f t="shared" ref="R137" si="169">+R134+R135+R136</f>
        <v>782</v>
      </c>
      <c r="S137" s="84">
        <f t="shared" ref="S137" si="170">+S134+S135+S136</f>
        <v>824</v>
      </c>
      <c r="T137" s="202">
        <f t="shared" ref="T137" si="171">+T134+T135+T136</f>
        <v>1606</v>
      </c>
      <c r="U137" s="83">
        <f t="shared" ref="U137" si="172">+U134+U135+U136</f>
        <v>0</v>
      </c>
      <c r="V137" s="202">
        <f t="shared" ref="V137" si="173">+V134+V135+V136</f>
        <v>1606</v>
      </c>
      <c r="W137" s="85">
        <f>IF(Q137=0,0,((V137/Q137)-1)*100)</f>
        <v>-2.9020556227327687</v>
      </c>
      <c r="Y137" s="320"/>
      <c r="Z137" s="320"/>
      <c r="AB137" s="320"/>
    </row>
    <row r="138" spans="1:28" ht="14.25" customHeight="1" thickTop="1" x14ac:dyDescent="0.2">
      <c r="L138" s="61" t="s">
        <v>16</v>
      </c>
      <c r="M138" s="78">
        <f t="shared" ref="M138:N140" si="174">+M88+M113</f>
        <v>272</v>
      </c>
      <c r="N138" s="79">
        <f t="shared" si="174"/>
        <v>225</v>
      </c>
      <c r="O138" s="201">
        <f t="shared" ref="O138" si="175">M138+N138</f>
        <v>497</v>
      </c>
      <c r="P138" s="80">
        <f>+P88+P113</f>
        <v>0</v>
      </c>
      <c r="Q138" s="208">
        <f>O138+P138</f>
        <v>497</v>
      </c>
      <c r="R138" s="78">
        <f t="shared" ref="R138:S140" si="176">+R88+R113</f>
        <v>239</v>
      </c>
      <c r="S138" s="79">
        <f t="shared" si="176"/>
        <v>340</v>
      </c>
      <c r="T138" s="201">
        <f t="shared" si="166"/>
        <v>579</v>
      </c>
      <c r="U138" s="80">
        <f>+U88+U113</f>
        <v>0</v>
      </c>
      <c r="V138" s="208">
        <f>T138+U138</f>
        <v>579</v>
      </c>
      <c r="W138" s="81">
        <f t="shared" si="167"/>
        <v>16.498993963782695</v>
      </c>
      <c r="Y138" s="320"/>
      <c r="Z138" s="320"/>
    </row>
    <row r="139" spans="1:28" ht="14.25" customHeight="1" x14ac:dyDescent="0.2">
      <c r="L139" s="61" t="s">
        <v>17</v>
      </c>
      <c r="M139" s="78">
        <f t="shared" si="174"/>
        <v>247</v>
      </c>
      <c r="N139" s="79">
        <f t="shared" si="174"/>
        <v>222</v>
      </c>
      <c r="O139" s="201">
        <f>M139+N139</f>
        <v>469</v>
      </c>
      <c r="P139" s="80">
        <f>+P89+P114</f>
        <v>0</v>
      </c>
      <c r="Q139" s="208">
        <f>O139+P139</f>
        <v>469</v>
      </c>
      <c r="R139" s="78">
        <f t="shared" si="176"/>
        <v>207</v>
      </c>
      <c r="S139" s="79">
        <f t="shared" si="176"/>
        <v>352</v>
      </c>
      <c r="T139" s="201">
        <f>R139+S139</f>
        <v>559</v>
      </c>
      <c r="U139" s="80">
        <f>+U89+U114</f>
        <v>0</v>
      </c>
      <c r="V139" s="208">
        <f>T139+U139</f>
        <v>559</v>
      </c>
      <c r="W139" s="81">
        <f>IF(Q139=0,0,((V139/Q139)-1)*100)</f>
        <v>19.189765458422169</v>
      </c>
      <c r="Y139" s="320"/>
      <c r="Z139" s="320"/>
    </row>
    <row r="140" spans="1:28" ht="14.25" customHeight="1" thickBot="1" x14ac:dyDescent="0.25">
      <c r="L140" s="61" t="s">
        <v>18</v>
      </c>
      <c r="M140" s="78">
        <f t="shared" si="174"/>
        <v>245</v>
      </c>
      <c r="N140" s="79">
        <f t="shared" si="174"/>
        <v>206</v>
      </c>
      <c r="O140" s="203">
        <f t="shared" ref="O140" si="177">M140+N140</f>
        <v>451</v>
      </c>
      <c r="P140" s="86">
        <f>+P90+P115</f>
        <v>1</v>
      </c>
      <c r="Q140" s="208">
        <f>O140+P140</f>
        <v>452</v>
      </c>
      <c r="R140" s="78">
        <f t="shared" si="176"/>
        <v>203</v>
      </c>
      <c r="S140" s="79">
        <f t="shared" si="176"/>
        <v>328</v>
      </c>
      <c r="T140" s="203">
        <f t="shared" si="166"/>
        <v>531</v>
      </c>
      <c r="U140" s="86">
        <f>+U90+U115</f>
        <v>0</v>
      </c>
      <c r="V140" s="208">
        <f>T140+U140</f>
        <v>531</v>
      </c>
      <c r="W140" s="81">
        <f t="shared" si="167"/>
        <v>17.477876106194689</v>
      </c>
      <c r="Y140" s="320"/>
      <c r="Z140" s="320"/>
    </row>
    <row r="141" spans="1:28" ht="14.25" customHeight="1" thickTop="1" thickBot="1" x14ac:dyDescent="0.25">
      <c r="A141" s="386"/>
      <c r="L141" s="87" t="s">
        <v>39</v>
      </c>
      <c r="M141" s="83">
        <f t="shared" ref="M141:Q141" si="178">+M138+M139+M140</f>
        <v>764</v>
      </c>
      <c r="N141" s="84">
        <f t="shared" si="178"/>
        <v>653</v>
      </c>
      <c r="O141" s="202">
        <f t="shared" si="178"/>
        <v>1417</v>
      </c>
      <c r="P141" s="83">
        <f t="shared" si="178"/>
        <v>1</v>
      </c>
      <c r="Q141" s="202">
        <f t="shared" si="178"/>
        <v>1418</v>
      </c>
      <c r="R141" s="83">
        <f t="shared" ref="R141" si="179">+R138+R139+R140</f>
        <v>649</v>
      </c>
      <c r="S141" s="84">
        <f t="shared" ref="S141" si="180">+S138+S139+S140</f>
        <v>1020</v>
      </c>
      <c r="T141" s="202">
        <f t="shared" ref="T141" si="181">+T138+T139+T140</f>
        <v>1669</v>
      </c>
      <c r="U141" s="83">
        <f t="shared" ref="U141" si="182">+U138+U139+U140</f>
        <v>0</v>
      </c>
      <c r="V141" s="202">
        <f t="shared" ref="V141" si="183">+V138+V139+V140</f>
        <v>1669</v>
      </c>
      <c r="W141" s="90">
        <f t="shared" si="167"/>
        <v>17.700987306064885</v>
      </c>
      <c r="Y141" s="320"/>
      <c r="Z141" s="320"/>
    </row>
    <row r="142" spans="1:28" ht="14.25" customHeight="1" thickTop="1" x14ac:dyDescent="0.2">
      <c r="A142" s="386"/>
      <c r="L142" s="61" t="s">
        <v>21</v>
      </c>
      <c r="M142" s="78">
        <f t="shared" ref="M142:N144" si="184">+M92+M117</f>
        <v>197</v>
      </c>
      <c r="N142" s="79">
        <f t="shared" si="184"/>
        <v>250</v>
      </c>
      <c r="O142" s="203">
        <f t="shared" ref="O142:O144" si="185">M142+N142</f>
        <v>447</v>
      </c>
      <c r="P142" s="91">
        <f>+P92+P117</f>
        <v>0</v>
      </c>
      <c r="Q142" s="208">
        <f>O142+P142</f>
        <v>447</v>
      </c>
      <c r="R142" s="78">
        <f t="shared" ref="R142:S144" si="186">+R92+R117</f>
        <v>207</v>
      </c>
      <c r="S142" s="79">
        <f t="shared" si="186"/>
        <v>343</v>
      </c>
      <c r="T142" s="203">
        <f t="shared" si="166"/>
        <v>550</v>
      </c>
      <c r="U142" s="91">
        <f>+U92+U117</f>
        <v>0</v>
      </c>
      <c r="V142" s="208">
        <f>T142+U142</f>
        <v>550</v>
      </c>
      <c r="W142" s="81">
        <f t="shared" si="167"/>
        <v>23.042505592841156</v>
      </c>
    </row>
    <row r="143" spans="1:28" ht="14.25" customHeight="1" x14ac:dyDescent="0.2">
      <c r="A143" s="386"/>
      <c r="L143" s="61" t="s">
        <v>22</v>
      </c>
      <c r="M143" s="78">
        <f t="shared" si="184"/>
        <v>291</v>
      </c>
      <c r="N143" s="79">
        <f t="shared" si="184"/>
        <v>287</v>
      </c>
      <c r="O143" s="203">
        <f t="shared" si="185"/>
        <v>578</v>
      </c>
      <c r="P143" s="80">
        <f>+P93+P118</f>
        <v>0</v>
      </c>
      <c r="Q143" s="208">
        <f>O143+P143</f>
        <v>578</v>
      </c>
      <c r="R143" s="78">
        <f t="shared" si="186"/>
        <v>192</v>
      </c>
      <c r="S143" s="79">
        <f t="shared" si="186"/>
        <v>338</v>
      </c>
      <c r="T143" s="203">
        <f t="shared" si="166"/>
        <v>530</v>
      </c>
      <c r="U143" s="80">
        <f>+U93+U118</f>
        <v>0</v>
      </c>
      <c r="V143" s="208">
        <f>T143+U143</f>
        <v>530</v>
      </c>
      <c r="W143" s="81">
        <f t="shared" si="167"/>
        <v>-8.3044982698961984</v>
      </c>
    </row>
    <row r="144" spans="1:28" ht="14.25" customHeight="1" thickBot="1" x14ac:dyDescent="0.25">
      <c r="A144" s="388"/>
      <c r="K144" s="388"/>
      <c r="L144" s="61" t="s">
        <v>23</v>
      </c>
      <c r="M144" s="78">
        <f t="shared" si="184"/>
        <v>399</v>
      </c>
      <c r="N144" s="79">
        <f t="shared" si="184"/>
        <v>270</v>
      </c>
      <c r="O144" s="203">
        <f t="shared" si="185"/>
        <v>669</v>
      </c>
      <c r="P144" s="80">
        <f>+P94+P119</f>
        <v>0</v>
      </c>
      <c r="Q144" s="208">
        <f>O144+P144</f>
        <v>669</v>
      </c>
      <c r="R144" s="78">
        <f t="shared" si="186"/>
        <v>186</v>
      </c>
      <c r="S144" s="79">
        <f t="shared" si="186"/>
        <v>332</v>
      </c>
      <c r="T144" s="203">
        <f t="shared" si="166"/>
        <v>518</v>
      </c>
      <c r="U144" s="80">
        <f>+U94+U119</f>
        <v>0</v>
      </c>
      <c r="V144" s="208">
        <f>T144+U144</f>
        <v>518</v>
      </c>
      <c r="W144" s="81">
        <f t="shared" si="167"/>
        <v>-22.571001494768307</v>
      </c>
    </row>
    <row r="145" spans="1:28" ht="14.25" customHeight="1" thickTop="1" thickBot="1" x14ac:dyDescent="0.25">
      <c r="A145" s="388"/>
      <c r="K145" s="388"/>
      <c r="L145" s="82" t="s">
        <v>40</v>
      </c>
      <c r="M145" s="83">
        <f t="shared" ref="M145:Q145" si="187">+M142+M143+M144</f>
        <v>887</v>
      </c>
      <c r="N145" s="84">
        <f t="shared" si="187"/>
        <v>807</v>
      </c>
      <c r="O145" s="202">
        <f t="shared" si="187"/>
        <v>1694</v>
      </c>
      <c r="P145" s="83">
        <f t="shared" si="187"/>
        <v>0</v>
      </c>
      <c r="Q145" s="202">
        <f t="shared" si="187"/>
        <v>1694</v>
      </c>
      <c r="R145" s="83">
        <f t="shared" ref="R145:V145" si="188">+R142+R143+R144</f>
        <v>585</v>
      </c>
      <c r="S145" s="84">
        <f t="shared" si="188"/>
        <v>1013</v>
      </c>
      <c r="T145" s="202">
        <f t="shared" si="188"/>
        <v>1598</v>
      </c>
      <c r="U145" s="83">
        <f t="shared" si="188"/>
        <v>0</v>
      </c>
      <c r="V145" s="202">
        <f t="shared" si="188"/>
        <v>1598</v>
      </c>
      <c r="W145" s="85">
        <f t="shared" si="167"/>
        <v>-5.6670602125147624</v>
      </c>
    </row>
    <row r="146" spans="1:28" ht="14.25" customHeight="1" thickTop="1" x14ac:dyDescent="0.2">
      <c r="L146" s="61" t="s">
        <v>10</v>
      </c>
      <c r="M146" s="78">
        <f t="shared" ref="M146:N148" si="189">+M96+M121</f>
        <v>534</v>
      </c>
      <c r="N146" s="79">
        <f t="shared" si="189"/>
        <v>263</v>
      </c>
      <c r="O146" s="201">
        <f>M146+N146</f>
        <v>797</v>
      </c>
      <c r="P146" s="80">
        <f>+P96+P121</f>
        <v>0</v>
      </c>
      <c r="Q146" s="208">
        <f>O146+P146</f>
        <v>797</v>
      </c>
      <c r="R146" s="78">
        <f t="shared" ref="R146:S148" si="190">+R96+R121</f>
        <v>203</v>
      </c>
      <c r="S146" s="79">
        <f t="shared" si="190"/>
        <v>350</v>
      </c>
      <c r="T146" s="201">
        <f>R146+S146</f>
        <v>553</v>
      </c>
      <c r="U146" s="80">
        <f>+U96+U121</f>
        <v>0</v>
      </c>
      <c r="V146" s="208">
        <f>T146+U146</f>
        <v>553</v>
      </c>
      <c r="W146" s="81">
        <f>IF(Q146=0,0,((V146/Q146)-1)*100)</f>
        <v>-30.614805520702639</v>
      </c>
      <c r="Z146" s="320"/>
    </row>
    <row r="147" spans="1:28" ht="14.25" customHeight="1" x14ac:dyDescent="0.2">
      <c r="L147" s="61" t="s">
        <v>11</v>
      </c>
      <c r="M147" s="78">
        <f t="shared" si="189"/>
        <v>493</v>
      </c>
      <c r="N147" s="79">
        <f t="shared" si="189"/>
        <v>305</v>
      </c>
      <c r="O147" s="201">
        <f>M147+N147</f>
        <v>798</v>
      </c>
      <c r="P147" s="80">
        <f>+P97+P122</f>
        <v>0</v>
      </c>
      <c r="Q147" s="208">
        <f>O147+P147</f>
        <v>798</v>
      </c>
      <c r="R147" s="78">
        <f t="shared" si="190"/>
        <v>528</v>
      </c>
      <c r="S147" s="79">
        <f t="shared" si="190"/>
        <v>338</v>
      </c>
      <c r="T147" s="201">
        <f>R147+S147</f>
        <v>866</v>
      </c>
      <c r="U147" s="80">
        <f>+U97+U122</f>
        <v>0</v>
      </c>
      <c r="V147" s="208">
        <f>T147+U147</f>
        <v>866</v>
      </c>
      <c r="W147" s="81">
        <f>IF(Q147=0,0,((V147/Q147)-1)*100)</f>
        <v>8.5213032581453731</v>
      </c>
      <c r="Z147" s="320"/>
    </row>
    <row r="148" spans="1:28" ht="14.25" customHeight="1" thickBot="1" x14ac:dyDescent="0.25">
      <c r="L148" s="67" t="s">
        <v>12</v>
      </c>
      <c r="M148" s="78">
        <f t="shared" si="189"/>
        <v>574</v>
      </c>
      <c r="N148" s="79">
        <f t="shared" si="189"/>
        <v>371</v>
      </c>
      <c r="O148" s="201">
        <f>M148+N148</f>
        <v>945</v>
      </c>
      <c r="P148" s="80">
        <f>+P98+P123</f>
        <v>0</v>
      </c>
      <c r="Q148" s="208">
        <f>O148+P148</f>
        <v>945</v>
      </c>
      <c r="R148" s="78">
        <f t="shared" si="190"/>
        <v>331</v>
      </c>
      <c r="S148" s="79">
        <f t="shared" si="190"/>
        <v>356</v>
      </c>
      <c r="T148" s="201">
        <f>R148+S148</f>
        <v>687</v>
      </c>
      <c r="U148" s="80">
        <f>+U98+U123</f>
        <v>0</v>
      </c>
      <c r="V148" s="208">
        <f>T148+U148</f>
        <v>687</v>
      </c>
      <c r="W148" s="81">
        <f>IF(Q148=0,0,((V148/Q148)-1)*100)</f>
        <v>-27.301587301587304</v>
      </c>
      <c r="Z148" s="320"/>
    </row>
    <row r="149" spans="1:28" ht="14.25" customHeight="1" thickTop="1" thickBot="1" x14ac:dyDescent="0.25">
      <c r="A149" s="386"/>
      <c r="L149" s="82" t="s">
        <v>38</v>
      </c>
      <c r="M149" s="83">
        <f t="shared" ref="M149:V149" si="191">+M146+M147+M148</f>
        <v>1601</v>
      </c>
      <c r="N149" s="84">
        <f t="shared" si="191"/>
        <v>939</v>
      </c>
      <c r="O149" s="202">
        <f t="shared" si="191"/>
        <v>2540</v>
      </c>
      <c r="P149" s="83">
        <f t="shared" si="191"/>
        <v>0</v>
      </c>
      <c r="Q149" s="202">
        <f t="shared" si="191"/>
        <v>2540</v>
      </c>
      <c r="R149" s="83">
        <f t="shared" si="191"/>
        <v>1062</v>
      </c>
      <c r="S149" s="84">
        <f t="shared" si="191"/>
        <v>1044</v>
      </c>
      <c r="T149" s="202">
        <f t="shared" si="191"/>
        <v>2106</v>
      </c>
      <c r="U149" s="83">
        <f t="shared" si="191"/>
        <v>0</v>
      </c>
      <c r="V149" s="202">
        <f t="shared" si="191"/>
        <v>2106</v>
      </c>
      <c r="W149" s="85">
        <f t="shared" ref="W149" si="192">IF(Q149=0,0,((V149/Q149)-1)*100)</f>
        <v>-17.086614173228341</v>
      </c>
      <c r="Y149" s="409"/>
      <c r="Z149" s="409"/>
      <c r="AA149" s="408"/>
    </row>
    <row r="150" spans="1:28" ht="14.25" customHeight="1" thickTop="1" thickBot="1" x14ac:dyDescent="0.25">
      <c r="A150" s="386"/>
      <c r="L150" s="82" t="s">
        <v>63</v>
      </c>
      <c r="M150" s="83">
        <f t="shared" ref="M150:V150" si="193">+M137+M141+M145+M149</f>
        <v>4180</v>
      </c>
      <c r="N150" s="84">
        <f t="shared" si="193"/>
        <v>3125</v>
      </c>
      <c r="O150" s="202">
        <f t="shared" si="193"/>
        <v>7305</v>
      </c>
      <c r="P150" s="83">
        <f t="shared" si="193"/>
        <v>1</v>
      </c>
      <c r="Q150" s="202">
        <f t="shared" si="193"/>
        <v>7306</v>
      </c>
      <c r="R150" s="83">
        <f t="shared" si="193"/>
        <v>3078</v>
      </c>
      <c r="S150" s="84">
        <f t="shared" si="193"/>
        <v>3901</v>
      </c>
      <c r="T150" s="202">
        <f t="shared" si="193"/>
        <v>6979</v>
      </c>
      <c r="U150" s="83">
        <f t="shared" si="193"/>
        <v>0</v>
      </c>
      <c r="V150" s="202">
        <f t="shared" si="193"/>
        <v>6979</v>
      </c>
      <c r="W150" s="85">
        <f>IF(Q150=0,0,((V150/Q150)-1)*100)</f>
        <v>-4.4757733369833019</v>
      </c>
      <c r="Y150" s="409"/>
      <c r="Z150" s="409"/>
      <c r="AA150" s="408"/>
      <c r="AB150" s="320"/>
    </row>
    <row r="151" spans="1:28" ht="14.25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 x14ac:dyDescent="0.2">
      <c r="L152" s="505" t="s">
        <v>54</v>
      </c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7"/>
    </row>
    <row r="153" spans="1:28" ht="24.75" customHeight="1" thickBot="1" x14ac:dyDescent="0.25">
      <c r="L153" s="508" t="s">
        <v>51</v>
      </c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10"/>
    </row>
    <row r="154" spans="1:28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8" ht="14.25" thickTop="1" thickBot="1" x14ac:dyDescent="0.25">
      <c r="L155" s="239"/>
      <c r="M155" s="240" t="s">
        <v>64</v>
      </c>
      <c r="N155" s="241"/>
      <c r="O155" s="279"/>
      <c r="P155" s="240"/>
      <c r="Q155" s="240"/>
      <c r="R155" s="240" t="s">
        <v>65</v>
      </c>
      <c r="S155" s="241"/>
      <c r="T155" s="279"/>
      <c r="U155" s="240"/>
      <c r="V155" s="240"/>
      <c r="W155" s="352" t="s">
        <v>2</v>
      </c>
    </row>
    <row r="156" spans="1:28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353" t="s">
        <v>4</v>
      </c>
    </row>
    <row r="157" spans="1:28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354"/>
    </row>
    <row r="158" spans="1:28" ht="5.25" customHeight="1" thickTop="1" x14ac:dyDescent="0.2">
      <c r="L158" s="243"/>
      <c r="M158" s="255"/>
      <c r="N158" s="256"/>
      <c r="O158" s="298"/>
      <c r="P158" s="299"/>
      <c r="Q158" s="257"/>
      <c r="R158" s="255"/>
      <c r="S158" s="256"/>
      <c r="T158" s="298"/>
      <c r="U158" s="299"/>
      <c r="V158" s="257"/>
      <c r="W158" s="259"/>
    </row>
    <row r="159" spans="1:28" x14ac:dyDescent="0.2">
      <c r="L159" s="243" t="s">
        <v>13</v>
      </c>
      <c r="M159" s="260">
        <v>0</v>
      </c>
      <c r="N159" s="261">
        <v>0</v>
      </c>
      <c r="O159" s="262">
        <f>M159+N159</f>
        <v>0</v>
      </c>
      <c r="P159" s="261">
        <v>0</v>
      </c>
      <c r="Q159" s="262">
        <f>O159+P159</f>
        <v>0</v>
      </c>
      <c r="R159" s="449">
        <v>3</v>
      </c>
      <c r="S159" s="450">
        <v>0</v>
      </c>
      <c r="T159" s="262">
        <f t="shared" ref="T159:T169" si="194">+R159+S159</f>
        <v>3</v>
      </c>
      <c r="U159" s="450">
        <v>0</v>
      </c>
      <c r="V159" s="262">
        <f>T159+U159</f>
        <v>3</v>
      </c>
      <c r="W159" s="285">
        <f t="shared" ref="W159" si="195">IF(Q159=0,0,((V159/Q159)-1)*100)</f>
        <v>0</v>
      </c>
    </row>
    <row r="160" spans="1:28" x14ac:dyDescent="0.2">
      <c r="L160" s="243" t="s">
        <v>14</v>
      </c>
      <c r="M160" s="260">
        <v>0</v>
      </c>
      <c r="N160" s="261">
        <v>0</v>
      </c>
      <c r="O160" s="262">
        <f>M160+N160</f>
        <v>0</v>
      </c>
      <c r="P160" s="261">
        <v>0</v>
      </c>
      <c r="Q160" s="262">
        <f>O160+P160</f>
        <v>0</v>
      </c>
      <c r="R160" s="449">
        <v>3</v>
      </c>
      <c r="S160" s="450">
        <v>0</v>
      </c>
      <c r="T160" s="262">
        <f t="shared" si="194"/>
        <v>3</v>
      </c>
      <c r="U160" s="450">
        <v>0</v>
      </c>
      <c r="V160" s="262">
        <f>T160+U160</f>
        <v>3</v>
      </c>
      <c r="W160" s="285">
        <f>IF(Q160=0,0,((V160/Q160)-1)*100)</f>
        <v>0</v>
      </c>
    </row>
    <row r="161" spans="1:23" ht="13.5" thickBot="1" x14ac:dyDescent="0.25">
      <c r="L161" s="243" t="s">
        <v>15</v>
      </c>
      <c r="M161" s="260">
        <v>0</v>
      </c>
      <c r="N161" s="261">
        <v>0</v>
      </c>
      <c r="O161" s="262">
        <f>M161+N161</f>
        <v>0</v>
      </c>
      <c r="P161" s="261">
        <v>0</v>
      </c>
      <c r="Q161" s="262">
        <f>O161+P161</f>
        <v>0</v>
      </c>
      <c r="R161" s="449">
        <v>11</v>
      </c>
      <c r="S161" s="450">
        <v>0</v>
      </c>
      <c r="T161" s="262">
        <f t="shared" si="194"/>
        <v>11</v>
      </c>
      <c r="U161" s="450">
        <v>0</v>
      </c>
      <c r="V161" s="262">
        <f>T161+U161</f>
        <v>11</v>
      </c>
      <c r="W161" s="285">
        <f>IF(Q161=0,0,((V161/Q161)-1)*100)</f>
        <v>0</v>
      </c>
    </row>
    <row r="162" spans="1:23" ht="14.25" thickTop="1" thickBot="1" x14ac:dyDescent="0.25">
      <c r="L162" s="265" t="s">
        <v>61</v>
      </c>
      <c r="M162" s="266">
        <f>+M159+M160+M161</f>
        <v>0</v>
      </c>
      <c r="N162" s="300">
        <f t="shared" ref="N162:V162" si="196">+N159+N160+N161</f>
        <v>0</v>
      </c>
      <c r="O162" s="287">
        <f t="shared" si="196"/>
        <v>0</v>
      </c>
      <c r="P162" s="300">
        <f t="shared" si="196"/>
        <v>0</v>
      </c>
      <c r="Q162" s="287">
        <f t="shared" si="196"/>
        <v>0</v>
      </c>
      <c r="R162" s="266">
        <f>+R159+R160+R161</f>
        <v>17</v>
      </c>
      <c r="S162" s="300">
        <f>+S159+S160+S161</f>
        <v>0</v>
      </c>
      <c r="T162" s="287">
        <f t="shared" si="194"/>
        <v>17</v>
      </c>
      <c r="U162" s="300">
        <f>+U159+U160+U161</f>
        <v>0</v>
      </c>
      <c r="V162" s="287">
        <f t="shared" si="196"/>
        <v>17</v>
      </c>
      <c r="W162" s="288">
        <f t="shared" ref="W162" si="197">IF(Q162=0,0,((V162/Q162)-1)*100)</f>
        <v>0</v>
      </c>
    </row>
    <row r="163" spans="1:23" ht="13.5" thickTop="1" x14ac:dyDescent="0.2">
      <c r="L163" s="243" t="s">
        <v>16</v>
      </c>
      <c r="M163" s="260">
        <v>0</v>
      </c>
      <c r="N163" s="261">
        <v>0</v>
      </c>
      <c r="O163" s="262">
        <f>SUM(M163:N163)</f>
        <v>0</v>
      </c>
      <c r="P163" s="261">
        <v>0</v>
      </c>
      <c r="Q163" s="262">
        <f t="shared" ref="Q163" si="198">O163+P163</f>
        <v>0</v>
      </c>
      <c r="R163" s="449">
        <v>17</v>
      </c>
      <c r="S163" s="450">
        <v>0</v>
      </c>
      <c r="T163" s="262">
        <f t="shared" si="194"/>
        <v>17</v>
      </c>
      <c r="U163" s="450">
        <v>0</v>
      </c>
      <c r="V163" s="262">
        <f t="shared" ref="V163" si="199">T163+U163</f>
        <v>17</v>
      </c>
      <c r="W163" s="285">
        <f>IF(Q163=0,0,((V163/Q163)-1)*100)</f>
        <v>0</v>
      </c>
    </row>
    <row r="164" spans="1:23" x14ac:dyDescent="0.2">
      <c r="L164" s="243" t="s">
        <v>17</v>
      </c>
      <c r="M164" s="260">
        <v>0</v>
      </c>
      <c r="N164" s="261">
        <v>0</v>
      </c>
      <c r="O164" s="262">
        <f>SUM(M164:N164)</f>
        <v>0</v>
      </c>
      <c r="P164" s="261">
        <v>0</v>
      </c>
      <c r="Q164" s="262">
        <f>O164+P164</f>
        <v>0</v>
      </c>
      <c r="R164" s="449">
        <v>6</v>
      </c>
      <c r="S164" s="450">
        <v>0</v>
      </c>
      <c r="T164" s="262">
        <f t="shared" si="194"/>
        <v>6</v>
      </c>
      <c r="U164" s="450">
        <v>0</v>
      </c>
      <c r="V164" s="262">
        <f>T164+U164</f>
        <v>6</v>
      </c>
      <c r="W164" s="285">
        <f t="shared" ref="W164" si="200">IF(Q164=0,0,((V164/Q164)-1)*100)</f>
        <v>0</v>
      </c>
    </row>
    <row r="165" spans="1:23" ht="13.5" thickBot="1" x14ac:dyDescent="0.25">
      <c r="L165" s="243" t="s">
        <v>18</v>
      </c>
      <c r="M165" s="260">
        <v>0</v>
      </c>
      <c r="N165" s="261">
        <v>0</v>
      </c>
      <c r="O165" s="262">
        <f>SUM(M165:N165)</f>
        <v>0</v>
      </c>
      <c r="P165" s="301">
        <v>0</v>
      </c>
      <c r="Q165" s="262">
        <f>O165+P165</f>
        <v>0</v>
      </c>
      <c r="R165" s="449">
        <v>1</v>
      </c>
      <c r="S165" s="450">
        <v>0</v>
      </c>
      <c r="T165" s="262">
        <f t="shared" si="194"/>
        <v>1</v>
      </c>
      <c r="U165" s="451">
        <v>0</v>
      </c>
      <c r="V165" s="262">
        <f>T165+U165</f>
        <v>1</v>
      </c>
      <c r="W165" s="285">
        <f>IF(Q165=0,0,((V165/Q165)-1)*100)</f>
        <v>0</v>
      </c>
    </row>
    <row r="166" spans="1:23" ht="14.25" thickTop="1" thickBot="1" x14ac:dyDescent="0.25">
      <c r="L166" s="272" t="s">
        <v>19</v>
      </c>
      <c r="M166" s="273">
        <f>+M163+M164+M165</f>
        <v>0</v>
      </c>
      <c r="N166" s="302">
        <f t="shared" ref="N166:V166" si="201">+N163+N164+N165</f>
        <v>0</v>
      </c>
      <c r="O166" s="291">
        <f t="shared" si="201"/>
        <v>0</v>
      </c>
      <c r="P166" s="302">
        <f t="shared" si="201"/>
        <v>0</v>
      </c>
      <c r="Q166" s="291">
        <f t="shared" si="201"/>
        <v>0</v>
      </c>
      <c r="R166" s="273">
        <f>+R163+R164+R165</f>
        <v>24</v>
      </c>
      <c r="S166" s="302">
        <f>+S163+S164+S165</f>
        <v>0</v>
      </c>
      <c r="T166" s="291">
        <f t="shared" si="194"/>
        <v>24</v>
      </c>
      <c r="U166" s="302">
        <f>+U163+U164+U165</f>
        <v>0</v>
      </c>
      <c r="V166" s="291">
        <f t="shared" si="201"/>
        <v>24</v>
      </c>
      <c r="W166" s="276">
        <f>IF(Q166=0,0,((V166/Q166)-1)*100)</f>
        <v>0</v>
      </c>
    </row>
    <row r="167" spans="1:23" ht="13.5" thickTop="1" x14ac:dyDescent="0.2">
      <c r="A167" s="388"/>
      <c r="K167" s="388"/>
      <c r="L167" s="243" t="s">
        <v>21</v>
      </c>
      <c r="M167" s="260">
        <v>0</v>
      </c>
      <c r="N167" s="261">
        <v>0</v>
      </c>
      <c r="O167" s="262">
        <f>SUM(M167:N167)</f>
        <v>0</v>
      </c>
      <c r="P167" s="303">
        <v>0</v>
      </c>
      <c r="Q167" s="262">
        <f>O167+P167</f>
        <v>0</v>
      </c>
      <c r="R167" s="449">
        <v>0</v>
      </c>
      <c r="S167" s="450">
        <v>0</v>
      </c>
      <c r="T167" s="262">
        <f t="shared" si="194"/>
        <v>0</v>
      </c>
      <c r="U167" s="452">
        <v>0</v>
      </c>
      <c r="V167" s="262">
        <f>T167+U167</f>
        <v>0</v>
      </c>
      <c r="W167" s="285">
        <f>IF(Q167=0,0,((V167/Q167)-1)*100)</f>
        <v>0</v>
      </c>
    </row>
    <row r="168" spans="1:23" x14ac:dyDescent="0.2">
      <c r="A168" s="388"/>
      <c r="K168" s="388"/>
      <c r="L168" s="243" t="s">
        <v>22</v>
      </c>
      <c r="M168" s="260">
        <v>0</v>
      </c>
      <c r="N168" s="261">
        <v>0</v>
      </c>
      <c r="O168" s="262">
        <f>SUM(M168:N168)</f>
        <v>0</v>
      </c>
      <c r="P168" s="261">
        <v>0</v>
      </c>
      <c r="Q168" s="262">
        <f>O168+P168</f>
        <v>0</v>
      </c>
      <c r="R168" s="449">
        <v>0</v>
      </c>
      <c r="S168" s="450">
        <v>0</v>
      </c>
      <c r="T168" s="262">
        <f t="shared" si="194"/>
        <v>0</v>
      </c>
      <c r="U168" s="450">
        <v>0</v>
      </c>
      <c r="V168" s="262">
        <f>T168+U168</f>
        <v>0</v>
      </c>
      <c r="W168" s="285">
        <f t="shared" ref="W168" si="202">IF(Q168=0,0,((V168/Q168)-1)*100)</f>
        <v>0</v>
      </c>
    </row>
    <row r="169" spans="1:23" ht="13.5" thickBot="1" x14ac:dyDescent="0.25">
      <c r="A169" s="388"/>
      <c r="K169" s="388"/>
      <c r="L169" s="243" t="s">
        <v>23</v>
      </c>
      <c r="M169" s="260">
        <v>0</v>
      </c>
      <c r="N169" s="261">
        <v>0</v>
      </c>
      <c r="O169" s="262">
        <f>SUM(M169:N169)</f>
        <v>0</v>
      </c>
      <c r="P169" s="261">
        <v>0</v>
      </c>
      <c r="Q169" s="262">
        <f>O169+P169</f>
        <v>0</v>
      </c>
      <c r="R169" s="449">
        <v>25</v>
      </c>
      <c r="S169" s="450">
        <v>0</v>
      </c>
      <c r="T169" s="262">
        <f t="shared" si="194"/>
        <v>25</v>
      </c>
      <c r="U169" s="450">
        <v>0</v>
      </c>
      <c r="V169" s="262">
        <f>T169+U169</f>
        <v>25</v>
      </c>
      <c r="W169" s="285">
        <f>IF(Q169=0,0,((V169/Q169)-1)*100)</f>
        <v>0</v>
      </c>
    </row>
    <row r="170" spans="1:23" ht="14.25" customHeight="1" thickTop="1" thickBot="1" x14ac:dyDescent="0.25">
      <c r="L170" s="265" t="s">
        <v>40</v>
      </c>
      <c r="M170" s="266">
        <f t="shared" ref="M170:Q170" si="203">+M167+M168+M169</f>
        <v>0</v>
      </c>
      <c r="N170" s="300">
        <f t="shared" si="203"/>
        <v>0</v>
      </c>
      <c r="O170" s="287">
        <f t="shared" si="203"/>
        <v>0</v>
      </c>
      <c r="P170" s="300">
        <f t="shared" si="203"/>
        <v>0</v>
      </c>
      <c r="Q170" s="287">
        <f t="shared" si="203"/>
        <v>0</v>
      </c>
      <c r="R170" s="266">
        <f t="shared" ref="R170:V170" si="204">+R167+R168+R169</f>
        <v>25</v>
      </c>
      <c r="S170" s="300">
        <f t="shared" si="204"/>
        <v>0</v>
      </c>
      <c r="T170" s="287">
        <f t="shared" si="204"/>
        <v>25</v>
      </c>
      <c r="U170" s="300">
        <f t="shared" si="204"/>
        <v>0</v>
      </c>
      <c r="V170" s="287">
        <f t="shared" si="204"/>
        <v>25</v>
      </c>
      <c r="W170" s="288">
        <f t="shared" ref="W170" si="205">IF(Q170=0,0,((V170/Q170)-1)*100)</f>
        <v>0</v>
      </c>
    </row>
    <row r="171" spans="1:23" ht="14.25" customHeight="1" thickTop="1" x14ac:dyDescent="0.2">
      <c r="L171" s="243" t="s">
        <v>10</v>
      </c>
      <c r="M171" s="260">
        <v>2</v>
      </c>
      <c r="N171" s="261">
        <v>0</v>
      </c>
      <c r="O171" s="262">
        <f>M171+N171</f>
        <v>2</v>
      </c>
      <c r="P171" s="261">
        <v>0</v>
      </c>
      <c r="Q171" s="262">
        <f t="shared" ref="Q171" si="206">O171+P171</f>
        <v>2</v>
      </c>
      <c r="R171" s="260">
        <v>42</v>
      </c>
      <c r="S171" s="261">
        <v>1</v>
      </c>
      <c r="T171" s="262">
        <f>R171+S171</f>
        <v>43</v>
      </c>
      <c r="U171" s="261">
        <v>0</v>
      </c>
      <c r="V171" s="262">
        <f t="shared" ref="V171" si="207">T171+U171</f>
        <v>43</v>
      </c>
      <c r="W171" s="285">
        <f>IF(Q171=0,0,((V171/Q171)-1)*100)</f>
        <v>2050</v>
      </c>
    </row>
    <row r="172" spans="1:23" ht="14.25" customHeight="1" x14ac:dyDescent="0.2">
      <c r="L172" s="243" t="s">
        <v>11</v>
      </c>
      <c r="M172" s="260">
        <v>1</v>
      </c>
      <c r="N172" s="261">
        <v>7</v>
      </c>
      <c r="O172" s="262">
        <f>M172+N172</f>
        <v>8</v>
      </c>
      <c r="P172" s="261">
        <v>0</v>
      </c>
      <c r="Q172" s="262">
        <f>O172+P172</f>
        <v>8</v>
      </c>
      <c r="R172" s="260">
        <v>56</v>
      </c>
      <c r="S172" s="261">
        <v>0</v>
      </c>
      <c r="T172" s="262">
        <f>R172+S172</f>
        <v>56</v>
      </c>
      <c r="U172" s="261">
        <v>0</v>
      </c>
      <c r="V172" s="262">
        <f>T172+U172</f>
        <v>56</v>
      </c>
      <c r="W172" s="285">
        <f>IF(Q172=0,0,((V172/Q172)-1)*100)</f>
        <v>600</v>
      </c>
    </row>
    <row r="173" spans="1:23" ht="14.25" customHeight="1" thickBot="1" x14ac:dyDescent="0.25">
      <c r="L173" s="249" t="s">
        <v>12</v>
      </c>
      <c r="M173" s="260">
        <v>3</v>
      </c>
      <c r="N173" s="261">
        <v>9</v>
      </c>
      <c r="O173" s="304">
        <f>M173+N173</f>
        <v>12</v>
      </c>
      <c r="P173" s="261">
        <v>0</v>
      </c>
      <c r="Q173" s="262">
        <f>O173+P173</f>
        <v>12</v>
      </c>
      <c r="R173" s="260">
        <v>46</v>
      </c>
      <c r="S173" s="261">
        <v>0</v>
      </c>
      <c r="T173" s="304">
        <f>R173+S173</f>
        <v>46</v>
      </c>
      <c r="U173" s="261">
        <v>0</v>
      </c>
      <c r="V173" s="262">
        <f>T173+U173</f>
        <v>46</v>
      </c>
      <c r="W173" s="285">
        <f>IF(Q173=0,0,((V173/Q173)-1)*100)</f>
        <v>283.33333333333337</v>
      </c>
    </row>
    <row r="174" spans="1:23" ht="14.25" customHeight="1" thickTop="1" thickBot="1" x14ac:dyDescent="0.25">
      <c r="L174" s="265" t="s">
        <v>38</v>
      </c>
      <c r="M174" s="266">
        <f t="shared" ref="M174:V174" si="208">+M171+M172+M173</f>
        <v>6</v>
      </c>
      <c r="N174" s="300">
        <f t="shared" si="208"/>
        <v>16</v>
      </c>
      <c r="O174" s="287">
        <f t="shared" si="208"/>
        <v>22</v>
      </c>
      <c r="P174" s="300">
        <f t="shared" si="208"/>
        <v>0</v>
      </c>
      <c r="Q174" s="287">
        <f t="shared" si="208"/>
        <v>22</v>
      </c>
      <c r="R174" s="266">
        <f t="shared" si="208"/>
        <v>144</v>
      </c>
      <c r="S174" s="300">
        <f t="shared" si="208"/>
        <v>1</v>
      </c>
      <c r="T174" s="287">
        <f t="shared" si="208"/>
        <v>145</v>
      </c>
      <c r="U174" s="300">
        <f t="shared" si="208"/>
        <v>0</v>
      </c>
      <c r="V174" s="287">
        <f t="shared" si="208"/>
        <v>145</v>
      </c>
      <c r="W174" s="288">
        <f t="shared" ref="W174" si="209">IF(Q174=0,0,((V174/Q174)-1)*100)</f>
        <v>559.09090909090912</v>
      </c>
    </row>
    <row r="175" spans="1:23" ht="14.25" customHeight="1" thickTop="1" thickBot="1" x14ac:dyDescent="0.25">
      <c r="L175" s="265" t="s">
        <v>63</v>
      </c>
      <c r="M175" s="266">
        <f t="shared" ref="M175:V175" si="210">+M162+M166+M170+M174</f>
        <v>6</v>
      </c>
      <c r="N175" s="300">
        <f t="shared" si="210"/>
        <v>16</v>
      </c>
      <c r="O175" s="287">
        <f t="shared" si="210"/>
        <v>22</v>
      </c>
      <c r="P175" s="300">
        <f t="shared" si="210"/>
        <v>0</v>
      </c>
      <c r="Q175" s="287">
        <f t="shared" si="210"/>
        <v>22</v>
      </c>
      <c r="R175" s="266">
        <f t="shared" si="210"/>
        <v>210</v>
      </c>
      <c r="S175" s="300">
        <f t="shared" si="210"/>
        <v>1</v>
      </c>
      <c r="T175" s="287">
        <f t="shared" si="210"/>
        <v>211</v>
      </c>
      <c r="U175" s="300">
        <f t="shared" si="210"/>
        <v>0</v>
      </c>
      <c r="V175" s="287">
        <f t="shared" si="210"/>
        <v>211</v>
      </c>
      <c r="W175" s="288">
        <f>IF(Q175=0,0,((V175/Q175)-1)*100)</f>
        <v>859.09090909090912</v>
      </c>
    </row>
    <row r="176" spans="1:23" ht="14.25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3" ht="13.5" thickTop="1" x14ac:dyDescent="0.2">
      <c r="L177" s="505" t="s">
        <v>55</v>
      </c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507"/>
    </row>
    <row r="178" spans="1:23" ht="13.5" thickBot="1" x14ac:dyDescent="0.25">
      <c r="L178" s="508" t="s">
        <v>52</v>
      </c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10"/>
    </row>
    <row r="179" spans="1:23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3" ht="14.25" thickTop="1" thickBot="1" x14ac:dyDescent="0.25">
      <c r="L180" s="239"/>
      <c r="M180" s="240" t="s">
        <v>64</v>
      </c>
      <c r="N180" s="241"/>
      <c r="O180" s="279"/>
      <c r="P180" s="240"/>
      <c r="Q180" s="240"/>
      <c r="R180" s="240" t="s">
        <v>65</v>
      </c>
      <c r="S180" s="241"/>
      <c r="T180" s="279"/>
      <c r="U180" s="240"/>
      <c r="V180" s="240"/>
      <c r="W180" s="352" t="s">
        <v>2</v>
      </c>
    </row>
    <row r="181" spans="1:23" ht="13.5" thickTop="1" x14ac:dyDescent="0.2">
      <c r="L181" s="243" t="s">
        <v>3</v>
      </c>
      <c r="M181" s="244"/>
      <c r="N181" s="245"/>
      <c r="O181" s="246"/>
      <c r="P181" s="247"/>
      <c r="Q181" s="246"/>
      <c r="R181" s="244"/>
      <c r="S181" s="245"/>
      <c r="T181" s="246"/>
      <c r="U181" s="247"/>
      <c r="V181" s="246"/>
      <c r="W181" s="353" t="s">
        <v>4</v>
      </c>
    </row>
    <row r="182" spans="1:23" ht="13.5" thickBot="1" x14ac:dyDescent="0.25">
      <c r="L182" s="249"/>
      <c r="M182" s="250" t="s">
        <v>35</v>
      </c>
      <c r="N182" s="251" t="s">
        <v>36</v>
      </c>
      <c r="O182" s="252" t="s">
        <v>37</v>
      </c>
      <c r="P182" s="253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53" t="s">
        <v>32</v>
      </c>
      <c r="V182" s="252" t="s">
        <v>7</v>
      </c>
      <c r="W182" s="354"/>
    </row>
    <row r="183" spans="1:23" ht="6" customHeight="1" thickTop="1" x14ac:dyDescent="0.2">
      <c r="L183" s="243"/>
      <c r="M183" s="255"/>
      <c r="N183" s="256"/>
      <c r="O183" s="257"/>
      <c r="P183" s="258"/>
      <c r="Q183" s="257"/>
      <c r="R183" s="255"/>
      <c r="S183" s="256"/>
      <c r="T183" s="257"/>
      <c r="U183" s="258"/>
      <c r="V183" s="257"/>
      <c r="W183" s="259"/>
    </row>
    <row r="184" spans="1:23" x14ac:dyDescent="0.2">
      <c r="L184" s="243" t="s">
        <v>13</v>
      </c>
      <c r="M184" s="260">
        <v>0</v>
      </c>
      <c r="N184" s="261">
        <v>0</v>
      </c>
      <c r="O184" s="262">
        <f>M184+N184</f>
        <v>0</v>
      </c>
      <c r="P184" s="263">
        <v>0</v>
      </c>
      <c r="Q184" s="262">
        <f>O184+P184</f>
        <v>0</v>
      </c>
      <c r="R184" s="260">
        <v>0</v>
      </c>
      <c r="S184" s="261">
        <v>0</v>
      </c>
      <c r="T184" s="262">
        <f>R184+S184</f>
        <v>0</v>
      </c>
      <c r="U184" s="263">
        <v>0</v>
      </c>
      <c r="V184" s="262">
        <f>T184+U184</f>
        <v>0</v>
      </c>
      <c r="W184" s="264">
        <f t="shared" ref="W184" si="211">IF(Q184=0,0,((V184/Q184)-1)*100)</f>
        <v>0</v>
      </c>
    </row>
    <row r="185" spans="1:23" x14ac:dyDescent="0.2">
      <c r="L185" s="243" t="s">
        <v>14</v>
      </c>
      <c r="M185" s="260">
        <v>0</v>
      </c>
      <c r="N185" s="261">
        <v>0</v>
      </c>
      <c r="O185" s="262">
        <f>M185+N185</f>
        <v>0</v>
      </c>
      <c r="P185" s="263">
        <v>0</v>
      </c>
      <c r="Q185" s="262">
        <f>O185+P185</f>
        <v>0</v>
      </c>
      <c r="R185" s="260">
        <v>0</v>
      </c>
      <c r="S185" s="261">
        <v>0</v>
      </c>
      <c r="T185" s="262">
        <f>R185+S185</f>
        <v>0</v>
      </c>
      <c r="U185" s="263">
        <v>0</v>
      </c>
      <c r="V185" s="262">
        <f>T185+U185</f>
        <v>0</v>
      </c>
      <c r="W185" s="264">
        <f>IF(Q185=0,0,((V185/Q185)-1)*100)</f>
        <v>0</v>
      </c>
    </row>
    <row r="186" spans="1:23" ht="13.5" thickBot="1" x14ac:dyDescent="0.25">
      <c r="L186" s="243" t="s">
        <v>15</v>
      </c>
      <c r="M186" s="260">
        <v>0</v>
      </c>
      <c r="N186" s="261">
        <v>1</v>
      </c>
      <c r="O186" s="262">
        <f>M186+N186</f>
        <v>1</v>
      </c>
      <c r="P186" s="263">
        <v>0</v>
      </c>
      <c r="Q186" s="262">
        <f>O186+P186</f>
        <v>1</v>
      </c>
      <c r="R186" s="260">
        <v>0</v>
      </c>
      <c r="S186" s="261">
        <v>0</v>
      </c>
      <c r="T186" s="262">
        <f>R186+S186</f>
        <v>0</v>
      </c>
      <c r="U186" s="263">
        <v>0</v>
      </c>
      <c r="V186" s="262">
        <f>T186+U186</f>
        <v>0</v>
      </c>
      <c r="W186" s="264">
        <f>IF(Q186=0,0,((V186/Q186)-1)*100)</f>
        <v>-100</v>
      </c>
    </row>
    <row r="187" spans="1:23" ht="14.25" thickTop="1" thickBot="1" x14ac:dyDescent="0.25">
      <c r="L187" s="265" t="s">
        <v>61</v>
      </c>
      <c r="M187" s="266">
        <f>+M184+M185+M186</f>
        <v>0</v>
      </c>
      <c r="N187" s="300">
        <f t="shared" ref="N187:V187" si="212">+N184+N185+N186</f>
        <v>1</v>
      </c>
      <c r="O187" s="287">
        <f t="shared" si="212"/>
        <v>1</v>
      </c>
      <c r="P187" s="300">
        <f t="shared" si="212"/>
        <v>0</v>
      </c>
      <c r="Q187" s="287">
        <f t="shared" si="212"/>
        <v>1</v>
      </c>
      <c r="R187" s="266">
        <f t="shared" si="212"/>
        <v>0</v>
      </c>
      <c r="S187" s="300">
        <f t="shared" si="212"/>
        <v>0</v>
      </c>
      <c r="T187" s="287">
        <f t="shared" si="212"/>
        <v>0</v>
      </c>
      <c r="U187" s="300">
        <f t="shared" si="212"/>
        <v>0</v>
      </c>
      <c r="V187" s="287">
        <f t="shared" si="212"/>
        <v>0</v>
      </c>
      <c r="W187" s="288">
        <f t="shared" ref="W187" si="213">IF(Q187=0,0,((V187/Q187)-1)*100)</f>
        <v>-100</v>
      </c>
    </row>
    <row r="188" spans="1:23" ht="13.5" thickTop="1" x14ac:dyDescent="0.2">
      <c r="L188" s="243" t="s">
        <v>16</v>
      </c>
      <c r="M188" s="260">
        <v>0</v>
      </c>
      <c r="N188" s="261">
        <v>0</v>
      </c>
      <c r="O188" s="262">
        <f>SUM(M188:N188)</f>
        <v>0</v>
      </c>
      <c r="P188" s="263">
        <v>0</v>
      </c>
      <c r="Q188" s="262">
        <f>O188+P188</f>
        <v>0</v>
      </c>
      <c r="R188" s="260">
        <v>0</v>
      </c>
      <c r="S188" s="261">
        <v>0</v>
      </c>
      <c r="T188" s="262">
        <f>SUM(R188:S188)</f>
        <v>0</v>
      </c>
      <c r="U188" s="263">
        <v>0</v>
      </c>
      <c r="V188" s="262">
        <f>T188+U188</f>
        <v>0</v>
      </c>
      <c r="W188" s="264">
        <f>IF(Q188=0,0,((V188/Q188)-1)*100)</f>
        <v>0</v>
      </c>
    </row>
    <row r="189" spans="1:23" x14ac:dyDescent="0.2">
      <c r="L189" s="243" t="s">
        <v>17</v>
      </c>
      <c r="M189" s="260">
        <v>0</v>
      </c>
      <c r="N189" s="261">
        <v>0</v>
      </c>
      <c r="O189" s="262">
        <f>SUM(M189:N189)</f>
        <v>0</v>
      </c>
      <c r="P189" s="263">
        <v>0</v>
      </c>
      <c r="Q189" s="262">
        <f>O189+P189</f>
        <v>0</v>
      </c>
      <c r="R189" s="260">
        <v>0</v>
      </c>
      <c r="S189" s="261">
        <v>0</v>
      </c>
      <c r="T189" s="262">
        <f>SUM(R189:S189)</f>
        <v>0</v>
      </c>
      <c r="U189" s="263">
        <v>0</v>
      </c>
      <c r="V189" s="262">
        <f>T189+U189</f>
        <v>0</v>
      </c>
      <c r="W189" s="264">
        <f t="shared" ref="W189" si="214">IF(Q189=0,0,((V189/Q189)-1)*100)</f>
        <v>0</v>
      </c>
    </row>
    <row r="190" spans="1:23" ht="13.5" thickBot="1" x14ac:dyDescent="0.25">
      <c r="L190" s="243" t="s">
        <v>18</v>
      </c>
      <c r="M190" s="260">
        <v>0</v>
      </c>
      <c r="N190" s="261">
        <v>0</v>
      </c>
      <c r="O190" s="270">
        <f>SUM(M190:N190)</f>
        <v>0</v>
      </c>
      <c r="P190" s="271">
        <v>0</v>
      </c>
      <c r="Q190" s="270">
        <f>O190+P190</f>
        <v>0</v>
      </c>
      <c r="R190" s="260">
        <v>0</v>
      </c>
      <c r="S190" s="261">
        <v>0</v>
      </c>
      <c r="T190" s="270">
        <f>SUM(R190:S190)</f>
        <v>0</v>
      </c>
      <c r="U190" s="271">
        <v>0</v>
      </c>
      <c r="V190" s="270">
        <f>T190+U190</f>
        <v>0</v>
      </c>
      <c r="W190" s="264">
        <f>IF(Q190=0,0,((V190/Q190)-1)*100)</f>
        <v>0</v>
      </c>
    </row>
    <row r="191" spans="1:23" ht="14.25" thickTop="1" thickBot="1" x14ac:dyDescent="0.25">
      <c r="L191" s="272" t="s">
        <v>19</v>
      </c>
      <c r="M191" s="273">
        <f>+M188+M189+M190</f>
        <v>0</v>
      </c>
      <c r="N191" s="302">
        <f t="shared" ref="N191:V191" si="215">+N188+N189+N190</f>
        <v>0</v>
      </c>
      <c r="O191" s="291">
        <f t="shared" si="215"/>
        <v>0</v>
      </c>
      <c r="P191" s="302">
        <f t="shared" si="215"/>
        <v>0</v>
      </c>
      <c r="Q191" s="291">
        <f t="shared" si="215"/>
        <v>0</v>
      </c>
      <c r="R191" s="273">
        <f t="shared" si="215"/>
        <v>0</v>
      </c>
      <c r="S191" s="302">
        <f t="shared" si="215"/>
        <v>0</v>
      </c>
      <c r="T191" s="291">
        <f t="shared" si="215"/>
        <v>0</v>
      </c>
      <c r="U191" s="302">
        <f t="shared" si="215"/>
        <v>0</v>
      </c>
      <c r="V191" s="291">
        <f t="shared" si="215"/>
        <v>0</v>
      </c>
      <c r="W191" s="276">
        <f>IF(Q191=0,0,((V191/Q191)-1)*100)</f>
        <v>0</v>
      </c>
    </row>
    <row r="192" spans="1:23" ht="13.5" thickTop="1" x14ac:dyDescent="0.2">
      <c r="A192" s="388"/>
      <c r="K192" s="388"/>
      <c r="L192" s="243" t="s">
        <v>21</v>
      </c>
      <c r="M192" s="260">
        <v>0</v>
      </c>
      <c r="N192" s="261">
        <v>0</v>
      </c>
      <c r="O192" s="270">
        <f>SUM(M192:N192)</f>
        <v>0</v>
      </c>
      <c r="P192" s="277">
        <v>0</v>
      </c>
      <c r="Q192" s="270">
        <f>O192+P192</f>
        <v>0</v>
      </c>
      <c r="R192" s="260">
        <v>0</v>
      </c>
      <c r="S192" s="261">
        <v>0</v>
      </c>
      <c r="T192" s="270">
        <f>SUM(R192:S192)</f>
        <v>0</v>
      </c>
      <c r="U192" s="277">
        <v>0</v>
      </c>
      <c r="V192" s="270">
        <f>T192+U192</f>
        <v>0</v>
      </c>
      <c r="W192" s="264">
        <f>IF(Q192=0,0,((V192/Q192)-1)*100)</f>
        <v>0</v>
      </c>
    </row>
    <row r="193" spans="1:23" x14ac:dyDescent="0.2">
      <c r="A193" s="388"/>
      <c r="K193" s="388"/>
      <c r="L193" s="243" t="s">
        <v>22</v>
      </c>
      <c r="M193" s="260">
        <v>1</v>
      </c>
      <c r="N193" s="261">
        <v>0</v>
      </c>
      <c r="O193" s="270">
        <f>SUM(M193:N193)</f>
        <v>1</v>
      </c>
      <c r="P193" s="263">
        <v>0</v>
      </c>
      <c r="Q193" s="270">
        <f>O193+P193</f>
        <v>1</v>
      </c>
      <c r="R193" s="260">
        <v>0</v>
      </c>
      <c r="S193" s="261">
        <v>0</v>
      </c>
      <c r="T193" s="270">
        <f>SUM(R193:S193)</f>
        <v>0</v>
      </c>
      <c r="U193" s="263">
        <v>0</v>
      </c>
      <c r="V193" s="270">
        <f>T193+U193</f>
        <v>0</v>
      </c>
      <c r="W193" s="264">
        <f t="shared" ref="W193" si="216">IF(Q193=0,0,((V193/Q193)-1)*100)</f>
        <v>-100</v>
      </c>
    </row>
    <row r="194" spans="1:23" ht="13.5" thickBot="1" x14ac:dyDescent="0.25">
      <c r="A194" s="388"/>
      <c r="K194" s="388"/>
      <c r="L194" s="243" t="s">
        <v>23</v>
      </c>
      <c r="M194" s="260">
        <v>0</v>
      </c>
      <c r="N194" s="261">
        <v>0</v>
      </c>
      <c r="O194" s="270">
        <f>SUM(M194:N194)</f>
        <v>0</v>
      </c>
      <c r="P194" s="263">
        <v>0</v>
      </c>
      <c r="Q194" s="270">
        <f>O194+P194</f>
        <v>0</v>
      </c>
      <c r="R194" s="260">
        <v>0</v>
      </c>
      <c r="S194" s="261">
        <v>0</v>
      </c>
      <c r="T194" s="270">
        <f>SUM(R194:S194)</f>
        <v>0</v>
      </c>
      <c r="U194" s="263">
        <v>0</v>
      </c>
      <c r="V194" s="270">
        <f>T194+U194</f>
        <v>0</v>
      </c>
      <c r="W194" s="264">
        <f>IF(Q194=0,0,((V194/Q194)-1)*100)</f>
        <v>0</v>
      </c>
    </row>
    <row r="195" spans="1:23" ht="14.25" customHeight="1" thickTop="1" thickBot="1" x14ac:dyDescent="0.25">
      <c r="A195" s="388"/>
      <c r="K195" s="388"/>
      <c r="L195" s="265" t="s">
        <v>40</v>
      </c>
      <c r="M195" s="266">
        <f t="shared" ref="M195:Q195" si="217">+M192+M193+M194</f>
        <v>1</v>
      </c>
      <c r="N195" s="267">
        <f t="shared" si="217"/>
        <v>0</v>
      </c>
      <c r="O195" s="268">
        <f t="shared" si="217"/>
        <v>1</v>
      </c>
      <c r="P195" s="266">
        <f t="shared" si="217"/>
        <v>0</v>
      </c>
      <c r="Q195" s="268">
        <f t="shared" si="217"/>
        <v>1</v>
      </c>
      <c r="R195" s="266">
        <f t="shared" ref="R195:V195" si="218">+R192+R193+R194</f>
        <v>0</v>
      </c>
      <c r="S195" s="267">
        <f t="shared" si="218"/>
        <v>0</v>
      </c>
      <c r="T195" s="268">
        <f t="shared" si="218"/>
        <v>0</v>
      </c>
      <c r="U195" s="266">
        <f t="shared" si="218"/>
        <v>0</v>
      </c>
      <c r="V195" s="268">
        <f t="shared" si="218"/>
        <v>0</v>
      </c>
      <c r="W195" s="269">
        <f t="shared" ref="W195" si="219">IF(Q195=0,0,((V195/Q195)-1)*100)</f>
        <v>-100</v>
      </c>
    </row>
    <row r="196" spans="1:23" ht="14.25" customHeight="1" thickTop="1" x14ac:dyDescent="0.2">
      <c r="L196" s="243" t="s">
        <v>10</v>
      </c>
      <c r="M196" s="260">
        <v>0</v>
      </c>
      <c r="N196" s="261">
        <v>0</v>
      </c>
      <c r="O196" s="262">
        <f>M196+N196</f>
        <v>0</v>
      </c>
      <c r="P196" s="263">
        <v>0</v>
      </c>
      <c r="Q196" s="262">
        <f t="shared" ref="Q196" si="220">O196+P196</f>
        <v>0</v>
      </c>
      <c r="R196" s="260">
        <v>0</v>
      </c>
      <c r="S196" s="261">
        <v>0</v>
      </c>
      <c r="T196" s="262">
        <f>R196+S196</f>
        <v>0</v>
      </c>
      <c r="U196" s="263">
        <v>0</v>
      </c>
      <c r="V196" s="262">
        <f t="shared" ref="V196" si="221">T196+U196</f>
        <v>0</v>
      </c>
      <c r="W196" s="264">
        <f>IF(Q196=0,0,((V196/Q196)-1)*100)</f>
        <v>0</v>
      </c>
    </row>
    <row r="197" spans="1:23" ht="14.25" customHeight="1" x14ac:dyDescent="0.2">
      <c r="L197" s="243" t="s">
        <v>11</v>
      </c>
      <c r="M197" s="260">
        <v>0</v>
      </c>
      <c r="N197" s="261">
        <v>0</v>
      </c>
      <c r="O197" s="262">
        <f>M197+N197</f>
        <v>0</v>
      </c>
      <c r="P197" s="263">
        <v>0</v>
      </c>
      <c r="Q197" s="262">
        <f>O197+P197</f>
        <v>0</v>
      </c>
      <c r="R197" s="260">
        <v>0</v>
      </c>
      <c r="S197" s="261">
        <v>0</v>
      </c>
      <c r="T197" s="262">
        <f>R197+S197</f>
        <v>0</v>
      </c>
      <c r="U197" s="263">
        <v>0</v>
      </c>
      <c r="V197" s="262">
        <f>T197+U197</f>
        <v>0</v>
      </c>
      <c r="W197" s="264">
        <f>IF(Q197=0,0,((V197/Q197)-1)*100)</f>
        <v>0</v>
      </c>
    </row>
    <row r="198" spans="1:23" ht="14.25" customHeight="1" thickBot="1" x14ac:dyDescent="0.25">
      <c r="L198" s="249" t="s">
        <v>12</v>
      </c>
      <c r="M198" s="260">
        <v>0</v>
      </c>
      <c r="N198" s="261">
        <v>0</v>
      </c>
      <c r="O198" s="262">
        <f>M198+N198</f>
        <v>0</v>
      </c>
      <c r="P198" s="263">
        <v>0</v>
      </c>
      <c r="Q198" s="262">
        <f>O198+P198</f>
        <v>0</v>
      </c>
      <c r="R198" s="260">
        <v>0</v>
      </c>
      <c r="S198" s="261">
        <v>0</v>
      </c>
      <c r="T198" s="262">
        <f>R198+S198</f>
        <v>0</v>
      </c>
      <c r="U198" s="263">
        <v>0</v>
      </c>
      <c r="V198" s="262">
        <f>T198+U198</f>
        <v>0</v>
      </c>
      <c r="W198" s="264">
        <f>IF(Q198=0,0,((V198/Q198)-1)*100)</f>
        <v>0</v>
      </c>
    </row>
    <row r="199" spans="1:23" ht="14.25" customHeight="1" thickTop="1" thickBot="1" x14ac:dyDescent="0.25">
      <c r="L199" s="265" t="s">
        <v>38</v>
      </c>
      <c r="M199" s="266">
        <f t="shared" ref="M199:V199" si="222">+M196+M197+M198</f>
        <v>0</v>
      </c>
      <c r="N199" s="300">
        <f t="shared" si="222"/>
        <v>0</v>
      </c>
      <c r="O199" s="287">
        <f t="shared" si="222"/>
        <v>0</v>
      </c>
      <c r="P199" s="300">
        <f t="shared" si="222"/>
        <v>0</v>
      </c>
      <c r="Q199" s="287">
        <f t="shared" si="222"/>
        <v>0</v>
      </c>
      <c r="R199" s="266">
        <f t="shared" si="222"/>
        <v>0</v>
      </c>
      <c r="S199" s="300">
        <f t="shared" si="222"/>
        <v>0</v>
      </c>
      <c r="T199" s="287">
        <f t="shared" si="222"/>
        <v>0</v>
      </c>
      <c r="U199" s="300">
        <f t="shared" si="222"/>
        <v>0</v>
      </c>
      <c r="V199" s="287">
        <f t="shared" si="222"/>
        <v>0</v>
      </c>
      <c r="W199" s="288">
        <f t="shared" ref="W199" si="223">IF(Q199=0,0,((V199/Q199)-1)*100)</f>
        <v>0</v>
      </c>
    </row>
    <row r="200" spans="1:23" ht="14.25" customHeight="1" thickTop="1" thickBot="1" x14ac:dyDescent="0.25">
      <c r="L200" s="265" t="s">
        <v>63</v>
      </c>
      <c r="M200" s="266">
        <f t="shared" ref="M200:V200" si="224">+M187+M191+M195+M199</f>
        <v>1</v>
      </c>
      <c r="N200" s="300">
        <f t="shared" si="224"/>
        <v>1</v>
      </c>
      <c r="O200" s="287">
        <f t="shared" si="224"/>
        <v>2</v>
      </c>
      <c r="P200" s="300">
        <f t="shared" si="224"/>
        <v>0</v>
      </c>
      <c r="Q200" s="287">
        <f t="shared" si="224"/>
        <v>2</v>
      </c>
      <c r="R200" s="266">
        <f t="shared" si="224"/>
        <v>0</v>
      </c>
      <c r="S200" s="300">
        <f t="shared" si="224"/>
        <v>0</v>
      </c>
      <c r="T200" s="287">
        <f t="shared" si="224"/>
        <v>0</v>
      </c>
      <c r="U200" s="300">
        <f t="shared" si="224"/>
        <v>0</v>
      </c>
      <c r="V200" s="287">
        <f t="shared" si="224"/>
        <v>0</v>
      </c>
      <c r="W200" s="288">
        <f>IF(Q200=0,0,((V200/Q200)-1)*100)</f>
        <v>-100</v>
      </c>
    </row>
    <row r="201" spans="1:23" ht="14.25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3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3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3" ht="14.25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3" ht="12.75" customHeight="1" thickTop="1" thickBot="1" x14ac:dyDescent="0.25">
      <c r="L205" s="239"/>
      <c r="M205" s="240" t="s">
        <v>64</v>
      </c>
      <c r="N205" s="241"/>
      <c r="O205" s="279"/>
      <c r="P205" s="240"/>
      <c r="Q205" s="240"/>
      <c r="R205" s="240" t="s">
        <v>65</v>
      </c>
      <c r="S205" s="241"/>
      <c r="T205" s="279"/>
      <c r="U205" s="240"/>
      <c r="V205" s="240"/>
      <c r="W205" s="352" t="s">
        <v>2</v>
      </c>
    </row>
    <row r="206" spans="1:23" ht="13.5" thickTop="1" x14ac:dyDescent="0.2">
      <c r="L206" s="243" t="s">
        <v>3</v>
      </c>
      <c r="M206" s="244"/>
      <c r="N206" s="245"/>
      <c r="O206" s="246"/>
      <c r="P206" s="247"/>
      <c r="Q206" s="351"/>
      <c r="R206" s="244"/>
      <c r="S206" s="245"/>
      <c r="T206" s="246"/>
      <c r="U206" s="247"/>
      <c r="V206" s="351"/>
      <c r="W206" s="353" t="s">
        <v>4</v>
      </c>
    </row>
    <row r="207" spans="1:23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53" t="s">
        <v>32</v>
      </c>
      <c r="Q207" s="421" t="s">
        <v>7</v>
      </c>
      <c r="R207" s="250" t="s">
        <v>35</v>
      </c>
      <c r="S207" s="251" t="s">
        <v>36</v>
      </c>
      <c r="T207" s="252" t="s">
        <v>37</v>
      </c>
      <c r="U207" s="253" t="s">
        <v>32</v>
      </c>
      <c r="V207" s="347" t="s">
        <v>7</v>
      </c>
      <c r="W207" s="354"/>
    </row>
    <row r="208" spans="1:23" ht="4.5" customHeight="1" thickTop="1" x14ac:dyDescent="0.2">
      <c r="L208" s="243"/>
      <c r="M208" s="255"/>
      <c r="N208" s="256"/>
      <c r="O208" s="257"/>
      <c r="P208" s="258"/>
      <c r="Q208" s="296"/>
      <c r="R208" s="255"/>
      <c r="S208" s="256"/>
      <c r="T208" s="257"/>
      <c r="U208" s="258"/>
      <c r="V208" s="296"/>
      <c r="W208" s="259"/>
    </row>
    <row r="209" spans="1:23" ht="14.25" customHeight="1" x14ac:dyDescent="0.2">
      <c r="L209" s="243" t="s">
        <v>13</v>
      </c>
      <c r="M209" s="260">
        <f t="shared" ref="M209:N211" si="225">+M159+M184</f>
        <v>0</v>
      </c>
      <c r="N209" s="261">
        <f t="shared" si="225"/>
        <v>0</v>
      </c>
      <c r="O209" s="262">
        <f t="shared" ref="O209:O210" si="226">M209+N209</f>
        <v>0</v>
      </c>
      <c r="P209" s="263">
        <f>+P159+P184</f>
        <v>0</v>
      </c>
      <c r="Q209" s="297">
        <f>O209+P209</f>
        <v>0</v>
      </c>
      <c r="R209" s="260">
        <f t="shared" ref="R209:S211" si="227">+R159+R184</f>
        <v>3</v>
      </c>
      <c r="S209" s="261">
        <f t="shared" si="227"/>
        <v>0</v>
      </c>
      <c r="T209" s="262">
        <f t="shared" ref="T209:T210" si="228">R209+S209</f>
        <v>3</v>
      </c>
      <c r="U209" s="263">
        <f>+U159+U184</f>
        <v>0</v>
      </c>
      <c r="V209" s="297">
        <f>T209+U209</f>
        <v>3</v>
      </c>
      <c r="W209" s="264">
        <f>IF(Q209=0,0,((V209/Q209)-1)*100)</f>
        <v>0</v>
      </c>
    </row>
    <row r="210" spans="1:23" ht="14.25" customHeight="1" x14ac:dyDescent="0.2">
      <c r="L210" s="243" t="s">
        <v>14</v>
      </c>
      <c r="M210" s="260">
        <f t="shared" si="225"/>
        <v>0</v>
      </c>
      <c r="N210" s="261">
        <f t="shared" si="225"/>
        <v>0</v>
      </c>
      <c r="O210" s="262">
        <f t="shared" si="226"/>
        <v>0</v>
      </c>
      <c r="P210" s="263">
        <f>+P160+P185</f>
        <v>0</v>
      </c>
      <c r="Q210" s="297">
        <f>O210+P210</f>
        <v>0</v>
      </c>
      <c r="R210" s="260">
        <f t="shared" si="227"/>
        <v>3</v>
      </c>
      <c r="S210" s="261">
        <f t="shared" si="227"/>
        <v>0</v>
      </c>
      <c r="T210" s="262">
        <f t="shared" si="228"/>
        <v>3</v>
      </c>
      <c r="U210" s="263">
        <f>+U160+U185</f>
        <v>0</v>
      </c>
      <c r="V210" s="297">
        <f>T210+U210</f>
        <v>3</v>
      </c>
      <c r="W210" s="264">
        <f t="shared" ref="W210:W220" si="229">IF(Q210=0,0,((V210/Q210)-1)*100)</f>
        <v>0</v>
      </c>
    </row>
    <row r="211" spans="1:23" ht="14.25" customHeight="1" thickBot="1" x14ac:dyDescent="0.25">
      <c r="L211" s="243" t="s">
        <v>15</v>
      </c>
      <c r="M211" s="260">
        <f t="shared" si="225"/>
        <v>0</v>
      </c>
      <c r="N211" s="261">
        <f t="shared" si="225"/>
        <v>1</v>
      </c>
      <c r="O211" s="262">
        <f>M211+N211</f>
        <v>1</v>
      </c>
      <c r="P211" s="263">
        <f>+P161+P186</f>
        <v>0</v>
      </c>
      <c r="Q211" s="297">
        <f>O211+P211</f>
        <v>1</v>
      </c>
      <c r="R211" s="260">
        <f t="shared" si="227"/>
        <v>11</v>
      </c>
      <c r="S211" s="261">
        <f t="shared" si="227"/>
        <v>0</v>
      </c>
      <c r="T211" s="262">
        <f>R211+S211</f>
        <v>11</v>
      </c>
      <c r="U211" s="263">
        <f>+U161+U186</f>
        <v>0</v>
      </c>
      <c r="V211" s="297">
        <f>T211+U211</f>
        <v>11</v>
      </c>
      <c r="W211" s="264">
        <f>IF(Q211=0,0,((V211/Q211)-1)*100)</f>
        <v>1000</v>
      </c>
    </row>
    <row r="212" spans="1:23" ht="14.25" customHeight="1" thickTop="1" thickBot="1" x14ac:dyDescent="0.25">
      <c r="L212" s="265" t="s">
        <v>61</v>
      </c>
      <c r="M212" s="266">
        <f t="shared" ref="M212:Q212" si="230">+M209+M210+M211</f>
        <v>0</v>
      </c>
      <c r="N212" s="300">
        <f t="shared" si="230"/>
        <v>1</v>
      </c>
      <c r="O212" s="287">
        <f t="shared" si="230"/>
        <v>1</v>
      </c>
      <c r="P212" s="300">
        <f t="shared" si="230"/>
        <v>0</v>
      </c>
      <c r="Q212" s="287">
        <f t="shared" si="230"/>
        <v>1</v>
      </c>
      <c r="R212" s="266">
        <f t="shared" ref="R212" si="231">+R209+R210+R211</f>
        <v>17</v>
      </c>
      <c r="S212" s="300">
        <f t="shared" ref="S212" si="232">+S209+S210+S211</f>
        <v>0</v>
      </c>
      <c r="T212" s="287">
        <f t="shared" ref="T212" si="233">+T209+T210+T211</f>
        <v>17</v>
      </c>
      <c r="U212" s="300">
        <f t="shared" ref="U212" si="234">+U209+U210+U211</f>
        <v>0</v>
      </c>
      <c r="V212" s="287">
        <f t="shared" ref="V212" si="235">+V209+V210+V211</f>
        <v>17</v>
      </c>
      <c r="W212" s="288">
        <f t="shared" si="229"/>
        <v>1600</v>
      </c>
    </row>
    <row r="213" spans="1:23" ht="14.25" customHeight="1" thickTop="1" x14ac:dyDescent="0.2">
      <c r="L213" s="243" t="s">
        <v>16</v>
      </c>
      <c r="M213" s="260">
        <f t="shared" ref="M213:N215" si="236">+M163+M188</f>
        <v>0</v>
      </c>
      <c r="N213" s="261">
        <f t="shared" si="236"/>
        <v>0</v>
      </c>
      <c r="O213" s="262">
        <f t="shared" ref="O213" si="237">M213+N213</f>
        <v>0</v>
      </c>
      <c r="P213" s="263">
        <f>+P163+P188</f>
        <v>0</v>
      </c>
      <c r="Q213" s="297">
        <f>O213+P213</f>
        <v>0</v>
      </c>
      <c r="R213" s="260">
        <f t="shared" ref="R213:S215" si="238">+R163+R188</f>
        <v>17</v>
      </c>
      <c r="S213" s="261">
        <f t="shared" si="238"/>
        <v>0</v>
      </c>
      <c r="T213" s="262">
        <f t="shared" ref="T213:T215" si="239">R213+S213</f>
        <v>17</v>
      </c>
      <c r="U213" s="263">
        <f>+U163+U188</f>
        <v>0</v>
      </c>
      <c r="V213" s="297">
        <f>T213+U213</f>
        <v>17</v>
      </c>
      <c r="W213" s="264">
        <f t="shared" si="229"/>
        <v>0</v>
      </c>
    </row>
    <row r="214" spans="1:23" ht="14.25" customHeight="1" x14ac:dyDescent="0.2">
      <c r="L214" s="243" t="s">
        <v>17</v>
      </c>
      <c r="M214" s="260">
        <f t="shared" si="236"/>
        <v>0</v>
      </c>
      <c r="N214" s="261">
        <f t="shared" si="236"/>
        <v>0</v>
      </c>
      <c r="O214" s="262">
        <f>M214+N214</f>
        <v>0</v>
      </c>
      <c r="P214" s="263">
        <f>+P164+P189</f>
        <v>0</v>
      </c>
      <c r="Q214" s="297">
        <f>O214+P214</f>
        <v>0</v>
      </c>
      <c r="R214" s="260">
        <f t="shared" si="238"/>
        <v>6</v>
      </c>
      <c r="S214" s="261">
        <f t="shared" si="238"/>
        <v>0</v>
      </c>
      <c r="T214" s="262">
        <f>R214+S214</f>
        <v>6</v>
      </c>
      <c r="U214" s="263">
        <f>+U164+U189</f>
        <v>0</v>
      </c>
      <c r="V214" s="297">
        <f>T214+U214</f>
        <v>6</v>
      </c>
      <c r="W214" s="264">
        <f>IF(Q214=0,0,((V214/Q214)-1)*100)</f>
        <v>0</v>
      </c>
    </row>
    <row r="215" spans="1:23" ht="14.25" customHeight="1" thickBot="1" x14ac:dyDescent="0.25">
      <c r="L215" s="243" t="s">
        <v>18</v>
      </c>
      <c r="M215" s="260">
        <f t="shared" si="236"/>
        <v>0</v>
      </c>
      <c r="N215" s="261">
        <f t="shared" si="236"/>
        <v>0</v>
      </c>
      <c r="O215" s="270">
        <f t="shared" ref="O215" si="240">M215+N215</f>
        <v>0</v>
      </c>
      <c r="P215" s="271">
        <f>+P165+P190</f>
        <v>0</v>
      </c>
      <c r="Q215" s="297">
        <f>O215+P215</f>
        <v>0</v>
      </c>
      <c r="R215" s="260">
        <f t="shared" si="238"/>
        <v>1</v>
      </c>
      <c r="S215" s="261">
        <f t="shared" si="238"/>
        <v>0</v>
      </c>
      <c r="T215" s="270">
        <f t="shared" si="239"/>
        <v>1</v>
      </c>
      <c r="U215" s="271">
        <f>+U165+U190</f>
        <v>0</v>
      </c>
      <c r="V215" s="297">
        <f>T215+U215</f>
        <v>1</v>
      </c>
      <c r="W215" s="264">
        <f t="shared" si="229"/>
        <v>0</v>
      </c>
    </row>
    <row r="216" spans="1:23" ht="14.25" customHeight="1" thickTop="1" thickBot="1" x14ac:dyDescent="0.25">
      <c r="A216" s="389"/>
      <c r="L216" s="272" t="s">
        <v>39</v>
      </c>
      <c r="M216" s="273">
        <f t="shared" ref="M216:Q216" si="241">+M213+M214+M215</f>
        <v>0</v>
      </c>
      <c r="N216" s="273">
        <f t="shared" si="241"/>
        <v>0</v>
      </c>
      <c r="O216" s="274">
        <f t="shared" si="241"/>
        <v>0</v>
      </c>
      <c r="P216" s="275">
        <f t="shared" si="241"/>
        <v>0</v>
      </c>
      <c r="Q216" s="274">
        <f t="shared" si="241"/>
        <v>0</v>
      </c>
      <c r="R216" s="273">
        <f t="shared" ref="R216" si="242">+R213+R214+R215</f>
        <v>24</v>
      </c>
      <c r="S216" s="273">
        <f t="shared" ref="S216" si="243">+S213+S214+S215</f>
        <v>0</v>
      </c>
      <c r="T216" s="274">
        <f t="shared" ref="T216" si="244">+T213+T214+T215</f>
        <v>24</v>
      </c>
      <c r="U216" s="275">
        <f t="shared" ref="U216" si="245">+U213+U214+U215</f>
        <v>0</v>
      </c>
      <c r="V216" s="274">
        <f t="shared" ref="V216" si="246">+V213+V214+V215</f>
        <v>24</v>
      </c>
      <c r="W216" s="376">
        <f t="shared" si="229"/>
        <v>0</v>
      </c>
    </row>
    <row r="217" spans="1:23" ht="14.25" customHeight="1" thickTop="1" x14ac:dyDescent="0.2">
      <c r="A217" s="388"/>
      <c r="K217" s="388"/>
      <c r="L217" s="243" t="s">
        <v>21</v>
      </c>
      <c r="M217" s="260">
        <f t="shared" ref="M217:N219" si="247">+M167+M192</f>
        <v>0</v>
      </c>
      <c r="N217" s="261">
        <f t="shared" si="247"/>
        <v>0</v>
      </c>
      <c r="O217" s="270">
        <f t="shared" ref="O217:O219" si="248">M217+N217</f>
        <v>0</v>
      </c>
      <c r="P217" s="277">
        <f>+P167+P192</f>
        <v>0</v>
      </c>
      <c r="Q217" s="297">
        <f>O217+P217</f>
        <v>0</v>
      </c>
      <c r="R217" s="260">
        <f t="shared" ref="R217:S219" si="249">+R167+R192</f>
        <v>0</v>
      </c>
      <c r="S217" s="261">
        <f t="shared" si="249"/>
        <v>0</v>
      </c>
      <c r="T217" s="270">
        <f t="shared" ref="T217:T219" si="250">R217+S217</f>
        <v>0</v>
      </c>
      <c r="U217" s="277">
        <f>+U167+U192</f>
        <v>0</v>
      </c>
      <c r="V217" s="297">
        <f>T217+U217</f>
        <v>0</v>
      </c>
      <c r="W217" s="264">
        <f t="shared" si="229"/>
        <v>0</v>
      </c>
    </row>
    <row r="218" spans="1:23" ht="14.25" customHeight="1" x14ac:dyDescent="0.2">
      <c r="A218" s="388"/>
      <c r="K218" s="388"/>
      <c r="L218" s="243" t="s">
        <v>22</v>
      </c>
      <c r="M218" s="260">
        <f t="shared" si="247"/>
        <v>1</v>
      </c>
      <c r="N218" s="261">
        <f t="shared" si="247"/>
        <v>0</v>
      </c>
      <c r="O218" s="270">
        <f t="shared" si="248"/>
        <v>1</v>
      </c>
      <c r="P218" s="263">
        <f>+P168+P193</f>
        <v>0</v>
      </c>
      <c r="Q218" s="297">
        <f>O218+P218</f>
        <v>1</v>
      </c>
      <c r="R218" s="260">
        <f t="shared" si="249"/>
        <v>0</v>
      </c>
      <c r="S218" s="261">
        <f t="shared" si="249"/>
        <v>0</v>
      </c>
      <c r="T218" s="270">
        <f t="shared" si="250"/>
        <v>0</v>
      </c>
      <c r="U218" s="263">
        <f>+U168+U193</f>
        <v>0</v>
      </c>
      <c r="V218" s="297">
        <f>T218+U218</f>
        <v>0</v>
      </c>
      <c r="W218" s="264">
        <f t="shared" si="229"/>
        <v>-100</v>
      </c>
    </row>
    <row r="219" spans="1:23" ht="14.25" customHeight="1" thickBot="1" x14ac:dyDescent="0.25">
      <c r="A219" s="388"/>
      <c r="K219" s="388"/>
      <c r="L219" s="243" t="s">
        <v>23</v>
      </c>
      <c r="M219" s="260">
        <f t="shared" si="247"/>
        <v>0</v>
      </c>
      <c r="N219" s="261">
        <f t="shared" si="247"/>
        <v>0</v>
      </c>
      <c r="O219" s="270">
        <f t="shared" si="248"/>
        <v>0</v>
      </c>
      <c r="P219" s="263">
        <f>+P169+P194</f>
        <v>0</v>
      </c>
      <c r="Q219" s="297">
        <f>O219+P219</f>
        <v>0</v>
      </c>
      <c r="R219" s="260">
        <f t="shared" si="249"/>
        <v>25</v>
      </c>
      <c r="S219" s="261">
        <f t="shared" si="249"/>
        <v>0</v>
      </c>
      <c r="T219" s="270">
        <f t="shared" si="250"/>
        <v>25</v>
      </c>
      <c r="U219" s="263">
        <f>+U169+U194</f>
        <v>0</v>
      </c>
      <c r="V219" s="297">
        <f>T219+U219</f>
        <v>25</v>
      </c>
      <c r="W219" s="264">
        <f t="shared" si="229"/>
        <v>0</v>
      </c>
    </row>
    <row r="220" spans="1:23" ht="14.25" customHeight="1" thickTop="1" thickBot="1" x14ac:dyDescent="0.25">
      <c r="L220" s="265" t="s">
        <v>40</v>
      </c>
      <c r="M220" s="266">
        <f t="shared" ref="M220:Q220" si="251">+M217+M218+M219</f>
        <v>1</v>
      </c>
      <c r="N220" s="267">
        <f t="shared" si="251"/>
        <v>0</v>
      </c>
      <c r="O220" s="268">
        <f t="shared" si="251"/>
        <v>1</v>
      </c>
      <c r="P220" s="266">
        <f t="shared" si="251"/>
        <v>0</v>
      </c>
      <c r="Q220" s="268">
        <f t="shared" si="251"/>
        <v>1</v>
      </c>
      <c r="R220" s="266">
        <f t="shared" ref="R220:V220" si="252">+R217+R218+R219</f>
        <v>25</v>
      </c>
      <c r="S220" s="267">
        <f t="shared" si="252"/>
        <v>0</v>
      </c>
      <c r="T220" s="268">
        <f t="shared" si="252"/>
        <v>25</v>
      </c>
      <c r="U220" s="266">
        <f t="shared" si="252"/>
        <v>0</v>
      </c>
      <c r="V220" s="268">
        <f t="shared" si="252"/>
        <v>25</v>
      </c>
      <c r="W220" s="269">
        <f t="shared" si="229"/>
        <v>2400</v>
      </c>
    </row>
    <row r="221" spans="1:23" ht="14.25" customHeight="1" thickTop="1" x14ac:dyDescent="0.2">
      <c r="L221" s="243" t="s">
        <v>10</v>
      </c>
      <c r="M221" s="260">
        <f t="shared" ref="M221:N223" si="253">+M171+M196</f>
        <v>2</v>
      </c>
      <c r="N221" s="261">
        <f t="shared" si="253"/>
        <v>0</v>
      </c>
      <c r="O221" s="262">
        <f>M221+N221</f>
        <v>2</v>
      </c>
      <c r="P221" s="263">
        <f>+P171+P196</f>
        <v>0</v>
      </c>
      <c r="Q221" s="297">
        <f>O221+P221</f>
        <v>2</v>
      </c>
      <c r="R221" s="260">
        <f t="shared" ref="R221:S223" si="254">+R171+R196</f>
        <v>42</v>
      </c>
      <c r="S221" s="261">
        <f t="shared" si="254"/>
        <v>1</v>
      </c>
      <c r="T221" s="262">
        <f>R221+S221</f>
        <v>43</v>
      </c>
      <c r="U221" s="263">
        <f>+U171+U196</f>
        <v>0</v>
      </c>
      <c r="V221" s="297">
        <f>T221+U221</f>
        <v>43</v>
      </c>
      <c r="W221" s="264">
        <f>IF(Q221=0,0,((V221/Q221)-1)*100)</f>
        <v>2050</v>
      </c>
    </row>
    <row r="222" spans="1:23" ht="14.25" customHeight="1" x14ac:dyDescent="0.2">
      <c r="L222" s="243" t="s">
        <v>11</v>
      </c>
      <c r="M222" s="260">
        <f t="shared" si="253"/>
        <v>1</v>
      </c>
      <c r="N222" s="261">
        <f t="shared" si="253"/>
        <v>7</v>
      </c>
      <c r="O222" s="262">
        <f>M222+N222</f>
        <v>8</v>
      </c>
      <c r="P222" s="263">
        <f>+P172+P197</f>
        <v>0</v>
      </c>
      <c r="Q222" s="297">
        <f>O222+P222</f>
        <v>8</v>
      </c>
      <c r="R222" s="260">
        <f t="shared" si="254"/>
        <v>56</v>
      </c>
      <c r="S222" s="261">
        <f t="shared" si="254"/>
        <v>0</v>
      </c>
      <c r="T222" s="262">
        <f>R222+S222</f>
        <v>56</v>
      </c>
      <c r="U222" s="263">
        <f>+U172+U197</f>
        <v>0</v>
      </c>
      <c r="V222" s="297">
        <f>T222+U222</f>
        <v>56</v>
      </c>
      <c r="W222" s="264">
        <f>IF(Q222=0,0,((V222/Q222)-1)*100)</f>
        <v>600</v>
      </c>
    </row>
    <row r="223" spans="1:23" ht="14.25" customHeight="1" thickBot="1" x14ac:dyDescent="0.25">
      <c r="L223" s="249" t="s">
        <v>12</v>
      </c>
      <c r="M223" s="260">
        <f t="shared" si="253"/>
        <v>3</v>
      </c>
      <c r="N223" s="261">
        <f t="shared" si="253"/>
        <v>9</v>
      </c>
      <c r="O223" s="262">
        <f t="shared" ref="O223" si="255">M223+N223</f>
        <v>12</v>
      </c>
      <c r="P223" s="263">
        <f>+P173+P198</f>
        <v>0</v>
      </c>
      <c r="Q223" s="297">
        <f>O223+P223</f>
        <v>12</v>
      </c>
      <c r="R223" s="260">
        <f t="shared" si="254"/>
        <v>46</v>
      </c>
      <c r="S223" s="261">
        <f t="shared" si="254"/>
        <v>0</v>
      </c>
      <c r="T223" s="262">
        <f t="shared" ref="T223" si="256">R223+S223</f>
        <v>46</v>
      </c>
      <c r="U223" s="263">
        <f>+U173+U198</f>
        <v>0</v>
      </c>
      <c r="V223" s="297">
        <f>T223+U223</f>
        <v>46</v>
      </c>
      <c r="W223" s="264">
        <f>IF(Q223=0,0,((V223/Q223)-1)*100)</f>
        <v>283.33333333333337</v>
      </c>
    </row>
    <row r="224" spans="1:23" ht="14.25" customHeight="1" thickTop="1" thickBot="1" x14ac:dyDescent="0.25">
      <c r="L224" s="265" t="s">
        <v>38</v>
      </c>
      <c r="M224" s="266">
        <f t="shared" ref="M224:V224" si="257">+M221+M222+M223</f>
        <v>6</v>
      </c>
      <c r="N224" s="300">
        <f t="shared" si="257"/>
        <v>16</v>
      </c>
      <c r="O224" s="287">
        <f t="shared" si="257"/>
        <v>22</v>
      </c>
      <c r="P224" s="300">
        <f t="shared" si="257"/>
        <v>0</v>
      </c>
      <c r="Q224" s="287">
        <f t="shared" si="257"/>
        <v>22</v>
      </c>
      <c r="R224" s="266">
        <f t="shared" si="257"/>
        <v>144</v>
      </c>
      <c r="S224" s="300">
        <f t="shared" si="257"/>
        <v>1</v>
      </c>
      <c r="T224" s="287">
        <f t="shared" si="257"/>
        <v>145</v>
      </c>
      <c r="U224" s="300">
        <f t="shared" si="257"/>
        <v>0</v>
      </c>
      <c r="V224" s="287">
        <f t="shared" si="257"/>
        <v>145</v>
      </c>
      <c r="W224" s="288">
        <f t="shared" ref="W224" si="258">IF(Q224=0,0,((V224/Q224)-1)*100)</f>
        <v>559.09090909090912</v>
      </c>
    </row>
    <row r="225" spans="12:23" ht="14.25" customHeight="1" thickTop="1" thickBot="1" x14ac:dyDescent="0.25">
      <c r="L225" s="265" t="s">
        <v>63</v>
      </c>
      <c r="M225" s="266">
        <f t="shared" ref="M225:V225" si="259">+M212+M216+M220+M224</f>
        <v>7</v>
      </c>
      <c r="N225" s="300">
        <f t="shared" si="259"/>
        <v>17</v>
      </c>
      <c r="O225" s="287">
        <f t="shared" si="259"/>
        <v>24</v>
      </c>
      <c r="P225" s="300">
        <f t="shared" si="259"/>
        <v>0</v>
      </c>
      <c r="Q225" s="287">
        <f t="shared" si="259"/>
        <v>24</v>
      </c>
      <c r="R225" s="266">
        <f t="shared" si="259"/>
        <v>210</v>
      </c>
      <c r="S225" s="300">
        <f t="shared" si="259"/>
        <v>1</v>
      </c>
      <c r="T225" s="287">
        <f t="shared" si="259"/>
        <v>211</v>
      </c>
      <c r="U225" s="300">
        <f t="shared" si="259"/>
        <v>0</v>
      </c>
      <c r="V225" s="287">
        <f t="shared" si="259"/>
        <v>211</v>
      </c>
      <c r="W225" s="288">
        <f>IF(Q225=0,0,((V225/Q225)-1)*100)</f>
        <v>779.16666666666663</v>
      </c>
    </row>
    <row r="226" spans="12:23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s7fmu82W5w8bAmoS5XVDqu22JZ6QlQ+rSrWgevdKkzBHCXoUl6koKRLKdvCjOPePIHAmyDkiVajNbwtoanJiQg==" saltValue="m1hpL53q9jZMpRtgW81nVQ==" spinCount="100000" sheet="1" objects="1" scenarios="1"/>
  <mergeCells count="40">
    <mergeCell ref="R105:V105"/>
    <mergeCell ref="R130:V130"/>
    <mergeCell ref="L127:W127"/>
    <mergeCell ref="L128:W128"/>
    <mergeCell ref="L202:W202"/>
    <mergeCell ref="L203:W203"/>
    <mergeCell ref="L152:W152"/>
    <mergeCell ref="L153:W153"/>
    <mergeCell ref="L177:W177"/>
    <mergeCell ref="L178:W178"/>
    <mergeCell ref="B2:I2"/>
    <mergeCell ref="L2:W2"/>
    <mergeCell ref="B3:I3"/>
    <mergeCell ref="L3:W3"/>
    <mergeCell ref="C5:E5"/>
    <mergeCell ref="F5:H5"/>
    <mergeCell ref="M5:Q5"/>
    <mergeCell ref="B27:I27"/>
    <mergeCell ref="L27:W27"/>
    <mergeCell ref="B28:I28"/>
    <mergeCell ref="L28:W28"/>
    <mergeCell ref="C30:E30"/>
    <mergeCell ref="F30:H30"/>
    <mergeCell ref="M30:Q30"/>
    <mergeCell ref="B52:I52"/>
    <mergeCell ref="L52:W52"/>
    <mergeCell ref="B53:I53"/>
    <mergeCell ref="L53:W53"/>
    <mergeCell ref="C55:E55"/>
    <mergeCell ref="F55:H55"/>
    <mergeCell ref="M55:Q55"/>
    <mergeCell ref="L78:W78"/>
    <mergeCell ref="L102:W102"/>
    <mergeCell ref="L103:W103"/>
    <mergeCell ref="R5:V5"/>
    <mergeCell ref="R30:V30"/>
    <mergeCell ref="R55:V55"/>
    <mergeCell ref="L77:W77"/>
    <mergeCell ref="M80:Q80"/>
    <mergeCell ref="R80:V80"/>
  </mergeCells>
  <conditionalFormatting sqref="A1:A8 K1:K8 A26:A33 K26:K33 A76:A83 K76:K83 A101:A108 K101:K108 A151:A158 K151:K158 A176:A183 K176:K183 A226:A1048576 K226:K1048576 A120:A123 K120:K123 A126:A148 K126:K148 A201:A223 K201:K223 A45:A48 K45:K48 A51:A73 K51:K73 A20:A23 K20:K23 A95:A98 K97:K98 A170:A173 K170:K173 A195:A198 K195:K198">
    <cfRule type="containsText" dxfId="100" priority="126" operator="containsText" text="NOT OK">
      <formula>NOT(ISERROR(SEARCH("NOT OK",A1)))</formula>
    </cfRule>
  </conditionalFormatting>
  <conditionalFormatting sqref="K95:K96">
    <cfRule type="containsText" dxfId="99" priority="122" operator="containsText" text="NOT OK">
      <formula>NOT(ISERROR(SEARCH("NOT OK",K95)))</formula>
    </cfRule>
  </conditionalFormatting>
  <conditionalFormatting sqref="A25 K25">
    <cfRule type="containsText" dxfId="98" priority="118" operator="containsText" text="NOT OK">
      <formula>NOT(ISERROR(SEARCH("NOT OK",A25)))</formula>
    </cfRule>
  </conditionalFormatting>
  <conditionalFormatting sqref="A100 K100">
    <cfRule type="containsText" dxfId="97" priority="115" operator="containsText" text="NOT OK">
      <formula>NOT(ISERROR(SEARCH("NOT OK",A100)))</formula>
    </cfRule>
  </conditionalFormatting>
  <conditionalFormatting sqref="A175 K175">
    <cfRule type="containsText" dxfId="96" priority="112" operator="containsText" text="NOT OK">
      <formula>NOT(ISERROR(SEARCH("NOT OK",A175)))</formula>
    </cfRule>
  </conditionalFormatting>
  <conditionalFormatting sqref="A24 K24">
    <cfRule type="containsText" dxfId="95" priority="109" operator="containsText" text="NOT OK">
      <formula>NOT(ISERROR(SEARCH("NOT OK",A24)))</formula>
    </cfRule>
  </conditionalFormatting>
  <conditionalFormatting sqref="A50 K50">
    <cfRule type="containsText" dxfId="94" priority="108" operator="containsText" text="NOT OK">
      <formula>NOT(ISERROR(SEARCH("NOT OK",A50)))</formula>
    </cfRule>
  </conditionalFormatting>
  <conditionalFormatting sqref="A49 K49">
    <cfRule type="containsText" dxfId="93" priority="107" operator="containsText" text="NOT OK">
      <formula>NOT(ISERROR(SEARCH("NOT OK",A49)))</formula>
    </cfRule>
  </conditionalFormatting>
  <conditionalFormatting sqref="A75 K75">
    <cfRule type="containsText" dxfId="92" priority="106" operator="containsText" text="NOT OK">
      <formula>NOT(ISERROR(SEARCH("NOT OK",A75)))</formula>
    </cfRule>
  </conditionalFormatting>
  <conditionalFormatting sqref="A74 K74">
    <cfRule type="containsText" dxfId="91" priority="105" operator="containsText" text="NOT OK">
      <formula>NOT(ISERROR(SEARCH("NOT OK",A74)))</formula>
    </cfRule>
  </conditionalFormatting>
  <conditionalFormatting sqref="A99 K99">
    <cfRule type="containsText" dxfId="90" priority="104" operator="containsText" text="NOT OK">
      <formula>NOT(ISERROR(SEARCH("NOT OK",A99)))</formula>
    </cfRule>
  </conditionalFormatting>
  <conditionalFormatting sqref="A125 K125">
    <cfRule type="containsText" dxfId="89" priority="103" operator="containsText" text="NOT OK">
      <formula>NOT(ISERROR(SEARCH("NOT OK",A125)))</formula>
    </cfRule>
  </conditionalFormatting>
  <conditionalFormatting sqref="A124 K124">
    <cfRule type="containsText" dxfId="88" priority="102" operator="containsText" text="NOT OK">
      <formula>NOT(ISERROR(SEARCH("NOT OK",A124)))</formula>
    </cfRule>
  </conditionalFormatting>
  <conditionalFormatting sqref="A150 K150">
    <cfRule type="containsText" dxfId="87" priority="101" operator="containsText" text="NOT OK">
      <formula>NOT(ISERROR(SEARCH("NOT OK",A150)))</formula>
    </cfRule>
  </conditionalFormatting>
  <conditionalFormatting sqref="A149 K149">
    <cfRule type="containsText" dxfId="86" priority="100" operator="containsText" text="NOT OK">
      <formula>NOT(ISERROR(SEARCH("NOT OK",A149)))</formula>
    </cfRule>
  </conditionalFormatting>
  <conditionalFormatting sqref="A174 K174">
    <cfRule type="containsText" dxfId="85" priority="99" operator="containsText" text="NOT OK">
      <formula>NOT(ISERROR(SEARCH("NOT OK",A174)))</formula>
    </cfRule>
  </conditionalFormatting>
  <conditionalFormatting sqref="A200 K200">
    <cfRule type="containsText" dxfId="84" priority="98" operator="containsText" text="NOT OK">
      <formula>NOT(ISERROR(SEARCH("NOT OK",A200)))</formula>
    </cfRule>
  </conditionalFormatting>
  <conditionalFormatting sqref="A199 K199">
    <cfRule type="containsText" dxfId="83" priority="97" operator="containsText" text="NOT OK">
      <formula>NOT(ISERROR(SEARCH("NOT OK",A199)))</formula>
    </cfRule>
  </conditionalFormatting>
  <conditionalFormatting sqref="A225 K225">
    <cfRule type="containsText" dxfId="82" priority="96" operator="containsText" text="NOT OK">
      <formula>NOT(ISERROR(SEARCH("NOT OK",A225)))</formula>
    </cfRule>
  </conditionalFormatting>
  <conditionalFormatting sqref="A224 K224">
    <cfRule type="containsText" dxfId="81" priority="95" operator="containsText" text="NOT OK">
      <formula>NOT(ISERROR(SEARCH("NOT OK",A224)))</formula>
    </cfRule>
  </conditionalFormatting>
  <conditionalFormatting sqref="A9:A10 K9:K10 K13:K19 A13:A19">
    <cfRule type="containsText" dxfId="80" priority="53" operator="containsText" text="NOT OK">
      <formula>NOT(ISERROR(SEARCH("NOT OK",A9)))</formula>
    </cfRule>
  </conditionalFormatting>
  <conditionalFormatting sqref="A11:A12 K11:K12">
    <cfRule type="containsText" dxfId="79" priority="52" operator="containsText" text="NOT OK">
      <formula>NOT(ISERROR(SEARCH("NOT OK",A11)))</formula>
    </cfRule>
  </conditionalFormatting>
  <conditionalFormatting sqref="K34:K35 A34:A35 K38:K40 A38:A40 A42:A44 K42:K44">
    <cfRule type="containsText" dxfId="78" priority="51" operator="containsText" text="NOT OK">
      <formula>NOT(ISERROR(SEARCH("NOT OK",A34)))</formula>
    </cfRule>
  </conditionalFormatting>
  <conditionalFormatting sqref="K36 A36">
    <cfRule type="containsText" dxfId="77" priority="50" operator="containsText" text="NOT OK">
      <formula>NOT(ISERROR(SEARCH("NOT OK",A36)))</formula>
    </cfRule>
  </conditionalFormatting>
  <conditionalFormatting sqref="A37:A40 K37:K40">
    <cfRule type="containsText" dxfId="76" priority="49" operator="containsText" text="NOT OK">
      <formula>NOT(ISERROR(SEARCH("NOT OK",A37)))</formula>
    </cfRule>
  </conditionalFormatting>
  <conditionalFormatting sqref="A41:A43 K41:K43">
    <cfRule type="containsText" dxfId="75" priority="48" operator="containsText" text="NOT OK">
      <formula>NOT(ISERROR(SEARCH("NOT OK",A41)))</formula>
    </cfRule>
  </conditionalFormatting>
  <conditionalFormatting sqref="K84:K85 A84:A85 A88:A94 K88:K94">
    <cfRule type="containsText" dxfId="74" priority="47" operator="containsText" text="NOT OK">
      <formula>NOT(ISERROR(SEARCH("NOT OK",A84)))</formula>
    </cfRule>
  </conditionalFormatting>
  <conditionalFormatting sqref="K86:K93 A86:A93">
    <cfRule type="containsText" dxfId="73" priority="46" operator="containsText" text="NOT OK">
      <formula>NOT(ISERROR(SEARCH("NOT OK",A86)))</formula>
    </cfRule>
  </conditionalFormatting>
  <conditionalFormatting sqref="A109:A110 K109:K110 K113:K115 A113:A115 K117:K119 A117:A119">
    <cfRule type="containsText" dxfId="72" priority="45" operator="containsText" text="NOT OK">
      <formula>NOT(ISERROR(SEARCH("NOT OK",A109)))</formula>
    </cfRule>
  </conditionalFormatting>
  <conditionalFormatting sqref="A111 K111">
    <cfRule type="containsText" dxfId="71" priority="44" operator="containsText" text="NOT OK">
      <formula>NOT(ISERROR(SEARCH("NOT OK",A111)))</formula>
    </cfRule>
  </conditionalFormatting>
  <conditionalFormatting sqref="K112:K115 A112:A115">
    <cfRule type="containsText" dxfId="70" priority="43" operator="containsText" text="NOT OK">
      <formula>NOT(ISERROR(SEARCH("NOT OK",A112)))</formula>
    </cfRule>
  </conditionalFormatting>
  <conditionalFormatting sqref="K116:K118 A116:A118">
    <cfRule type="containsText" dxfId="69" priority="42" operator="containsText" text="NOT OK">
      <formula>NOT(ISERROR(SEARCH("NOT OK",A116)))</formula>
    </cfRule>
  </conditionalFormatting>
  <conditionalFormatting sqref="K116:K118 A116:A118">
    <cfRule type="containsText" dxfId="68" priority="41" operator="containsText" text="NOT OK">
      <formula>NOT(ISERROR(SEARCH("NOT OK",A116)))</formula>
    </cfRule>
  </conditionalFormatting>
  <conditionalFormatting sqref="A159:A160 K159:K160 K163:K169 A163:A169">
    <cfRule type="containsText" dxfId="67" priority="40" operator="containsText" text="NOT OK">
      <formula>NOT(ISERROR(SEARCH("NOT OK",A159)))</formula>
    </cfRule>
  </conditionalFormatting>
  <conditionalFormatting sqref="A161:A168 K161:K168">
    <cfRule type="containsText" dxfId="66" priority="39" operator="containsText" text="NOT OK">
      <formula>NOT(ISERROR(SEARCH("NOT OK",A161)))</formula>
    </cfRule>
  </conditionalFormatting>
  <conditionalFormatting sqref="K184:K185 A184:A185 K188:K190 A188:A190 K192:K194 A192:A194">
    <cfRule type="containsText" dxfId="65" priority="38" operator="containsText" text="NOT OK">
      <formula>NOT(ISERROR(SEARCH("NOT OK",A184)))</formula>
    </cfRule>
  </conditionalFormatting>
  <conditionalFormatting sqref="K186 A186">
    <cfRule type="containsText" dxfId="64" priority="37" operator="containsText" text="NOT OK">
      <formula>NOT(ISERROR(SEARCH("NOT OK",A186)))</formula>
    </cfRule>
  </conditionalFormatting>
  <conditionalFormatting sqref="A187:A190 K187:K190">
    <cfRule type="containsText" dxfId="63" priority="36" operator="containsText" text="NOT OK">
      <formula>NOT(ISERROR(SEARCH("NOT OK",A187)))</formula>
    </cfRule>
  </conditionalFormatting>
  <conditionalFormatting sqref="A191:A193 K191:K193">
    <cfRule type="containsText" dxfId="62" priority="35" operator="containsText" text="NOT OK">
      <formula>NOT(ISERROR(SEARCH("NOT OK",A191)))</formula>
    </cfRule>
  </conditionalFormatting>
  <conditionalFormatting sqref="A191:A193 K191:K193">
    <cfRule type="containsText" dxfId="61" priority="34" operator="containsText" text="NOT OK">
      <formula>NOT(ISERROR(SEARCH("NOT OK",A191)))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76" min="11" max="22" man="1"/>
    <brk id="151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B226"/>
  <sheetViews>
    <sheetView topLeftCell="B190" zoomScale="95" zoomScaleNormal="95" workbookViewId="0">
      <selection activeCell="L226" sqref="L226"/>
    </sheetView>
  </sheetViews>
  <sheetFormatPr defaultColWidth="7" defaultRowHeight="12.75" x14ac:dyDescent="0.2"/>
  <cols>
    <col min="1" max="1" width="7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3.42578125" style="1" customWidth="1"/>
    <col min="15" max="15" width="14.28515625" style="1" bestFit="1" customWidth="1"/>
    <col min="16" max="16" width="11" style="1" customWidth="1"/>
    <col min="17" max="17" width="13" style="1" customWidth="1"/>
    <col min="18" max="19" width="13.28515625" style="1" customWidth="1"/>
    <col min="20" max="20" width="14" style="1" customWidth="1"/>
    <col min="21" max="21" width="11" style="1" customWidth="1"/>
    <col min="22" max="22" width="13.140625" style="1" customWidth="1"/>
    <col min="23" max="23" width="13.140625" style="2" customWidth="1"/>
    <col min="24" max="24" width="7.7109375" style="2" bestFit="1" customWidth="1"/>
    <col min="25" max="25" width="7.7109375" style="1" bestFit="1" customWidth="1"/>
    <col min="26" max="26" width="7.140625" style="1" bestFit="1" customWidth="1"/>
    <col min="27" max="27" width="7.7109375" style="3" bestFit="1" customWidth="1"/>
    <col min="28" max="28" width="7.140625" style="1" bestFit="1" customWidth="1"/>
    <col min="29" max="16384" width="7" style="1"/>
  </cols>
  <sheetData>
    <row r="1" spans="1:23" ht="13.5" thickBot="1" x14ac:dyDescent="0.25"/>
    <row r="2" spans="1:23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3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 x14ac:dyDescent="0.25">
      <c r="B7" s="116"/>
      <c r="C7" s="117" t="s">
        <v>5</v>
      </c>
      <c r="D7" s="118" t="s">
        <v>6</v>
      </c>
      <c r="E7" s="418" t="s">
        <v>7</v>
      </c>
      <c r="F7" s="117" t="s">
        <v>5</v>
      </c>
      <c r="G7" s="118" t="s">
        <v>6</v>
      </c>
      <c r="H7" s="410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 x14ac:dyDescent="0.2">
      <c r="B8" s="111"/>
      <c r="C8" s="121"/>
      <c r="D8" s="122"/>
      <c r="E8" s="163"/>
      <c r="F8" s="121"/>
      <c r="G8" s="122"/>
      <c r="H8" s="16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 x14ac:dyDescent="0.2">
      <c r="A9" s="382" t="str">
        <f t="shared" ref="A9:A13" si="0">IF(ISERROR(F9/G9)," ",IF(F9/G9&gt;0.5,IF(F9/G9&lt;1.5," ","NOT OK"),"NOT OK"))</f>
        <v xml:space="preserve"> </v>
      </c>
      <c r="B9" s="111" t="s">
        <v>13</v>
      </c>
      <c r="C9" s="125">
        <v>9</v>
      </c>
      <c r="D9" s="126">
        <v>9</v>
      </c>
      <c r="E9" s="160">
        <f>SUM(C9:D9)</f>
        <v>18</v>
      </c>
      <c r="F9" s="125">
        <v>27</v>
      </c>
      <c r="G9" s="126">
        <v>26</v>
      </c>
      <c r="H9" s="160">
        <f>SUM(F9:G9)</f>
        <v>53</v>
      </c>
      <c r="I9" s="128">
        <f t="shared" ref="I9:I14" si="1">IF(E9=0,0,((H9/E9)-1)*100)</f>
        <v>194.44444444444446</v>
      </c>
      <c r="J9" s="4"/>
      <c r="L9" s="14" t="s">
        <v>13</v>
      </c>
      <c r="M9" s="40">
        <v>1536</v>
      </c>
      <c r="N9" s="38">
        <v>1228</v>
      </c>
      <c r="O9" s="182">
        <f t="shared" ref="O9" si="2">+M9+N9</f>
        <v>2764</v>
      </c>
      <c r="P9" s="413">
        <v>0</v>
      </c>
      <c r="Q9" s="182">
        <f>O9+P9</f>
        <v>2764</v>
      </c>
      <c r="R9" s="40">
        <v>4550</v>
      </c>
      <c r="S9" s="38">
        <v>4364</v>
      </c>
      <c r="T9" s="182">
        <f t="shared" ref="T9" si="3">+R9+S9</f>
        <v>8914</v>
      </c>
      <c r="U9" s="413">
        <v>0</v>
      </c>
      <c r="V9" s="182">
        <f>T9+U9</f>
        <v>8914</v>
      </c>
      <c r="W9" s="41">
        <f t="shared" ref="W9" si="4">IF(Q9=0,0,((V9/Q9)-1)*100)</f>
        <v>222.50361794500725</v>
      </c>
    </row>
    <row r="10" spans="1:23" x14ac:dyDescent="0.2">
      <c r="A10" s="382" t="str">
        <f t="shared" si="0"/>
        <v xml:space="preserve"> </v>
      </c>
      <c r="B10" s="111" t="s">
        <v>14</v>
      </c>
      <c r="C10" s="125">
        <v>8</v>
      </c>
      <c r="D10" s="126">
        <v>8</v>
      </c>
      <c r="E10" s="160">
        <f>SUM(C10:D10)</f>
        <v>16</v>
      </c>
      <c r="F10" s="125">
        <v>24</v>
      </c>
      <c r="G10" s="126">
        <v>24</v>
      </c>
      <c r="H10" s="160">
        <f>SUM(F10:G10)</f>
        <v>48</v>
      </c>
      <c r="I10" s="128">
        <f t="shared" si="1"/>
        <v>200</v>
      </c>
      <c r="J10" s="4"/>
      <c r="L10" s="14" t="s">
        <v>14</v>
      </c>
      <c r="M10" s="40">
        <v>1328</v>
      </c>
      <c r="N10" s="38">
        <v>1354</v>
      </c>
      <c r="O10" s="343">
        <f>+M10+N10</f>
        <v>2682</v>
      </c>
      <c r="P10" s="413">
        <v>0</v>
      </c>
      <c r="Q10" s="182">
        <f>O10+P10</f>
        <v>2682</v>
      </c>
      <c r="R10" s="40">
        <v>4418</v>
      </c>
      <c r="S10" s="38">
        <v>4488</v>
      </c>
      <c r="T10" s="343">
        <f>+R10+S10</f>
        <v>8906</v>
      </c>
      <c r="U10" s="413">
        <v>0</v>
      </c>
      <c r="V10" s="182">
        <f>T10+U10</f>
        <v>8906</v>
      </c>
      <c r="W10" s="41">
        <f>IF(Q10=0,0,((V10/Q10)-1)*100)</f>
        <v>232.06562266964949</v>
      </c>
    </row>
    <row r="11" spans="1:23" ht="13.5" thickBot="1" x14ac:dyDescent="0.25">
      <c r="A11" s="384" t="str">
        <f t="shared" si="0"/>
        <v xml:space="preserve"> </v>
      </c>
      <c r="B11" s="111" t="s">
        <v>15</v>
      </c>
      <c r="C11" s="125">
        <v>9</v>
      </c>
      <c r="D11" s="126">
        <v>9</v>
      </c>
      <c r="E11" s="160">
        <f>SUM(C11:D11)</f>
        <v>18</v>
      </c>
      <c r="F11" s="125">
        <v>27</v>
      </c>
      <c r="G11" s="126">
        <v>27</v>
      </c>
      <c r="H11" s="160">
        <f>SUM(F11:G11)</f>
        <v>54</v>
      </c>
      <c r="I11" s="128">
        <f t="shared" si="1"/>
        <v>200</v>
      </c>
      <c r="J11" s="8"/>
      <c r="L11" s="14" t="s">
        <v>15</v>
      </c>
      <c r="M11" s="40">
        <v>1490</v>
      </c>
      <c r="N11" s="38">
        <v>1345</v>
      </c>
      <c r="O11" s="182">
        <f>+M11+N11</f>
        <v>2835</v>
      </c>
      <c r="P11" s="413">
        <v>0</v>
      </c>
      <c r="Q11" s="182">
        <f>O11+P11</f>
        <v>2835</v>
      </c>
      <c r="R11" s="40">
        <v>5063</v>
      </c>
      <c r="S11" s="38">
        <v>5011</v>
      </c>
      <c r="T11" s="182">
        <f>+R11+S11</f>
        <v>10074</v>
      </c>
      <c r="U11" s="413">
        <v>0</v>
      </c>
      <c r="V11" s="182">
        <f>T11+U11</f>
        <v>10074</v>
      </c>
      <c r="W11" s="41">
        <f>IF(Q11=0,0,((V11/Q11)-1)*100)</f>
        <v>255.34391534391534</v>
      </c>
    </row>
    <row r="12" spans="1:23" ht="14.25" thickTop="1" thickBot="1" x14ac:dyDescent="0.25">
      <c r="A12" s="382" t="str">
        <f t="shared" si="0"/>
        <v xml:space="preserve"> </v>
      </c>
      <c r="B12" s="132" t="s">
        <v>61</v>
      </c>
      <c r="C12" s="133">
        <f>+C9+C10+C11</f>
        <v>26</v>
      </c>
      <c r="D12" s="134">
        <f t="shared" ref="D12:H12" si="5">+D9+D10+D11</f>
        <v>26</v>
      </c>
      <c r="E12" s="161">
        <f t="shared" si="5"/>
        <v>52</v>
      </c>
      <c r="F12" s="133">
        <f t="shared" si="5"/>
        <v>78</v>
      </c>
      <c r="G12" s="134">
        <f t="shared" si="5"/>
        <v>77</v>
      </c>
      <c r="H12" s="161">
        <f t="shared" si="5"/>
        <v>155</v>
      </c>
      <c r="I12" s="136">
        <f t="shared" si="1"/>
        <v>198.07692307692309</v>
      </c>
      <c r="J12" s="4"/>
      <c r="L12" s="42" t="s">
        <v>61</v>
      </c>
      <c r="M12" s="46">
        <f>+M9+M10+M11</f>
        <v>4354</v>
      </c>
      <c r="N12" s="44">
        <f t="shared" ref="N12:V12" si="6">+N9+N10+N11</f>
        <v>3927</v>
      </c>
      <c r="O12" s="183">
        <f t="shared" si="6"/>
        <v>8281</v>
      </c>
      <c r="P12" s="44">
        <f t="shared" si="6"/>
        <v>0</v>
      </c>
      <c r="Q12" s="183">
        <f t="shared" si="6"/>
        <v>8281</v>
      </c>
      <c r="R12" s="46">
        <f t="shared" si="6"/>
        <v>14031</v>
      </c>
      <c r="S12" s="44">
        <f t="shared" si="6"/>
        <v>13863</v>
      </c>
      <c r="T12" s="183">
        <f t="shared" si="6"/>
        <v>27894</v>
      </c>
      <c r="U12" s="44">
        <f t="shared" si="6"/>
        <v>0</v>
      </c>
      <c r="V12" s="183">
        <f t="shared" si="6"/>
        <v>27894</v>
      </c>
      <c r="W12" s="47">
        <f t="shared" ref="W12" si="7">IF(Q12=0,0,((V12/Q12)-1)*100)</f>
        <v>236.84337640381599</v>
      </c>
    </row>
    <row r="13" spans="1:23" ht="13.5" thickTop="1" x14ac:dyDescent="0.2">
      <c r="A13" s="382" t="str">
        <f t="shared" si="0"/>
        <v xml:space="preserve"> </v>
      </c>
      <c r="B13" s="111" t="s">
        <v>16</v>
      </c>
      <c r="C13" s="125">
        <v>8</v>
      </c>
      <c r="D13" s="126">
        <v>8</v>
      </c>
      <c r="E13" s="160">
        <f t="shared" ref="E13" si="8">SUM(C13:D13)</f>
        <v>16</v>
      </c>
      <c r="F13" s="125">
        <v>26</v>
      </c>
      <c r="G13" s="126">
        <v>26</v>
      </c>
      <c r="H13" s="160">
        <f t="shared" ref="H13" si="9">SUM(F13:G13)</f>
        <v>52</v>
      </c>
      <c r="I13" s="128">
        <f t="shared" si="1"/>
        <v>225</v>
      </c>
      <c r="J13" s="8"/>
      <c r="L13" s="14" t="s">
        <v>16</v>
      </c>
      <c r="M13" s="40">
        <v>1372</v>
      </c>
      <c r="N13" s="38">
        <v>1334</v>
      </c>
      <c r="O13" s="182">
        <f>+M13+N13</f>
        <v>2706</v>
      </c>
      <c r="P13" s="413">
        <v>0</v>
      </c>
      <c r="Q13" s="182">
        <f>O13+P13</f>
        <v>2706</v>
      </c>
      <c r="R13" s="40">
        <v>4664</v>
      </c>
      <c r="S13" s="38">
        <v>4634</v>
      </c>
      <c r="T13" s="182">
        <f>+R13+S13</f>
        <v>9298</v>
      </c>
      <c r="U13" s="413">
        <v>0</v>
      </c>
      <c r="V13" s="182">
        <f>T13+U13</f>
        <v>9298</v>
      </c>
      <c r="W13" s="41">
        <f>IF(Q13=0,0,((V13/Q13)-1)*100)</f>
        <v>243.60679970436067</v>
      </c>
    </row>
    <row r="14" spans="1:23" x14ac:dyDescent="0.2">
      <c r="A14" s="382" t="str">
        <f>IF(ISERROR(F14/G14)," ",IF(F14/G14&gt;0.5,IF(F14/G14&lt;1.5," ","NOT OK"),"NOT OK"))</f>
        <v xml:space="preserve"> </v>
      </c>
      <c r="B14" s="111" t="s">
        <v>17</v>
      </c>
      <c r="C14" s="125">
        <v>9</v>
      </c>
      <c r="D14" s="126">
        <v>9</v>
      </c>
      <c r="E14" s="160">
        <f>SUM(C14:D14)</f>
        <v>18</v>
      </c>
      <c r="F14" s="125">
        <v>25</v>
      </c>
      <c r="G14" s="126">
        <v>26</v>
      </c>
      <c r="H14" s="160">
        <f>SUM(F14:G14)</f>
        <v>51</v>
      </c>
      <c r="I14" s="128">
        <f t="shared" si="1"/>
        <v>183.33333333333334</v>
      </c>
      <c r="L14" s="14" t="s">
        <v>17</v>
      </c>
      <c r="M14" s="40">
        <v>1509</v>
      </c>
      <c r="N14" s="38">
        <v>1330</v>
      </c>
      <c r="O14" s="182">
        <f t="shared" ref="O14" si="10">+M14+N14</f>
        <v>2839</v>
      </c>
      <c r="P14" s="413">
        <v>0</v>
      </c>
      <c r="Q14" s="182">
        <f>O14+P14</f>
        <v>2839</v>
      </c>
      <c r="R14" s="40">
        <v>4399</v>
      </c>
      <c r="S14" s="38">
        <v>4461</v>
      </c>
      <c r="T14" s="182">
        <f>+R14+S14</f>
        <v>8860</v>
      </c>
      <c r="U14" s="413">
        <v>0</v>
      </c>
      <c r="V14" s="182">
        <f>T14+U14</f>
        <v>8860</v>
      </c>
      <c r="W14" s="41">
        <f t="shared" ref="W14" si="11">IF(Q14=0,0,((V14/Q14)-1)*100)</f>
        <v>212.08171891511097</v>
      </c>
    </row>
    <row r="15" spans="1:23" ht="13.5" thickBot="1" x14ac:dyDescent="0.25">
      <c r="A15" s="385" t="str">
        <f>IF(ISERROR(F15/G15)," ",IF(F15/G15&gt;0.5,IF(F15/G15&lt;1.5," ","NOT OK"),"NOT OK"))</f>
        <v xml:space="preserve"> </v>
      </c>
      <c r="B15" s="111" t="s">
        <v>18</v>
      </c>
      <c r="C15" s="125">
        <v>9</v>
      </c>
      <c r="D15" s="126">
        <v>9</v>
      </c>
      <c r="E15" s="160">
        <f>SUM(C15:D15)</f>
        <v>18</v>
      </c>
      <c r="F15" s="125">
        <v>27</v>
      </c>
      <c r="G15" s="126">
        <v>26</v>
      </c>
      <c r="H15" s="160">
        <f>SUM(F15:G15)</f>
        <v>53</v>
      </c>
      <c r="I15" s="128">
        <f>IF(E15=0,0,((H15/E15)-1)*100)</f>
        <v>194.44444444444446</v>
      </c>
      <c r="J15" s="9"/>
      <c r="L15" s="14" t="s">
        <v>18</v>
      </c>
      <c r="M15" s="40">
        <v>1543</v>
      </c>
      <c r="N15" s="38">
        <v>1388</v>
      </c>
      <c r="O15" s="182">
        <f>+M15+N15</f>
        <v>2931</v>
      </c>
      <c r="P15" s="413">
        <v>0</v>
      </c>
      <c r="Q15" s="182">
        <f>O15+P15</f>
        <v>2931</v>
      </c>
      <c r="R15" s="40">
        <v>4401</v>
      </c>
      <c r="S15" s="38">
        <v>4316</v>
      </c>
      <c r="T15" s="182">
        <f>+R15+S15</f>
        <v>8717</v>
      </c>
      <c r="U15" s="413">
        <v>0</v>
      </c>
      <c r="V15" s="182">
        <f>T15+U15</f>
        <v>8717</v>
      </c>
      <c r="W15" s="41">
        <f>IF(Q15=0,0,((V15/Q15)-1)*100)</f>
        <v>197.40702831798021</v>
      </c>
    </row>
    <row r="16" spans="1:23" ht="15.75" customHeight="1" thickTop="1" thickBot="1" x14ac:dyDescent="0.25">
      <c r="A16" s="10" t="str">
        <f>IF(ISERROR(F16/G16)," ",IF(F16/G16&gt;0.5,IF(F16/G16&lt;1.5," ","NOT OK"),"NOT OK"))</f>
        <v xml:space="preserve"> </v>
      </c>
      <c r="B16" s="141" t="s">
        <v>19</v>
      </c>
      <c r="C16" s="133">
        <f>+C13+C14+C15</f>
        <v>26</v>
      </c>
      <c r="D16" s="134">
        <f t="shared" ref="D16:H16" si="12">+D13+D14+D15</f>
        <v>26</v>
      </c>
      <c r="E16" s="161">
        <f t="shared" si="12"/>
        <v>52</v>
      </c>
      <c r="F16" s="133">
        <f t="shared" si="12"/>
        <v>78</v>
      </c>
      <c r="G16" s="134">
        <f t="shared" si="12"/>
        <v>78</v>
      </c>
      <c r="H16" s="161">
        <f t="shared" si="12"/>
        <v>156</v>
      </c>
      <c r="I16" s="136">
        <f>IF(E16=0,0,((H16/E16)-1)*100)</f>
        <v>200</v>
      </c>
      <c r="J16" s="10"/>
      <c r="K16" s="11"/>
      <c r="L16" s="48" t="s">
        <v>19</v>
      </c>
      <c r="M16" s="49">
        <f>+M13+M14+M15</f>
        <v>4424</v>
      </c>
      <c r="N16" s="50">
        <f t="shared" ref="N16:V16" si="13">+N13+N14+N15</f>
        <v>4052</v>
      </c>
      <c r="O16" s="184">
        <f t="shared" si="13"/>
        <v>8476</v>
      </c>
      <c r="P16" s="50">
        <f t="shared" si="13"/>
        <v>0</v>
      </c>
      <c r="Q16" s="184">
        <f t="shared" si="13"/>
        <v>8476</v>
      </c>
      <c r="R16" s="49">
        <f t="shared" si="13"/>
        <v>13464</v>
      </c>
      <c r="S16" s="50">
        <f t="shared" si="13"/>
        <v>13411</v>
      </c>
      <c r="T16" s="184">
        <f t="shared" si="13"/>
        <v>26875</v>
      </c>
      <c r="U16" s="50">
        <f t="shared" si="13"/>
        <v>0</v>
      </c>
      <c r="V16" s="184">
        <f t="shared" si="13"/>
        <v>26875</v>
      </c>
      <c r="W16" s="51">
        <f>IF(Q16=0,0,((V16/Q16)-1)*100)</f>
        <v>217.07173194903254</v>
      </c>
    </row>
    <row r="17" spans="1:23" ht="13.5" thickTop="1" x14ac:dyDescent="0.2">
      <c r="A17" s="382" t="str">
        <f>IF(ISERROR(F17/G17)," ",IF(F17/G17&gt;0.5,IF(F17/G17&lt;1.5," ","NOT OK"),"NOT OK"))</f>
        <v xml:space="preserve"> </v>
      </c>
      <c r="B17" s="111" t="s">
        <v>20</v>
      </c>
      <c r="C17" s="125">
        <v>15</v>
      </c>
      <c r="D17" s="126">
        <v>15</v>
      </c>
      <c r="E17" s="167">
        <f>SUM(C17:D17)</f>
        <v>30</v>
      </c>
      <c r="F17" s="125">
        <v>26</v>
      </c>
      <c r="G17" s="126">
        <v>27</v>
      </c>
      <c r="H17" s="167">
        <f>SUM(F17:G17)</f>
        <v>53</v>
      </c>
      <c r="I17" s="128">
        <f>IF(E17=0,0,((H17/E17)-1)*100)</f>
        <v>76.666666666666657</v>
      </c>
      <c r="J17" s="4"/>
      <c r="L17" s="14" t="s">
        <v>21</v>
      </c>
      <c r="M17" s="40">
        <v>2837</v>
      </c>
      <c r="N17" s="38">
        <v>2574</v>
      </c>
      <c r="O17" s="182">
        <f>+M17+N17</f>
        <v>5411</v>
      </c>
      <c r="P17" s="413">
        <v>0</v>
      </c>
      <c r="Q17" s="182">
        <f>O17+P17</f>
        <v>5411</v>
      </c>
      <c r="R17" s="40">
        <v>4002</v>
      </c>
      <c r="S17" s="38">
        <v>3844</v>
      </c>
      <c r="T17" s="182">
        <f>+R17+S17</f>
        <v>7846</v>
      </c>
      <c r="U17" s="413">
        <v>0</v>
      </c>
      <c r="V17" s="182">
        <f>T17+U17</f>
        <v>7846</v>
      </c>
      <c r="W17" s="41">
        <f>IF(Q17=0,0,((V17/Q17)-1)*100)</f>
        <v>45.000924043614866</v>
      </c>
    </row>
    <row r="18" spans="1:23" x14ac:dyDescent="0.2">
      <c r="A18" s="382" t="str">
        <f t="shared" ref="A18" si="14">IF(ISERROR(F18/G18)," ",IF(F18/G18&gt;0.5,IF(F18/G18&lt;1.5," ","NOT OK"),"NOT OK"))</f>
        <v xml:space="preserve"> </v>
      </c>
      <c r="B18" s="111" t="s">
        <v>22</v>
      </c>
      <c r="C18" s="125">
        <v>26</v>
      </c>
      <c r="D18" s="126">
        <v>27</v>
      </c>
      <c r="E18" s="160">
        <f t="shared" ref="E18" si="15">SUM(C18:D18)</f>
        <v>53</v>
      </c>
      <c r="F18" s="125">
        <v>27</v>
      </c>
      <c r="G18" s="126">
        <v>27</v>
      </c>
      <c r="H18" s="160">
        <f t="shared" ref="H18" si="16">SUM(F18:G18)</f>
        <v>54</v>
      </c>
      <c r="I18" s="128">
        <f t="shared" ref="I18" si="17">IF(E18=0,0,((H18/E18)-1)*100)</f>
        <v>1.8867924528301883</v>
      </c>
      <c r="J18" s="4"/>
      <c r="L18" s="14" t="s">
        <v>22</v>
      </c>
      <c r="M18" s="40">
        <v>4614</v>
      </c>
      <c r="N18" s="38">
        <v>4711</v>
      </c>
      <c r="O18" s="182">
        <f t="shared" ref="O18" si="18">+M18+N18</f>
        <v>9325</v>
      </c>
      <c r="P18" s="413">
        <v>0</v>
      </c>
      <c r="Q18" s="182">
        <f>O18+P18</f>
        <v>9325</v>
      </c>
      <c r="R18" s="40">
        <v>4028</v>
      </c>
      <c r="S18" s="38">
        <v>4414</v>
      </c>
      <c r="T18" s="182">
        <f t="shared" ref="T18" si="19">+R18+S18</f>
        <v>8442</v>
      </c>
      <c r="U18" s="413">
        <v>0</v>
      </c>
      <c r="V18" s="182">
        <f>T18+U18</f>
        <v>8442</v>
      </c>
      <c r="W18" s="41">
        <f t="shared" ref="W18" si="20">IF(Q18=0,0,((V18/Q18)-1)*100)</f>
        <v>-9.4691689008042914</v>
      </c>
    </row>
    <row r="19" spans="1:23" ht="13.5" thickBot="1" x14ac:dyDescent="0.25">
      <c r="A19" s="382" t="str">
        <f>IF(ISERROR(F19/G19)," ",IF(F19/G19&gt;0.5,IF(F19/G19&lt;1.5," ","NOT OK"),"NOT OK"))</f>
        <v xml:space="preserve"> </v>
      </c>
      <c r="B19" s="111" t="s">
        <v>23</v>
      </c>
      <c r="C19" s="125">
        <v>27</v>
      </c>
      <c r="D19" s="126">
        <v>26</v>
      </c>
      <c r="E19" s="162">
        <f>SUM(C19:D19)</f>
        <v>53</v>
      </c>
      <c r="F19" s="125">
        <v>25</v>
      </c>
      <c r="G19" s="126">
        <v>25</v>
      </c>
      <c r="H19" s="162">
        <f>SUM(F19:G19)</f>
        <v>50</v>
      </c>
      <c r="I19" s="145">
        <f>IF(E19=0,0,((H19/E19)-1)*100)</f>
        <v>-5.6603773584905648</v>
      </c>
      <c r="J19" s="4"/>
      <c r="L19" s="14" t="s">
        <v>23</v>
      </c>
      <c r="M19" s="40">
        <v>4352</v>
      </c>
      <c r="N19" s="38">
        <v>3947</v>
      </c>
      <c r="O19" s="182">
        <f>+M19+N19</f>
        <v>8299</v>
      </c>
      <c r="P19" s="413">
        <v>0</v>
      </c>
      <c r="Q19" s="182">
        <f>O19+P19</f>
        <v>8299</v>
      </c>
      <c r="R19" s="40">
        <v>3335</v>
      </c>
      <c r="S19" s="38">
        <v>3348</v>
      </c>
      <c r="T19" s="182">
        <f>+R19+S19</f>
        <v>6683</v>
      </c>
      <c r="U19" s="413">
        <v>0</v>
      </c>
      <c r="V19" s="182">
        <f>T19+U19</f>
        <v>6683</v>
      </c>
      <c r="W19" s="41">
        <f>IF(Q19=0,0,((V19/Q19)-1)*100)</f>
        <v>-19.472225569345703</v>
      </c>
    </row>
    <row r="20" spans="1:23" ht="14.25" customHeight="1" thickTop="1" thickBot="1" x14ac:dyDescent="0.25">
      <c r="A20" s="382" t="str">
        <f t="shared" ref="A20:A63" si="21">IF(ISERROR(F20/G20)," ",IF(F20/G20&gt;0.5,IF(F20/G20&lt;1.5," ","NOT OK"),"NOT OK"))</f>
        <v xml:space="preserve"> </v>
      </c>
      <c r="B20" s="132" t="s">
        <v>24</v>
      </c>
      <c r="C20" s="133">
        <f t="shared" ref="C20:E20" si="22">+C17+C18+C19</f>
        <v>68</v>
      </c>
      <c r="D20" s="134">
        <f t="shared" si="22"/>
        <v>68</v>
      </c>
      <c r="E20" s="161">
        <f t="shared" si="22"/>
        <v>136</v>
      </c>
      <c r="F20" s="133">
        <f t="shared" ref="F20:H20" si="23">+F17+F18+F19</f>
        <v>78</v>
      </c>
      <c r="G20" s="134">
        <f t="shared" si="23"/>
        <v>79</v>
      </c>
      <c r="H20" s="161">
        <f t="shared" si="23"/>
        <v>157</v>
      </c>
      <c r="I20" s="136">
        <f t="shared" ref="I20:I25" si="24">IF(E20=0,0,((H20/E20)-1)*100)</f>
        <v>15.441176470588225</v>
      </c>
      <c r="J20" s="4"/>
      <c r="L20" s="42" t="s">
        <v>24</v>
      </c>
      <c r="M20" s="46">
        <f t="shared" ref="M20:V20" si="25">+M17+M18+M19</f>
        <v>11803</v>
      </c>
      <c r="N20" s="44">
        <f t="shared" si="25"/>
        <v>11232</v>
      </c>
      <c r="O20" s="183">
        <f t="shared" si="25"/>
        <v>23035</v>
      </c>
      <c r="P20" s="44">
        <f t="shared" si="25"/>
        <v>0</v>
      </c>
      <c r="Q20" s="183">
        <f t="shared" si="25"/>
        <v>23035</v>
      </c>
      <c r="R20" s="46">
        <f t="shared" si="25"/>
        <v>11365</v>
      </c>
      <c r="S20" s="44">
        <f t="shared" si="25"/>
        <v>11606</v>
      </c>
      <c r="T20" s="183">
        <f t="shared" si="25"/>
        <v>22971</v>
      </c>
      <c r="U20" s="44">
        <f t="shared" si="25"/>
        <v>0</v>
      </c>
      <c r="V20" s="183">
        <f t="shared" si="25"/>
        <v>22971</v>
      </c>
      <c r="W20" s="47">
        <f t="shared" ref="W20" si="26">IF(Q20=0,0,((V20/Q20)-1)*100)</f>
        <v>-0.27783807249837089</v>
      </c>
    </row>
    <row r="21" spans="1:23" ht="14.25" customHeight="1" thickTop="1" x14ac:dyDescent="0.2">
      <c r="A21" s="382" t="str">
        <f t="shared" si="21"/>
        <v xml:space="preserve"> </v>
      </c>
      <c r="B21" s="111" t="s">
        <v>10</v>
      </c>
      <c r="C21" s="125">
        <v>26</v>
      </c>
      <c r="D21" s="126">
        <v>27</v>
      </c>
      <c r="E21" s="160">
        <f>SUM(C21:D21)</f>
        <v>53</v>
      </c>
      <c r="F21" s="125">
        <v>28</v>
      </c>
      <c r="G21" s="126">
        <v>27</v>
      </c>
      <c r="H21" s="160">
        <f>SUM(F21:G21)</f>
        <v>55</v>
      </c>
      <c r="I21" s="128">
        <f t="shared" si="24"/>
        <v>3.7735849056603765</v>
      </c>
      <c r="J21" s="4"/>
      <c r="L21" s="14" t="s">
        <v>10</v>
      </c>
      <c r="M21" s="40">
        <v>4265</v>
      </c>
      <c r="N21" s="38">
        <v>4266</v>
      </c>
      <c r="O21" s="182">
        <f>SUM(M21:N21)</f>
        <v>8531</v>
      </c>
      <c r="P21" s="413">
        <v>0</v>
      </c>
      <c r="Q21" s="182">
        <f t="shared" ref="Q21" si="27">O21+P21</f>
        <v>8531</v>
      </c>
      <c r="R21" s="40">
        <v>4120</v>
      </c>
      <c r="S21" s="38">
        <v>3457</v>
      </c>
      <c r="T21" s="182">
        <f>SUM(R21:S21)</f>
        <v>7577</v>
      </c>
      <c r="U21" s="148">
        <v>0</v>
      </c>
      <c r="V21" s="182">
        <f t="shared" ref="V21" si="28">T21+U21</f>
        <v>7577</v>
      </c>
      <c r="W21" s="41">
        <f>IF(Q21=0,0,((V21/Q21)-1)*100)</f>
        <v>-11.18274528191302</v>
      </c>
    </row>
    <row r="22" spans="1:23" ht="14.25" customHeight="1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125">
        <v>25</v>
      </c>
      <c r="D22" s="126">
        <v>25</v>
      </c>
      <c r="E22" s="160">
        <f>SUM(C22:D22)</f>
        <v>50</v>
      </c>
      <c r="F22" s="125">
        <v>31</v>
      </c>
      <c r="G22" s="126">
        <v>31</v>
      </c>
      <c r="H22" s="160">
        <f>SUM(F22:G22)</f>
        <v>62</v>
      </c>
      <c r="I22" s="128">
        <f>IF(E22=0,0,((H22/E22)-1)*100)</f>
        <v>24</v>
      </c>
      <c r="J22" s="4"/>
      <c r="K22" s="7"/>
      <c r="L22" s="14" t="s">
        <v>11</v>
      </c>
      <c r="M22" s="40">
        <v>1200</v>
      </c>
      <c r="N22" s="38">
        <v>1199</v>
      </c>
      <c r="O22" s="182">
        <f>SUM(M22:N22)</f>
        <v>2399</v>
      </c>
      <c r="P22" s="413">
        <v>0</v>
      </c>
      <c r="Q22" s="182">
        <f>O22+P22</f>
        <v>2399</v>
      </c>
      <c r="R22" s="40">
        <v>4225</v>
      </c>
      <c r="S22" s="38">
        <v>3853</v>
      </c>
      <c r="T22" s="182">
        <f>SUM(R22:S22)</f>
        <v>8078</v>
      </c>
      <c r="U22" s="148">
        <v>0</v>
      </c>
      <c r="V22" s="182">
        <f>T22+U22</f>
        <v>8078</v>
      </c>
      <c r="W22" s="41">
        <f>IF(Q22=0,0,((V22/Q22)-1)*100)</f>
        <v>236.72363484785328</v>
      </c>
    </row>
    <row r="23" spans="1:23" ht="14.25" customHeight="1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129">
        <v>27</v>
      </c>
      <c r="D23" s="130">
        <v>27</v>
      </c>
      <c r="E23" s="160">
        <f>SUM(C23:D23)</f>
        <v>54</v>
      </c>
      <c r="F23" s="129">
        <v>30</v>
      </c>
      <c r="G23" s="130">
        <v>30</v>
      </c>
      <c r="H23" s="160">
        <f>SUM(F23:G23)</f>
        <v>60</v>
      </c>
      <c r="I23" s="128">
        <f>IF(E23=0,0,((H23/E23)-1)*100)</f>
        <v>11.111111111111116</v>
      </c>
      <c r="J23" s="4"/>
      <c r="K23" s="7"/>
      <c r="L23" s="23" t="s">
        <v>12</v>
      </c>
      <c r="M23" s="40">
        <v>1417</v>
      </c>
      <c r="N23" s="38">
        <v>1427</v>
      </c>
      <c r="O23" s="182">
        <f t="shared" ref="O23" si="29">SUM(M23:N23)</f>
        <v>2844</v>
      </c>
      <c r="P23" s="413">
        <v>0</v>
      </c>
      <c r="Q23" s="235">
        <f>O23+P23</f>
        <v>2844</v>
      </c>
      <c r="R23" s="40">
        <v>4581</v>
      </c>
      <c r="S23" s="38">
        <v>4639</v>
      </c>
      <c r="T23" s="182">
        <f t="shared" ref="T23" si="30">SUM(R23:S23)</f>
        <v>9220</v>
      </c>
      <c r="U23" s="148">
        <v>0</v>
      </c>
      <c r="V23" s="235">
        <f>T23+U23</f>
        <v>9220</v>
      </c>
      <c r="W23" s="41">
        <f>IF(Q23=0,0,((V23/Q23)-1)*100)</f>
        <v>224.19127988748241</v>
      </c>
    </row>
    <row r="24" spans="1:23" ht="14.25" customHeight="1" thickTop="1" thickBot="1" x14ac:dyDescent="0.25">
      <c r="A24" s="382" t="str">
        <f t="shared" ref="A24" si="31">IF(ISERROR(F24/G24)," ",IF(F24/G24&gt;0.5,IF(F24/G24&lt;1.5," ","NOT OK"),"NOT OK"))</f>
        <v xml:space="preserve"> </v>
      </c>
      <c r="B24" s="132" t="s">
        <v>57</v>
      </c>
      <c r="C24" s="133">
        <f t="shared" ref="C24:H24" si="32">+C21+C22+C23</f>
        <v>78</v>
      </c>
      <c r="D24" s="134">
        <f t="shared" si="32"/>
        <v>79</v>
      </c>
      <c r="E24" s="161">
        <f t="shared" si="32"/>
        <v>157</v>
      </c>
      <c r="F24" s="133">
        <f t="shared" si="32"/>
        <v>89</v>
      </c>
      <c r="G24" s="134">
        <f t="shared" si="32"/>
        <v>88</v>
      </c>
      <c r="H24" s="161">
        <f t="shared" si="32"/>
        <v>177</v>
      </c>
      <c r="I24" s="136">
        <f t="shared" ref="I24" si="33">IF(E24=0,0,((H24/E24)-1)*100)</f>
        <v>12.738853503184711</v>
      </c>
      <c r="J24" s="4"/>
      <c r="L24" s="42" t="s">
        <v>57</v>
      </c>
      <c r="M24" s="46">
        <f t="shared" ref="M24:V24" si="34">+M21+M22+M23</f>
        <v>6882</v>
      </c>
      <c r="N24" s="44">
        <f t="shared" si="34"/>
        <v>6892</v>
      </c>
      <c r="O24" s="183">
        <f t="shared" si="34"/>
        <v>13774</v>
      </c>
      <c r="P24" s="44">
        <f t="shared" si="34"/>
        <v>0</v>
      </c>
      <c r="Q24" s="183">
        <f t="shared" si="34"/>
        <v>13774</v>
      </c>
      <c r="R24" s="46">
        <f t="shared" si="34"/>
        <v>12926</v>
      </c>
      <c r="S24" s="44">
        <f t="shared" si="34"/>
        <v>11949</v>
      </c>
      <c r="T24" s="183">
        <f t="shared" si="34"/>
        <v>24875</v>
      </c>
      <c r="U24" s="44">
        <f t="shared" si="34"/>
        <v>0</v>
      </c>
      <c r="V24" s="183">
        <f t="shared" si="34"/>
        <v>24875</v>
      </c>
      <c r="W24" s="47">
        <f t="shared" ref="W24" si="35">IF(Q24=0,0,((V24/Q24)-1)*100)</f>
        <v>80.593872513431108</v>
      </c>
    </row>
    <row r="25" spans="1:23" ht="14.25" customHeight="1" thickTop="1" thickBot="1" x14ac:dyDescent="0.25">
      <c r="A25" s="383" t="str">
        <f t="shared" si="21"/>
        <v xml:space="preserve"> </v>
      </c>
      <c r="B25" s="132" t="s">
        <v>63</v>
      </c>
      <c r="C25" s="133">
        <f t="shared" ref="C25:H25" si="36">+C12+C16+C20+C24</f>
        <v>198</v>
      </c>
      <c r="D25" s="135">
        <f t="shared" si="36"/>
        <v>199</v>
      </c>
      <c r="E25" s="165">
        <f t="shared" si="36"/>
        <v>397</v>
      </c>
      <c r="F25" s="133">
        <f t="shared" si="36"/>
        <v>323</v>
      </c>
      <c r="G25" s="135">
        <f t="shared" si="36"/>
        <v>322</v>
      </c>
      <c r="H25" s="165">
        <f t="shared" si="36"/>
        <v>645</v>
      </c>
      <c r="I25" s="137">
        <f t="shared" si="24"/>
        <v>62.468513853904284</v>
      </c>
      <c r="J25" s="8"/>
      <c r="L25" s="42" t="s">
        <v>63</v>
      </c>
      <c r="M25" s="46">
        <f t="shared" ref="M25:V25" si="37">+M12+M16+M20+M24</f>
        <v>27463</v>
      </c>
      <c r="N25" s="44">
        <f t="shared" si="37"/>
        <v>26103</v>
      </c>
      <c r="O25" s="183">
        <f t="shared" si="37"/>
        <v>53566</v>
      </c>
      <c r="P25" s="44">
        <f t="shared" si="37"/>
        <v>0</v>
      </c>
      <c r="Q25" s="183">
        <f t="shared" si="37"/>
        <v>53566</v>
      </c>
      <c r="R25" s="46">
        <f t="shared" si="37"/>
        <v>51786</v>
      </c>
      <c r="S25" s="44">
        <f t="shared" si="37"/>
        <v>50829</v>
      </c>
      <c r="T25" s="183">
        <f t="shared" si="37"/>
        <v>102615</v>
      </c>
      <c r="U25" s="44">
        <f t="shared" si="37"/>
        <v>0</v>
      </c>
      <c r="V25" s="183">
        <f t="shared" si="37"/>
        <v>102615</v>
      </c>
      <c r="W25" s="47">
        <f>IF(Q25=0,0,((V25/Q25)-1)*100)</f>
        <v>91.567412164432668</v>
      </c>
    </row>
    <row r="26" spans="1:23" ht="14.25" thickTop="1" thickBot="1" x14ac:dyDescent="0.25">
      <c r="B26" s="146" t="s">
        <v>60</v>
      </c>
      <c r="C26" s="107"/>
      <c r="D26" s="107"/>
      <c r="E26" s="107"/>
      <c r="F26" s="107"/>
      <c r="G26" s="107"/>
      <c r="H26" s="107"/>
      <c r="I26" s="108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3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3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3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3" ht="13.5" thickBot="1" x14ac:dyDescent="0.25">
      <c r="B32" s="116"/>
      <c r="C32" s="117" t="s">
        <v>5</v>
      </c>
      <c r="D32" s="118" t="s">
        <v>6</v>
      </c>
      <c r="E32" s="418" t="s">
        <v>7</v>
      </c>
      <c r="F32" s="117" t="s">
        <v>5</v>
      </c>
      <c r="G32" s="118" t="s">
        <v>6</v>
      </c>
      <c r="H32" s="410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34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34" t="s">
        <v>32</v>
      </c>
      <c r="V32" s="26" t="s">
        <v>7</v>
      </c>
      <c r="W32" s="29"/>
    </row>
    <row r="33" spans="1:23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149"/>
      <c r="Q33" s="32"/>
      <c r="R33" s="34"/>
      <c r="S33" s="31"/>
      <c r="T33" s="32"/>
      <c r="U33" s="149"/>
      <c r="V33" s="32"/>
      <c r="W33" s="36"/>
    </row>
    <row r="34" spans="1:23" x14ac:dyDescent="0.2">
      <c r="A34" s="4" t="str">
        <f t="shared" ref="A34:A38" si="38">IF(ISERROR(F34/G34)," ",IF(F34/G34&gt;0.5,IF(F34/G34&lt;1.5," ","NOT OK"),"NOT OK"))</f>
        <v xml:space="preserve"> </v>
      </c>
      <c r="B34" s="111" t="s">
        <v>13</v>
      </c>
      <c r="C34" s="125">
        <v>509</v>
      </c>
      <c r="D34" s="127">
        <v>510</v>
      </c>
      <c r="E34" s="164">
        <f t="shared" ref="E34" si="39">SUM(C34:D34)</f>
        <v>1019</v>
      </c>
      <c r="F34" s="125">
        <v>582</v>
      </c>
      <c r="G34" s="127">
        <v>582</v>
      </c>
      <c r="H34" s="164">
        <f t="shared" ref="H34" si="40">SUM(F34:G34)</f>
        <v>1164</v>
      </c>
      <c r="I34" s="128">
        <f t="shared" ref="I34:I38" si="41">IF(E34=0,0,((H34/E34)-1)*100)</f>
        <v>14.229636898920518</v>
      </c>
      <c r="L34" s="14" t="s">
        <v>13</v>
      </c>
      <c r="M34" s="40">
        <v>85759</v>
      </c>
      <c r="N34" s="38">
        <v>87475</v>
      </c>
      <c r="O34" s="182">
        <f t="shared" ref="O34" si="42">+M34+N34</f>
        <v>173234</v>
      </c>
      <c r="P34" s="413">
        <v>317</v>
      </c>
      <c r="Q34" s="182">
        <f>O34+P34</f>
        <v>173551</v>
      </c>
      <c r="R34" s="40">
        <v>94760</v>
      </c>
      <c r="S34" s="38">
        <v>98716</v>
      </c>
      <c r="T34" s="182">
        <f t="shared" ref="T34" si="43">+R34+S34</f>
        <v>193476</v>
      </c>
      <c r="U34" s="413">
        <v>176</v>
      </c>
      <c r="V34" s="182">
        <f>T34+U34</f>
        <v>193652</v>
      </c>
      <c r="W34" s="41">
        <f t="shared" ref="W34" si="44">IF(Q34=0,0,((V34/Q34)-1)*100)</f>
        <v>11.582186216155478</v>
      </c>
    </row>
    <row r="35" spans="1:23" x14ac:dyDescent="0.2">
      <c r="A35" s="4" t="str">
        <f t="shared" si="38"/>
        <v xml:space="preserve"> </v>
      </c>
      <c r="B35" s="111" t="s">
        <v>14</v>
      </c>
      <c r="C35" s="125">
        <v>453</v>
      </c>
      <c r="D35" s="127">
        <v>453</v>
      </c>
      <c r="E35" s="164">
        <f>SUM(C35:D35)</f>
        <v>906</v>
      </c>
      <c r="F35" s="125">
        <v>490</v>
      </c>
      <c r="G35" s="127">
        <v>491</v>
      </c>
      <c r="H35" s="164">
        <f>SUM(F35:G35)</f>
        <v>981</v>
      </c>
      <c r="I35" s="128">
        <f t="shared" si="41"/>
        <v>8.2781456953642483</v>
      </c>
      <c r="J35" s="4"/>
      <c r="L35" s="14" t="s">
        <v>14</v>
      </c>
      <c r="M35" s="40">
        <v>71602</v>
      </c>
      <c r="N35" s="38">
        <v>73654</v>
      </c>
      <c r="O35" s="182">
        <f>+M35+N35</f>
        <v>145256</v>
      </c>
      <c r="P35" s="413">
        <v>0</v>
      </c>
      <c r="Q35" s="182">
        <f>O35+P35</f>
        <v>145256</v>
      </c>
      <c r="R35" s="40">
        <v>79982</v>
      </c>
      <c r="S35" s="38">
        <v>81379</v>
      </c>
      <c r="T35" s="182">
        <f>+R35+S35</f>
        <v>161361</v>
      </c>
      <c r="U35" s="413">
        <v>0</v>
      </c>
      <c r="V35" s="182">
        <f>T35+U35</f>
        <v>161361</v>
      </c>
      <c r="W35" s="41">
        <f>IF(Q35=0,0,((V35/Q35)-1)*100)</f>
        <v>11.087321694112461</v>
      </c>
    </row>
    <row r="36" spans="1:23" ht="13.5" thickBot="1" x14ac:dyDescent="0.25">
      <c r="A36" s="4" t="str">
        <f t="shared" si="38"/>
        <v xml:space="preserve"> </v>
      </c>
      <c r="B36" s="111" t="s">
        <v>15</v>
      </c>
      <c r="C36" s="125">
        <v>507</v>
      </c>
      <c r="D36" s="127">
        <v>507</v>
      </c>
      <c r="E36" s="164">
        <f>SUM(C36:D36)</f>
        <v>1014</v>
      </c>
      <c r="F36" s="125">
        <v>568</v>
      </c>
      <c r="G36" s="127">
        <v>567</v>
      </c>
      <c r="H36" s="164">
        <f>SUM(F36:G36)</f>
        <v>1135</v>
      </c>
      <c r="I36" s="128">
        <f t="shared" si="41"/>
        <v>11.932938856015785</v>
      </c>
      <c r="J36" s="4"/>
      <c r="L36" s="14" t="s">
        <v>15</v>
      </c>
      <c r="M36" s="40">
        <v>78623</v>
      </c>
      <c r="N36" s="38">
        <v>79461</v>
      </c>
      <c r="O36" s="182">
        <f>+M36+N36</f>
        <v>158084</v>
      </c>
      <c r="P36" s="413">
        <v>0</v>
      </c>
      <c r="Q36" s="182">
        <f>O36+P36</f>
        <v>158084</v>
      </c>
      <c r="R36" s="40">
        <v>87358</v>
      </c>
      <c r="S36" s="38">
        <v>87140</v>
      </c>
      <c r="T36" s="182">
        <f>+R36+S36</f>
        <v>174498</v>
      </c>
      <c r="U36" s="413">
        <v>0</v>
      </c>
      <c r="V36" s="182">
        <f>T36+U36</f>
        <v>174498</v>
      </c>
      <c r="W36" s="41">
        <f>IF(Q36=0,0,((V36/Q36)-1)*100)</f>
        <v>10.383087472482977</v>
      </c>
    </row>
    <row r="37" spans="1:23" ht="14.25" thickTop="1" thickBot="1" x14ac:dyDescent="0.25">
      <c r="A37" s="382" t="str">
        <f t="shared" si="38"/>
        <v xml:space="preserve"> </v>
      </c>
      <c r="B37" s="132" t="s">
        <v>61</v>
      </c>
      <c r="C37" s="133">
        <f>+C34+C35+C36</f>
        <v>1469</v>
      </c>
      <c r="D37" s="134">
        <f t="shared" ref="D37:H37" si="45">+D34+D35+D36</f>
        <v>1470</v>
      </c>
      <c r="E37" s="161">
        <f t="shared" si="45"/>
        <v>2939</v>
      </c>
      <c r="F37" s="133">
        <f t="shared" si="45"/>
        <v>1640</v>
      </c>
      <c r="G37" s="134">
        <f t="shared" si="45"/>
        <v>1640</v>
      </c>
      <c r="H37" s="161">
        <f t="shared" si="45"/>
        <v>3280</v>
      </c>
      <c r="I37" s="136">
        <f t="shared" si="41"/>
        <v>11.602585913576036</v>
      </c>
      <c r="J37" s="4"/>
      <c r="L37" s="42" t="s">
        <v>61</v>
      </c>
      <c r="M37" s="46">
        <f>+M34+M35+M36</f>
        <v>235984</v>
      </c>
      <c r="N37" s="44">
        <f t="shared" ref="N37:V37" si="46">+N34+N35+N36</f>
        <v>240590</v>
      </c>
      <c r="O37" s="183">
        <f t="shared" si="46"/>
        <v>476574</v>
      </c>
      <c r="P37" s="44">
        <f t="shared" si="46"/>
        <v>317</v>
      </c>
      <c r="Q37" s="183">
        <f t="shared" si="46"/>
        <v>476891</v>
      </c>
      <c r="R37" s="46">
        <f t="shared" si="46"/>
        <v>262100</v>
      </c>
      <c r="S37" s="44">
        <f t="shared" si="46"/>
        <v>267235</v>
      </c>
      <c r="T37" s="183">
        <f t="shared" si="46"/>
        <v>529335</v>
      </c>
      <c r="U37" s="44">
        <f t="shared" si="46"/>
        <v>176</v>
      </c>
      <c r="V37" s="183">
        <f t="shared" si="46"/>
        <v>529511</v>
      </c>
      <c r="W37" s="47">
        <f t="shared" ref="W37" si="47">IF(Q37=0,0,((V37/Q37)-1)*100)</f>
        <v>11.033967929778509</v>
      </c>
    </row>
    <row r="38" spans="1:23" ht="13.5" thickTop="1" x14ac:dyDescent="0.2">
      <c r="A38" s="4" t="str">
        <f t="shared" si="38"/>
        <v xml:space="preserve"> </v>
      </c>
      <c r="B38" s="111" t="s">
        <v>16</v>
      </c>
      <c r="C38" s="138">
        <v>483</v>
      </c>
      <c r="D38" s="140">
        <v>483</v>
      </c>
      <c r="E38" s="164">
        <f t="shared" ref="E38" si="48">SUM(C38:D38)</f>
        <v>966</v>
      </c>
      <c r="F38" s="138">
        <v>590</v>
      </c>
      <c r="G38" s="140">
        <v>590</v>
      </c>
      <c r="H38" s="164">
        <f t="shared" ref="H38" si="49">SUM(F38:G38)</f>
        <v>1180</v>
      </c>
      <c r="I38" s="128">
        <f t="shared" si="41"/>
        <v>22.153209109730842</v>
      </c>
      <c r="J38" s="8"/>
      <c r="L38" s="14" t="s">
        <v>16</v>
      </c>
      <c r="M38" s="40">
        <v>76421</v>
      </c>
      <c r="N38" s="38">
        <v>77289</v>
      </c>
      <c r="O38" s="182">
        <f>+M38+N38</f>
        <v>153710</v>
      </c>
      <c r="P38" s="413">
        <v>0</v>
      </c>
      <c r="Q38" s="306">
        <f>O38+P38</f>
        <v>153710</v>
      </c>
      <c r="R38" s="40">
        <v>91520</v>
      </c>
      <c r="S38" s="38">
        <v>92014</v>
      </c>
      <c r="T38" s="182">
        <f>+R38+S38</f>
        <v>183534</v>
      </c>
      <c r="U38" s="413">
        <v>534</v>
      </c>
      <c r="V38" s="306">
        <f>T38+U38</f>
        <v>184068</v>
      </c>
      <c r="W38" s="41">
        <f>IF(Q38=0,0,((V38/Q38)-1)*100)</f>
        <v>19.750178908333883</v>
      </c>
    </row>
    <row r="39" spans="1:23" x14ac:dyDescent="0.2">
      <c r="A39" s="4" t="str">
        <f>IF(ISERROR(F39/G39)," ",IF(F39/G39&gt;0.5,IF(F39/G39&lt;1.5," ","NOT OK"),"NOT OK"))</f>
        <v xml:space="preserve"> </v>
      </c>
      <c r="B39" s="111" t="s">
        <v>17</v>
      </c>
      <c r="C39" s="138">
        <v>476</v>
      </c>
      <c r="D39" s="140">
        <v>476</v>
      </c>
      <c r="E39" s="164">
        <f>SUM(C39:D39)</f>
        <v>952</v>
      </c>
      <c r="F39" s="138">
        <v>559</v>
      </c>
      <c r="G39" s="140">
        <v>559</v>
      </c>
      <c r="H39" s="164">
        <f>SUM(F39:G39)</f>
        <v>1118</v>
      </c>
      <c r="I39" s="128">
        <f>IF(E39=0,0,((H39/E39)-1)*100)</f>
        <v>17.436974789915972</v>
      </c>
      <c r="J39" s="4"/>
      <c r="L39" s="14" t="s">
        <v>17</v>
      </c>
      <c r="M39" s="40">
        <v>70092</v>
      </c>
      <c r="N39" s="38">
        <v>72475</v>
      </c>
      <c r="O39" s="182">
        <f t="shared" ref="O39" si="50">+M39+N39</f>
        <v>142567</v>
      </c>
      <c r="P39" s="413">
        <v>0</v>
      </c>
      <c r="Q39" s="182">
        <f>O39+P39</f>
        <v>142567</v>
      </c>
      <c r="R39" s="40">
        <v>85592</v>
      </c>
      <c r="S39" s="38">
        <v>88251</v>
      </c>
      <c r="T39" s="182">
        <f>+R39+S39</f>
        <v>173843</v>
      </c>
      <c r="U39" s="413">
        <v>0</v>
      </c>
      <c r="V39" s="182">
        <f>T39+U39</f>
        <v>173843</v>
      </c>
      <c r="W39" s="41">
        <f t="shared" ref="W39" si="51">IF(Q39=0,0,((V39/Q39)-1)*100)</f>
        <v>21.937755581586195</v>
      </c>
    </row>
    <row r="40" spans="1:23" ht="13.5" thickBot="1" x14ac:dyDescent="0.25">
      <c r="A40" s="4" t="str">
        <f>IF(ISERROR(F40/G40)," ",IF(F40/G40&gt;0.5,IF(F40/G40&lt;1.5," ","NOT OK"),"NOT OK"))</f>
        <v xml:space="preserve"> </v>
      </c>
      <c r="B40" s="111" t="s">
        <v>18</v>
      </c>
      <c r="C40" s="138">
        <v>406</v>
      </c>
      <c r="D40" s="140">
        <v>406</v>
      </c>
      <c r="E40" s="164">
        <f>SUM(C40:D40)</f>
        <v>812</v>
      </c>
      <c r="F40" s="138">
        <v>532</v>
      </c>
      <c r="G40" s="140">
        <v>532</v>
      </c>
      <c r="H40" s="164">
        <f>SUM(F40:G40)</f>
        <v>1064</v>
      </c>
      <c r="I40" s="128">
        <f>IF(E40=0,0,((H40/E40)-1)*100)</f>
        <v>31.034482758620683</v>
      </c>
      <c r="J40" s="4"/>
      <c r="L40" s="14" t="s">
        <v>18</v>
      </c>
      <c r="M40" s="40">
        <v>63153</v>
      </c>
      <c r="N40" s="38">
        <v>62444</v>
      </c>
      <c r="O40" s="182">
        <f>+M40+N40</f>
        <v>125597</v>
      </c>
      <c r="P40" s="413">
        <v>102</v>
      </c>
      <c r="Q40" s="182">
        <f>O40+P40</f>
        <v>125699</v>
      </c>
      <c r="R40" s="40">
        <v>76776</v>
      </c>
      <c r="S40" s="38">
        <v>76213</v>
      </c>
      <c r="T40" s="182">
        <f>+R40+S40</f>
        <v>152989</v>
      </c>
      <c r="U40" s="413">
        <v>0</v>
      </c>
      <c r="V40" s="182">
        <f>T40+U40</f>
        <v>152989</v>
      </c>
      <c r="W40" s="41">
        <f>IF(Q40=0,0,((V40/Q40)-1)*100)</f>
        <v>21.710594356359248</v>
      </c>
    </row>
    <row r="41" spans="1:23" ht="15.75" customHeight="1" thickTop="1" thickBot="1" x14ac:dyDescent="0.25">
      <c r="A41" s="10" t="str">
        <f>IF(ISERROR(F41/G41)," ",IF(F41/G41&gt;0.5,IF(F41/G41&lt;1.5," ","NOT OK"),"NOT OK"))</f>
        <v xml:space="preserve"> </v>
      </c>
      <c r="B41" s="141" t="s">
        <v>19</v>
      </c>
      <c r="C41" s="133">
        <f>+C38+C39+C40</f>
        <v>1365</v>
      </c>
      <c r="D41" s="134">
        <f t="shared" ref="D41:H41" si="52">+D38+D39+D40</f>
        <v>1365</v>
      </c>
      <c r="E41" s="161">
        <f t="shared" si="52"/>
        <v>2730</v>
      </c>
      <c r="F41" s="133">
        <f t="shared" si="52"/>
        <v>1681</v>
      </c>
      <c r="G41" s="134">
        <f t="shared" si="52"/>
        <v>1681</v>
      </c>
      <c r="H41" s="161">
        <f t="shared" si="52"/>
        <v>3362</v>
      </c>
      <c r="I41" s="136">
        <f>IF(E41=0,0,((H41/E41)-1)*100)</f>
        <v>23.150183150183157</v>
      </c>
      <c r="J41" s="10"/>
      <c r="K41" s="11"/>
      <c r="L41" s="48" t="s">
        <v>19</v>
      </c>
      <c r="M41" s="49">
        <f>+M38+M39+M40</f>
        <v>209666</v>
      </c>
      <c r="N41" s="50">
        <f t="shared" ref="N41:V41" si="53">+N38+N39+N40</f>
        <v>212208</v>
      </c>
      <c r="O41" s="184">
        <f t="shared" si="53"/>
        <v>421874</v>
      </c>
      <c r="P41" s="50">
        <f t="shared" si="53"/>
        <v>102</v>
      </c>
      <c r="Q41" s="184">
        <f t="shared" si="53"/>
        <v>421976</v>
      </c>
      <c r="R41" s="49">
        <f t="shared" si="53"/>
        <v>253888</v>
      </c>
      <c r="S41" s="50">
        <f t="shared" si="53"/>
        <v>256478</v>
      </c>
      <c r="T41" s="184">
        <f t="shared" si="53"/>
        <v>510366</v>
      </c>
      <c r="U41" s="50">
        <f t="shared" si="53"/>
        <v>534</v>
      </c>
      <c r="V41" s="184">
        <f t="shared" si="53"/>
        <v>510900</v>
      </c>
      <c r="W41" s="51">
        <f>IF(Q41=0,0,((V41/Q41)-1)*100)</f>
        <v>21.073236392591042</v>
      </c>
    </row>
    <row r="42" spans="1:23" ht="13.5" thickTop="1" x14ac:dyDescent="0.2">
      <c r="A42" s="4" t="str">
        <f>IF(ISERROR(F42/G42)," ",IF(F42/G42&gt;0.5,IF(F42/G42&lt;1.5," ","NOT OK"),"NOT OK"))</f>
        <v xml:space="preserve"> </v>
      </c>
      <c r="B42" s="111" t="s">
        <v>20</v>
      </c>
      <c r="C42" s="125">
        <v>447</v>
      </c>
      <c r="D42" s="127">
        <v>447</v>
      </c>
      <c r="E42" s="167">
        <f>SUM(C42:D42)</f>
        <v>894</v>
      </c>
      <c r="F42" s="125">
        <v>522</v>
      </c>
      <c r="G42" s="127">
        <v>522</v>
      </c>
      <c r="H42" s="167">
        <f>SUM(F42:G42)</f>
        <v>1044</v>
      </c>
      <c r="I42" s="128">
        <f>IF(E42=0,0,((H42/E42)-1)*100)</f>
        <v>16.778523489932894</v>
      </c>
      <c r="J42" s="4"/>
      <c r="L42" s="14" t="s">
        <v>21</v>
      </c>
      <c r="M42" s="40">
        <v>68101</v>
      </c>
      <c r="N42" s="38">
        <v>68285</v>
      </c>
      <c r="O42" s="182">
        <f>+M42+N42</f>
        <v>136386</v>
      </c>
      <c r="P42" s="413">
        <v>0</v>
      </c>
      <c r="Q42" s="182">
        <f>O42+P42</f>
        <v>136386</v>
      </c>
      <c r="R42" s="40">
        <v>82280</v>
      </c>
      <c r="S42" s="38">
        <v>80643</v>
      </c>
      <c r="T42" s="182">
        <f>+R42+S42</f>
        <v>162923</v>
      </c>
      <c r="U42" s="413">
        <v>0</v>
      </c>
      <c r="V42" s="182">
        <f>T42+U42</f>
        <v>162923</v>
      </c>
      <c r="W42" s="41">
        <f>IF(Q42=0,0,((V42/Q42)-1)*100)</f>
        <v>19.457275673456209</v>
      </c>
    </row>
    <row r="43" spans="1:23" x14ac:dyDescent="0.2">
      <c r="A43" s="4" t="str">
        <f t="shared" ref="A43" si="54">IF(ISERROR(F43/G43)," ",IF(F43/G43&gt;0.5,IF(F43/G43&lt;1.5," ","NOT OK"),"NOT OK"))</f>
        <v xml:space="preserve"> </v>
      </c>
      <c r="B43" s="111" t="s">
        <v>22</v>
      </c>
      <c r="C43" s="125">
        <v>453</v>
      </c>
      <c r="D43" s="127">
        <v>453</v>
      </c>
      <c r="E43" s="160">
        <f>SUM(C43:D43)</f>
        <v>906</v>
      </c>
      <c r="F43" s="125">
        <v>528</v>
      </c>
      <c r="G43" s="127">
        <v>528</v>
      </c>
      <c r="H43" s="160">
        <f t="shared" ref="H43:H44" si="55">SUM(F43:G43)</f>
        <v>1056</v>
      </c>
      <c r="I43" s="128">
        <f t="shared" ref="I43" si="56">IF(E43=0,0,((H43/E43)-1)*100)</f>
        <v>16.556291390728472</v>
      </c>
      <c r="J43" s="4"/>
      <c r="L43" s="14" t="s">
        <v>22</v>
      </c>
      <c r="M43" s="40">
        <v>71429</v>
      </c>
      <c r="N43" s="38">
        <v>71008</v>
      </c>
      <c r="O43" s="182">
        <f t="shared" ref="O43" si="57">+M43+N43</f>
        <v>142437</v>
      </c>
      <c r="P43" s="413">
        <v>0</v>
      </c>
      <c r="Q43" s="182">
        <f>O43+P43</f>
        <v>142437</v>
      </c>
      <c r="R43" s="40">
        <v>80162</v>
      </c>
      <c r="S43" s="38">
        <v>80353</v>
      </c>
      <c r="T43" s="182">
        <f t="shared" ref="T43" si="58">+R43+S43</f>
        <v>160515</v>
      </c>
      <c r="U43" s="413">
        <v>162</v>
      </c>
      <c r="V43" s="182">
        <f>T43+U43</f>
        <v>160677</v>
      </c>
      <c r="W43" s="41">
        <f t="shared" ref="W43" si="59">IF(Q43=0,0,((V43/Q43)-1)*100)</f>
        <v>12.805661450325401</v>
      </c>
    </row>
    <row r="44" spans="1:23" ht="13.5" thickBot="1" x14ac:dyDescent="0.25">
      <c r="A44" s="4" t="str">
        <f>IF(ISERROR(F44/G44)," ",IF(F44/G44&gt;0.5,IF(F44/G44&lt;1.5," ","NOT OK"),"NOT OK"))</f>
        <v xml:space="preserve"> </v>
      </c>
      <c r="B44" s="111" t="s">
        <v>23</v>
      </c>
      <c r="C44" s="125">
        <v>436</v>
      </c>
      <c r="D44" s="144">
        <v>437</v>
      </c>
      <c r="E44" s="162">
        <f t="shared" ref="E44" si="60">SUM(C44:D44)</f>
        <v>873</v>
      </c>
      <c r="F44" s="125">
        <v>497</v>
      </c>
      <c r="G44" s="144">
        <v>497</v>
      </c>
      <c r="H44" s="162">
        <f t="shared" si="55"/>
        <v>994</v>
      </c>
      <c r="I44" s="145">
        <f>IF(E44=0,0,((H44/E44)-1)*100)</f>
        <v>13.860252004581897</v>
      </c>
      <c r="J44" s="4"/>
      <c r="L44" s="14" t="s">
        <v>23</v>
      </c>
      <c r="M44" s="40">
        <v>67251</v>
      </c>
      <c r="N44" s="38">
        <v>67068</v>
      </c>
      <c r="O44" s="182">
        <f>+M44+N44</f>
        <v>134319</v>
      </c>
      <c r="P44" s="413">
        <v>0</v>
      </c>
      <c r="Q44" s="182">
        <f>O44+P44</f>
        <v>134319</v>
      </c>
      <c r="R44" s="40">
        <v>74529</v>
      </c>
      <c r="S44" s="38">
        <v>74043</v>
      </c>
      <c r="T44" s="182">
        <f>+R44+S44</f>
        <v>148572</v>
      </c>
      <c r="U44" s="413">
        <v>0</v>
      </c>
      <c r="V44" s="182">
        <f>T44+U44</f>
        <v>148572</v>
      </c>
      <c r="W44" s="41">
        <f>IF(Q44=0,0,((V44/Q44)-1)*100)</f>
        <v>10.611305920979163</v>
      </c>
    </row>
    <row r="45" spans="1:23" ht="14.25" customHeight="1" thickTop="1" thickBot="1" x14ac:dyDescent="0.25">
      <c r="A45" s="4" t="str">
        <f t="shared" si="21"/>
        <v xml:space="preserve"> </v>
      </c>
      <c r="B45" s="132" t="s">
        <v>24</v>
      </c>
      <c r="C45" s="133">
        <f t="shared" ref="C45:E45" si="61">+C42+C43+C44</f>
        <v>1336</v>
      </c>
      <c r="D45" s="135">
        <f t="shared" si="61"/>
        <v>1337</v>
      </c>
      <c r="E45" s="168">
        <f t="shared" si="61"/>
        <v>2673</v>
      </c>
      <c r="F45" s="133">
        <f t="shared" ref="F45:H45" si="62">+F42+F43+F44</f>
        <v>1547</v>
      </c>
      <c r="G45" s="135">
        <f t="shared" si="62"/>
        <v>1547</v>
      </c>
      <c r="H45" s="168">
        <f t="shared" si="62"/>
        <v>3094</v>
      </c>
      <c r="I45" s="136">
        <f t="shared" ref="I45" si="63">IF(E45=0,0,((H45/E45)-1)*100)</f>
        <v>15.750093527871311</v>
      </c>
      <c r="J45" s="4"/>
      <c r="L45" s="42" t="s">
        <v>24</v>
      </c>
      <c r="M45" s="46">
        <f t="shared" ref="M45:Q45" si="64">+M42+M43+M44</f>
        <v>206781</v>
      </c>
      <c r="N45" s="44">
        <f t="shared" si="64"/>
        <v>206361</v>
      </c>
      <c r="O45" s="183">
        <f t="shared" si="64"/>
        <v>413142</v>
      </c>
      <c r="P45" s="44">
        <f t="shared" si="64"/>
        <v>0</v>
      </c>
      <c r="Q45" s="183">
        <f t="shared" si="64"/>
        <v>413142</v>
      </c>
      <c r="R45" s="46">
        <f t="shared" ref="R45:V45" si="65">+R42+R43+R44</f>
        <v>236971</v>
      </c>
      <c r="S45" s="44">
        <f t="shared" si="65"/>
        <v>235039</v>
      </c>
      <c r="T45" s="183">
        <f t="shared" si="65"/>
        <v>472010</v>
      </c>
      <c r="U45" s="44">
        <f t="shared" si="65"/>
        <v>162</v>
      </c>
      <c r="V45" s="183">
        <f t="shared" si="65"/>
        <v>472172</v>
      </c>
      <c r="W45" s="47">
        <f t="shared" ref="W45" si="66">IF(Q45=0,0,((V45/Q45)-1)*100)</f>
        <v>14.288065604562107</v>
      </c>
    </row>
    <row r="46" spans="1:23" ht="14.25" customHeight="1" thickTop="1" x14ac:dyDescent="0.2">
      <c r="A46" s="4" t="str">
        <f t="shared" si="21"/>
        <v xml:space="preserve"> </v>
      </c>
      <c r="B46" s="111" t="s">
        <v>10</v>
      </c>
      <c r="C46" s="125">
        <v>475</v>
      </c>
      <c r="D46" s="127">
        <v>474</v>
      </c>
      <c r="E46" s="164">
        <f t="shared" ref="E46" si="67">SUM(C46:D46)</f>
        <v>949</v>
      </c>
      <c r="F46" s="125">
        <v>553</v>
      </c>
      <c r="G46" s="127">
        <v>554</v>
      </c>
      <c r="H46" s="164">
        <f t="shared" ref="H46" si="68">SUM(F46:G46)</f>
        <v>1107</v>
      </c>
      <c r="I46" s="128">
        <f>IF(E46=0,0,((H46/E46)-1)*100)</f>
        <v>16.649104320337194</v>
      </c>
      <c r="J46" s="4"/>
      <c r="K46" s="7"/>
      <c r="L46" s="14" t="s">
        <v>10</v>
      </c>
      <c r="M46" s="40">
        <v>80180</v>
      </c>
      <c r="N46" s="38">
        <v>77956</v>
      </c>
      <c r="O46" s="182">
        <f>SUM(M46:N46)</f>
        <v>158136</v>
      </c>
      <c r="P46" s="413">
        <v>0</v>
      </c>
      <c r="Q46" s="182">
        <f>O46+P46</f>
        <v>158136</v>
      </c>
      <c r="R46" s="40">
        <v>93033</v>
      </c>
      <c r="S46" s="38">
        <v>92835</v>
      </c>
      <c r="T46" s="182">
        <f>SUM(R46:S46)</f>
        <v>185868</v>
      </c>
      <c r="U46" s="148">
        <v>0</v>
      </c>
      <c r="V46" s="182">
        <f>T46+U46</f>
        <v>185868</v>
      </c>
      <c r="W46" s="41">
        <f>IF(Q46=0,0,((V46/Q46)-1)*100)</f>
        <v>17.53680376384883</v>
      </c>
    </row>
    <row r="47" spans="1:23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v>570</v>
      </c>
      <c r="D47" s="127">
        <v>569</v>
      </c>
      <c r="E47" s="164">
        <f>SUM(C47:D47)</f>
        <v>1139</v>
      </c>
      <c r="F47" s="125">
        <v>592</v>
      </c>
      <c r="G47" s="127">
        <v>591</v>
      </c>
      <c r="H47" s="164">
        <f>SUM(F47:G47)</f>
        <v>1183</v>
      </c>
      <c r="I47" s="128">
        <f>IF(E47=0,0,((H47/E47)-1)*100)</f>
        <v>3.8630377524143888</v>
      </c>
      <c r="J47" s="4"/>
      <c r="K47" s="7"/>
      <c r="L47" s="14" t="s">
        <v>11</v>
      </c>
      <c r="M47" s="40">
        <v>86899</v>
      </c>
      <c r="N47" s="38">
        <v>85578</v>
      </c>
      <c r="O47" s="182">
        <f>SUM(M47:N47)</f>
        <v>172477</v>
      </c>
      <c r="P47" s="413">
        <v>0</v>
      </c>
      <c r="Q47" s="182">
        <f>O47+P47</f>
        <v>172477</v>
      </c>
      <c r="R47" s="40">
        <v>94556</v>
      </c>
      <c r="S47" s="38">
        <v>92602</v>
      </c>
      <c r="T47" s="182">
        <f>SUM(R47:S47)</f>
        <v>187158</v>
      </c>
      <c r="U47" s="148">
        <v>0</v>
      </c>
      <c r="V47" s="182">
        <f>T47+U47</f>
        <v>187158</v>
      </c>
      <c r="W47" s="41">
        <f>IF(Q47=0,0,((V47/Q47)-1)*100)</f>
        <v>8.5118595522881257</v>
      </c>
    </row>
    <row r="48" spans="1:23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9">
        <v>619</v>
      </c>
      <c r="D48" s="131">
        <v>620</v>
      </c>
      <c r="E48" s="164">
        <f>SUM(C48:D48)</f>
        <v>1239</v>
      </c>
      <c r="F48" s="129">
        <v>623</v>
      </c>
      <c r="G48" s="131">
        <v>623</v>
      </c>
      <c r="H48" s="164">
        <f>SUM(F48:G48)</f>
        <v>1246</v>
      </c>
      <c r="I48" s="128">
        <f>IF(E48=0,0,((H48/E48)-1)*100)</f>
        <v>0.56497175141243527</v>
      </c>
      <c r="J48" s="4"/>
      <c r="K48" s="7"/>
      <c r="L48" s="23" t="s">
        <v>12</v>
      </c>
      <c r="M48" s="40">
        <v>99112</v>
      </c>
      <c r="N48" s="38">
        <v>95956</v>
      </c>
      <c r="O48" s="182">
        <f t="shared" ref="O48" si="69">SUM(M48:N48)</f>
        <v>195068</v>
      </c>
      <c r="P48" s="413">
        <v>0</v>
      </c>
      <c r="Q48" s="235">
        <f t="shared" ref="Q48" si="70">O48+P48</f>
        <v>195068</v>
      </c>
      <c r="R48" s="40">
        <v>97494</v>
      </c>
      <c r="S48" s="38">
        <v>96430</v>
      </c>
      <c r="T48" s="182">
        <f t="shared" ref="T48" si="71">SUM(R48:S48)</f>
        <v>193924</v>
      </c>
      <c r="U48" s="148">
        <v>0</v>
      </c>
      <c r="V48" s="235">
        <f t="shared" ref="V48" si="72">T48+U48</f>
        <v>193924</v>
      </c>
      <c r="W48" s="41">
        <f>IF(Q48=0,0,((V48/Q48)-1)*100)</f>
        <v>-0.58646215678634928</v>
      </c>
    </row>
    <row r="49" spans="1:23" ht="14.25" customHeight="1" thickTop="1" thickBot="1" x14ac:dyDescent="0.25">
      <c r="A49" s="382" t="str">
        <f t="shared" ref="A49:A50" si="73">IF(ISERROR(F49/G49)," ",IF(F49/G49&gt;0.5,IF(F49/G49&lt;1.5," ","NOT OK"),"NOT OK"))</f>
        <v xml:space="preserve"> </v>
      </c>
      <c r="B49" s="132" t="s">
        <v>57</v>
      </c>
      <c r="C49" s="133">
        <f t="shared" ref="C49:H49" si="74">+C46+C47+C48</f>
        <v>1664</v>
      </c>
      <c r="D49" s="134">
        <f t="shared" si="74"/>
        <v>1663</v>
      </c>
      <c r="E49" s="161">
        <f t="shared" si="74"/>
        <v>3327</v>
      </c>
      <c r="F49" s="133">
        <f t="shared" si="74"/>
        <v>1768</v>
      </c>
      <c r="G49" s="134">
        <f t="shared" si="74"/>
        <v>1768</v>
      </c>
      <c r="H49" s="161">
        <f t="shared" si="74"/>
        <v>3536</v>
      </c>
      <c r="I49" s="136">
        <f>IF(E49=0,0,((H49/E49)-1)*100)</f>
        <v>6.2819356777877866</v>
      </c>
      <c r="J49" s="4"/>
      <c r="L49" s="42" t="s">
        <v>57</v>
      </c>
      <c r="M49" s="46">
        <f t="shared" ref="M49:V49" si="75">+M46+M47+M48</f>
        <v>266191</v>
      </c>
      <c r="N49" s="44">
        <f t="shared" si="75"/>
        <v>259490</v>
      </c>
      <c r="O49" s="183">
        <f t="shared" si="75"/>
        <v>525681</v>
      </c>
      <c r="P49" s="44">
        <f t="shared" si="75"/>
        <v>0</v>
      </c>
      <c r="Q49" s="183">
        <f t="shared" si="75"/>
        <v>525681</v>
      </c>
      <c r="R49" s="46">
        <f t="shared" si="75"/>
        <v>285083</v>
      </c>
      <c r="S49" s="44">
        <f t="shared" si="75"/>
        <v>281867</v>
      </c>
      <c r="T49" s="183">
        <f t="shared" si="75"/>
        <v>566950</v>
      </c>
      <c r="U49" s="44">
        <f t="shared" si="75"/>
        <v>0</v>
      </c>
      <c r="V49" s="183">
        <f t="shared" si="75"/>
        <v>566950</v>
      </c>
      <c r="W49" s="47">
        <f t="shared" ref="W49" si="76">IF(Q49=0,0,((V49/Q49)-1)*100)</f>
        <v>7.85057858282876</v>
      </c>
    </row>
    <row r="50" spans="1:23" ht="14.25" customHeight="1" thickTop="1" thickBot="1" x14ac:dyDescent="0.25">
      <c r="A50" s="383" t="str">
        <f t="shared" si="73"/>
        <v xml:space="preserve"> </v>
      </c>
      <c r="B50" s="132" t="s">
        <v>63</v>
      </c>
      <c r="C50" s="133">
        <f t="shared" ref="C50:H50" si="77">+C37+C41+C45+C49</f>
        <v>5834</v>
      </c>
      <c r="D50" s="135">
        <f t="shared" si="77"/>
        <v>5835</v>
      </c>
      <c r="E50" s="165">
        <f t="shared" si="77"/>
        <v>11669</v>
      </c>
      <c r="F50" s="133">
        <f t="shared" si="77"/>
        <v>6636</v>
      </c>
      <c r="G50" s="135">
        <f t="shared" si="77"/>
        <v>6636</v>
      </c>
      <c r="H50" s="165">
        <f t="shared" si="77"/>
        <v>13272</v>
      </c>
      <c r="I50" s="137">
        <f t="shared" ref="I50" si="78">IF(E50=0,0,((H50/E50)-1)*100)</f>
        <v>13.737252549490098</v>
      </c>
      <c r="J50" s="8"/>
      <c r="L50" s="42" t="s">
        <v>63</v>
      </c>
      <c r="M50" s="46">
        <f t="shared" ref="M50:V50" si="79">+M37+M41+M45+M49</f>
        <v>918622</v>
      </c>
      <c r="N50" s="44">
        <f t="shared" si="79"/>
        <v>918649</v>
      </c>
      <c r="O50" s="183">
        <f t="shared" si="79"/>
        <v>1837271</v>
      </c>
      <c r="P50" s="44">
        <f t="shared" si="79"/>
        <v>419</v>
      </c>
      <c r="Q50" s="183">
        <f t="shared" si="79"/>
        <v>1837690</v>
      </c>
      <c r="R50" s="46">
        <f t="shared" si="79"/>
        <v>1038042</v>
      </c>
      <c r="S50" s="44">
        <f t="shared" si="79"/>
        <v>1040619</v>
      </c>
      <c r="T50" s="183">
        <f t="shared" si="79"/>
        <v>2078661</v>
      </c>
      <c r="U50" s="44">
        <f t="shared" si="79"/>
        <v>872</v>
      </c>
      <c r="V50" s="183">
        <f t="shared" si="79"/>
        <v>2079533</v>
      </c>
      <c r="W50" s="47">
        <f>IF(Q50=0,0,((V50/Q50)-1)*100)</f>
        <v>13.16016303076144</v>
      </c>
    </row>
    <row r="51" spans="1:23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3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3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3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3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3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3" ht="13.5" thickBot="1" x14ac:dyDescent="0.25">
      <c r="B57" s="116" t="s">
        <v>29</v>
      </c>
      <c r="C57" s="117" t="s">
        <v>5</v>
      </c>
      <c r="D57" s="118" t="s">
        <v>6</v>
      </c>
      <c r="E57" s="418" t="s">
        <v>7</v>
      </c>
      <c r="F57" s="117" t="s">
        <v>5</v>
      </c>
      <c r="G57" s="118" t="s">
        <v>6</v>
      </c>
      <c r="H57" s="410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3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33"/>
      <c r="Q58" s="35"/>
      <c r="R58" s="34"/>
      <c r="S58" s="31"/>
      <c r="T58" s="32"/>
      <c r="U58" s="33"/>
      <c r="V58" s="35"/>
      <c r="W58" s="36"/>
    </row>
    <row r="59" spans="1:23" ht="14.25" customHeight="1" x14ac:dyDescent="0.2">
      <c r="A59" s="4" t="str">
        <f t="shared" si="21"/>
        <v xml:space="preserve"> </v>
      </c>
      <c r="B59" s="111" t="s">
        <v>13</v>
      </c>
      <c r="C59" s="125">
        <f t="shared" ref="C59:H61" si="80">+C9+C34</f>
        <v>518</v>
      </c>
      <c r="D59" s="127">
        <f t="shared" si="80"/>
        <v>519</v>
      </c>
      <c r="E59" s="164">
        <f t="shared" si="80"/>
        <v>1037</v>
      </c>
      <c r="F59" s="125">
        <f t="shared" si="80"/>
        <v>609</v>
      </c>
      <c r="G59" s="127">
        <f t="shared" si="80"/>
        <v>608</v>
      </c>
      <c r="H59" s="164">
        <f t="shared" si="80"/>
        <v>1217</v>
      </c>
      <c r="I59" s="128">
        <f t="shared" ref="I59:I70" si="81">IF(E59=0,0,((H59/E59)-1)*100)</f>
        <v>17.357762777242037</v>
      </c>
      <c r="J59" s="4"/>
      <c r="L59" s="14" t="s">
        <v>13</v>
      </c>
      <c r="M59" s="40">
        <f t="shared" ref="M59:N61" si="82">+M9+M34</f>
        <v>87295</v>
      </c>
      <c r="N59" s="38">
        <f t="shared" si="82"/>
        <v>88703</v>
      </c>
      <c r="O59" s="182">
        <f t="shared" ref="O59:O60" si="83">SUM(M59:N59)</f>
        <v>175998</v>
      </c>
      <c r="P59" s="39">
        <f>P9+P34</f>
        <v>317</v>
      </c>
      <c r="Q59" s="185">
        <f>+O59+P59</f>
        <v>176315</v>
      </c>
      <c r="R59" s="40">
        <f t="shared" ref="R59:S61" si="84">+R9+R34</f>
        <v>99310</v>
      </c>
      <c r="S59" s="38">
        <f t="shared" si="84"/>
        <v>103080</v>
      </c>
      <c r="T59" s="182">
        <f t="shared" ref="T59:T60" si="85">SUM(R59:S59)</f>
        <v>202390</v>
      </c>
      <c r="U59" s="39">
        <f>U9+U34</f>
        <v>176</v>
      </c>
      <c r="V59" s="185">
        <f>+T59+U59</f>
        <v>202566</v>
      </c>
      <c r="W59" s="41">
        <f t="shared" ref="W59:W70" si="86">IF(Q59=0,0,((V59/Q59)-1)*100)</f>
        <v>14.888693531463581</v>
      </c>
    </row>
    <row r="60" spans="1:23" ht="14.25" customHeight="1" x14ac:dyDescent="0.2">
      <c r="A60" s="4" t="str">
        <f t="shared" si="21"/>
        <v xml:space="preserve"> </v>
      </c>
      <c r="B60" s="111" t="s">
        <v>14</v>
      </c>
      <c r="C60" s="125">
        <f t="shared" si="80"/>
        <v>461</v>
      </c>
      <c r="D60" s="127">
        <f t="shared" si="80"/>
        <v>461</v>
      </c>
      <c r="E60" s="164">
        <f t="shared" si="80"/>
        <v>922</v>
      </c>
      <c r="F60" s="125">
        <f t="shared" si="80"/>
        <v>514</v>
      </c>
      <c r="G60" s="127">
        <f t="shared" si="80"/>
        <v>515</v>
      </c>
      <c r="H60" s="164">
        <f t="shared" si="80"/>
        <v>1029</v>
      </c>
      <c r="I60" s="128">
        <f t="shared" si="81"/>
        <v>11.605206073752704</v>
      </c>
      <c r="J60" s="4"/>
      <c r="L60" s="14" t="s">
        <v>14</v>
      </c>
      <c r="M60" s="40">
        <f t="shared" si="82"/>
        <v>72930</v>
      </c>
      <c r="N60" s="38">
        <f t="shared" si="82"/>
        <v>75008</v>
      </c>
      <c r="O60" s="182">
        <f t="shared" si="83"/>
        <v>147938</v>
      </c>
      <c r="P60" s="39">
        <f>P10+P35</f>
        <v>0</v>
      </c>
      <c r="Q60" s="185">
        <f>+O60+P60</f>
        <v>147938</v>
      </c>
      <c r="R60" s="40">
        <f t="shared" si="84"/>
        <v>84400</v>
      </c>
      <c r="S60" s="38">
        <f t="shared" si="84"/>
        <v>85867</v>
      </c>
      <c r="T60" s="182">
        <f t="shared" si="85"/>
        <v>170267</v>
      </c>
      <c r="U60" s="39">
        <f>U10+U35</f>
        <v>0</v>
      </c>
      <c r="V60" s="185">
        <f>+T60+U60</f>
        <v>170267</v>
      </c>
      <c r="W60" s="41">
        <f t="shared" si="86"/>
        <v>15.093485108626581</v>
      </c>
    </row>
    <row r="61" spans="1:23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80"/>
        <v>516</v>
      </c>
      <c r="D61" s="127">
        <f t="shared" si="80"/>
        <v>516</v>
      </c>
      <c r="E61" s="164">
        <f t="shared" si="80"/>
        <v>1032</v>
      </c>
      <c r="F61" s="125">
        <f t="shared" si="80"/>
        <v>595</v>
      </c>
      <c r="G61" s="127">
        <f t="shared" si="80"/>
        <v>594</v>
      </c>
      <c r="H61" s="164">
        <f t="shared" si="80"/>
        <v>1189</v>
      </c>
      <c r="I61" s="128">
        <f>IF(E61=0,0,((H61/E61)-1)*100)</f>
        <v>15.213178294573648</v>
      </c>
      <c r="J61" s="4"/>
      <c r="L61" s="14" t="s">
        <v>15</v>
      </c>
      <c r="M61" s="40">
        <f t="shared" si="82"/>
        <v>80113</v>
      </c>
      <c r="N61" s="38">
        <f t="shared" si="82"/>
        <v>80806</v>
      </c>
      <c r="O61" s="182">
        <f>SUM(M61:N61)</f>
        <v>160919</v>
      </c>
      <c r="P61" s="39">
        <f>P11+P36</f>
        <v>0</v>
      </c>
      <c r="Q61" s="185">
        <f>+O61+P61</f>
        <v>160919</v>
      </c>
      <c r="R61" s="40">
        <f t="shared" si="84"/>
        <v>92421</v>
      </c>
      <c r="S61" s="38">
        <f t="shared" si="84"/>
        <v>92151</v>
      </c>
      <c r="T61" s="182">
        <f>SUM(R61:S61)</f>
        <v>184572</v>
      </c>
      <c r="U61" s="39">
        <f>U11+U36</f>
        <v>0</v>
      </c>
      <c r="V61" s="185">
        <f>+T61+U61</f>
        <v>184572</v>
      </c>
      <c r="W61" s="41">
        <f>IF(Q61=0,0,((V61/Q61)-1)*100)</f>
        <v>14.698699345633525</v>
      </c>
    </row>
    <row r="62" spans="1:23" ht="14.25" customHeight="1" thickTop="1" thickBot="1" x14ac:dyDescent="0.25">
      <c r="A62" s="4" t="str">
        <f t="shared" si="21"/>
        <v xml:space="preserve"> </v>
      </c>
      <c r="B62" s="132" t="s">
        <v>61</v>
      </c>
      <c r="C62" s="133">
        <f t="shared" ref="C62:E62" si="87">+C59+C60+C61</f>
        <v>1495</v>
      </c>
      <c r="D62" s="135">
        <f t="shared" si="87"/>
        <v>1496</v>
      </c>
      <c r="E62" s="165">
        <f t="shared" si="87"/>
        <v>2991</v>
      </c>
      <c r="F62" s="133">
        <f t="shared" ref="F62:H62" si="88">+F59+F60+F61</f>
        <v>1718</v>
      </c>
      <c r="G62" s="135">
        <f t="shared" si="88"/>
        <v>1717</v>
      </c>
      <c r="H62" s="165">
        <f t="shared" si="88"/>
        <v>3435</v>
      </c>
      <c r="I62" s="137">
        <f>IF(E62=0,0,((H62/E62)-1)*100)</f>
        <v>14.8445336008024</v>
      </c>
      <c r="J62" s="8"/>
      <c r="L62" s="42" t="s">
        <v>61</v>
      </c>
      <c r="M62" s="46">
        <f t="shared" ref="M62:Q62" si="89">+M59+M60+M61</f>
        <v>240338</v>
      </c>
      <c r="N62" s="44">
        <f t="shared" si="89"/>
        <v>244517</v>
      </c>
      <c r="O62" s="183">
        <f t="shared" si="89"/>
        <v>484855</v>
      </c>
      <c r="P62" s="44">
        <f t="shared" si="89"/>
        <v>317</v>
      </c>
      <c r="Q62" s="183">
        <f t="shared" si="89"/>
        <v>485172</v>
      </c>
      <c r="R62" s="46">
        <f t="shared" ref="R62:V62" si="90">+R59+R60+R61</f>
        <v>276131</v>
      </c>
      <c r="S62" s="44">
        <f t="shared" si="90"/>
        <v>281098</v>
      </c>
      <c r="T62" s="183">
        <f t="shared" si="90"/>
        <v>557229</v>
      </c>
      <c r="U62" s="44">
        <f t="shared" si="90"/>
        <v>176</v>
      </c>
      <c r="V62" s="183">
        <f t="shared" si="90"/>
        <v>557405</v>
      </c>
      <c r="W62" s="47">
        <f>IF(Q62=0,0,((V62/Q62)-1)*100)</f>
        <v>14.888122150495086</v>
      </c>
    </row>
    <row r="63" spans="1:23" ht="14.25" customHeight="1" thickTop="1" x14ac:dyDescent="0.2">
      <c r="A63" s="4" t="str">
        <f t="shared" si="21"/>
        <v xml:space="preserve"> </v>
      </c>
      <c r="B63" s="111" t="s">
        <v>16</v>
      </c>
      <c r="C63" s="138">
        <f t="shared" ref="C63:H65" si="91">+C13+C38</f>
        <v>491</v>
      </c>
      <c r="D63" s="140">
        <f t="shared" si="91"/>
        <v>491</v>
      </c>
      <c r="E63" s="164">
        <f t="shared" si="91"/>
        <v>982</v>
      </c>
      <c r="F63" s="138">
        <f t="shared" si="91"/>
        <v>616</v>
      </c>
      <c r="G63" s="140">
        <f t="shared" si="91"/>
        <v>616</v>
      </c>
      <c r="H63" s="164">
        <f t="shared" si="91"/>
        <v>1232</v>
      </c>
      <c r="I63" s="128">
        <f t="shared" si="81"/>
        <v>25.458248472505083</v>
      </c>
      <c r="J63" s="8"/>
      <c r="L63" s="14" t="s">
        <v>16</v>
      </c>
      <c r="M63" s="40">
        <f t="shared" ref="M63:N65" si="92">+M13+M38</f>
        <v>77793</v>
      </c>
      <c r="N63" s="38">
        <f t="shared" si="92"/>
        <v>78623</v>
      </c>
      <c r="O63" s="182">
        <f t="shared" ref="O63" si="93">SUM(M63:N63)</f>
        <v>156416</v>
      </c>
      <c r="P63" s="39">
        <f>P13+P38</f>
        <v>0</v>
      </c>
      <c r="Q63" s="185">
        <f>+O63+P63</f>
        <v>156416</v>
      </c>
      <c r="R63" s="40">
        <f t="shared" ref="R63:S65" si="94">+R13+R38</f>
        <v>96184</v>
      </c>
      <c r="S63" s="38">
        <f t="shared" si="94"/>
        <v>96648</v>
      </c>
      <c r="T63" s="182">
        <f t="shared" ref="T63:T65" si="95">SUM(R63:S63)</f>
        <v>192832</v>
      </c>
      <c r="U63" s="39">
        <f>U13+U38</f>
        <v>534</v>
      </c>
      <c r="V63" s="185">
        <f>+T63+U63</f>
        <v>193366</v>
      </c>
      <c r="W63" s="41">
        <f t="shared" si="86"/>
        <v>23.622903027823238</v>
      </c>
    </row>
    <row r="64" spans="1:23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91"/>
        <v>485</v>
      </c>
      <c r="D64" s="140">
        <f t="shared" si="91"/>
        <v>485</v>
      </c>
      <c r="E64" s="164">
        <f t="shared" si="91"/>
        <v>970</v>
      </c>
      <c r="F64" s="138">
        <f t="shared" si="91"/>
        <v>584</v>
      </c>
      <c r="G64" s="140">
        <f t="shared" si="91"/>
        <v>585</v>
      </c>
      <c r="H64" s="164">
        <f t="shared" si="91"/>
        <v>1169</v>
      </c>
      <c r="I64" s="128">
        <f>IF(E64=0,0,((H64/E64)-1)*100)</f>
        <v>20.515463917525768</v>
      </c>
      <c r="J64" s="4"/>
      <c r="L64" s="14" t="s">
        <v>17</v>
      </c>
      <c r="M64" s="40">
        <f t="shared" si="92"/>
        <v>71601</v>
      </c>
      <c r="N64" s="38">
        <f t="shared" si="92"/>
        <v>73805</v>
      </c>
      <c r="O64" s="182">
        <f>SUM(M64:N64)</f>
        <v>145406</v>
      </c>
      <c r="P64" s="413">
        <f>P14+P39</f>
        <v>0</v>
      </c>
      <c r="Q64" s="182">
        <f>+O64+P64</f>
        <v>145406</v>
      </c>
      <c r="R64" s="40">
        <f t="shared" si="94"/>
        <v>89991</v>
      </c>
      <c r="S64" s="38">
        <f t="shared" si="94"/>
        <v>92712</v>
      </c>
      <c r="T64" s="182">
        <f>SUM(R64:S64)</f>
        <v>182703</v>
      </c>
      <c r="U64" s="148">
        <f>U14+U39</f>
        <v>0</v>
      </c>
      <c r="V64" s="182">
        <f>+T64+U64</f>
        <v>182703</v>
      </c>
      <c r="W64" s="41">
        <f>IF(Q64=0,0,((V64/Q64)-1)*100)</f>
        <v>25.650248270360244</v>
      </c>
    </row>
    <row r="65" spans="1:23" ht="14.25" customHeight="1" thickBot="1" x14ac:dyDescent="0.25">
      <c r="A65" s="4" t="str">
        <f t="shared" ref="A65:A71" si="96">IF(ISERROR(F65/G65)," ",IF(F65/G65&gt;0.5,IF(F65/G65&lt;1.5," ","NOT OK"),"NOT OK"))</f>
        <v xml:space="preserve"> </v>
      </c>
      <c r="B65" s="111" t="s">
        <v>18</v>
      </c>
      <c r="C65" s="138">
        <f t="shared" si="91"/>
        <v>415</v>
      </c>
      <c r="D65" s="140">
        <f t="shared" si="91"/>
        <v>415</v>
      </c>
      <c r="E65" s="164">
        <f t="shared" si="91"/>
        <v>830</v>
      </c>
      <c r="F65" s="138">
        <f t="shared" si="91"/>
        <v>559</v>
      </c>
      <c r="G65" s="140">
        <f t="shared" si="91"/>
        <v>558</v>
      </c>
      <c r="H65" s="164">
        <f t="shared" si="91"/>
        <v>1117</v>
      </c>
      <c r="I65" s="128">
        <f t="shared" si="81"/>
        <v>34.578313253012041</v>
      </c>
      <c r="J65" s="4"/>
      <c r="L65" s="14" t="s">
        <v>18</v>
      </c>
      <c r="M65" s="40">
        <f t="shared" si="92"/>
        <v>64696</v>
      </c>
      <c r="N65" s="38">
        <f t="shared" si="92"/>
        <v>63832</v>
      </c>
      <c r="O65" s="182">
        <f t="shared" ref="O65" si="97">SUM(M65:N65)</f>
        <v>128528</v>
      </c>
      <c r="P65" s="413">
        <f>P15+P40</f>
        <v>102</v>
      </c>
      <c r="Q65" s="182">
        <f>+O65+P65</f>
        <v>128630</v>
      </c>
      <c r="R65" s="40">
        <f t="shared" si="94"/>
        <v>81177</v>
      </c>
      <c r="S65" s="38">
        <f t="shared" si="94"/>
        <v>80529</v>
      </c>
      <c r="T65" s="182">
        <f t="shared" si="95"/>
        <v>161706</v>
      </c>
      <c r="U65" s="148">
        <f>U15+U40</f>
        <v>0</v>
      </c>
      <c r="V65" s="182">
        <f>+T65+U65</f>
        <v>161706</v>
      </c>
      <c r="W65" s="41">
        <f t="shared" si="86"/>
        <v>25.714063593251968</v>
      </c>
    </row>
    <row r="66" spans="1:23" ht="14.25" customHeight="1" thickTop="1" thickBot="1" x14ac:dyDescent="0.25">
      <c r="A66" s="10" t="str">
        <f t="shared" si="96"/>
        <v xml:space="preserve"> </v>
      </c>
      <c r="B66" s="141" t="s">
        <v>19</v>
      </c>
      <c r="C66" s="133">
        <f t="shared" ref="C66:E66" si="98">+C63+C64+C65</f>
        <v>1391</v>
      </c>
      <c r="D66" s="143">
        <f t="shared" si="98"/>
        <v>1391</v>
      </c>
      <c r="E66" s="166">
        <f t="shared" si="98"/>
        <v>2782</v>
      </c>
      <c r="F66" s="133">
        <f t="shared" ref="F66:H66" si="99">+F63+F64+F65</f>
        <v>1759</v>
      </c>
      <c r="G66" s="143">
        <f t="shared" si="99"/>
        <v>1759</v>
      </c>
      <c r="H66" s="166">
        <f t="shared" si="99"/>
        <v>3518</v>
      </c>
      <c r="I66" s="136">
        <f t="shared" si="81"/>
        <v>26.455787203450765</v>
      </c>
      <c r="J66" s="10"/>
      <c r="K66" s="11"/>
      <c r="L66" s="48" t="s">
        <v>19</v>
      </c>
      <c r="M66" s="49">
        <f t="shared" ref="M66:Q66" si="100">+M63+M64+M65</f>
        <v>214090</v>
      </c>
      <c r="N66" s="50">
        <f t="shared" si="100"/>
        <v>216260</v>
      </c>
      <c r="O66" s="184">
        <f t="shared" si="100"/>
        <v>430350</v>
      </c>
      <c r="P66" s="50">
        <f t="shared" si="100"/>
        <v>102</v>
      </c>
      <c r="Q66" s="184">
        <f t="shared" si="100"/>
        <v>430452</v>
      </c>
      <c r="R66" s="49">
        <f t="shared" ref="R66:V66" si="101">+R63+R64+R65</f>
        <v>267352</v>
      </c>
      <c r="S66" s="50">
        <f t="shared" si="101"/>
        <v>269889</v>
      </c>
      <c r="T66" s="184">
        <f t="shared" si="101"/>
        <v>537241</v>
      </c>
      <c r="U66" s="50">
        <f t="shared" si="101"/>
        <v>534</v>
      </c>
      <c r="V66" s="184">
        <f t="shared" si="101"/>
        <v>537775</v>
      </c>
      <c r="W66" s="51">
        <f t="shared" si="86"/>
        <v>24.932628957467973</v>
      </c>
    </row>
    <row r="67" spans="1:23" ht="14.25" customHeight="1" thickTop="1" x14ac:dyDescent="0.2">
      <c r="A67" s="4" t="str">
        <f t="shared" si="96"/>
        <v xml:space="preserve"> </v>
      </c>
      <c r="B67" s="111" t="s">
        <v>21</v>
      </c>
      <c r="C67" s="125">
        <f t="shared" ref="C67:H69" si="102">+C17+C42</f>
        <v>462</v>
      </c>
      <c r="D67" s="127">
        <f t="shared" si="102"/>
        <v>462</v>
      </c>
      <c r="E67" s="167">
        <f t="shared" si="102"/>
        <v>924</v>
      </c>
      <c r="F67" s="125">
        <f t="shared" si="102"/>
        <v>548</v>
      </c>
      <c r="G67" s="127">
        <f t="shared" si="102"/>
        <v>549</v>
      </c>
      <c r="H67" s="167">
        <f t="shared" si="102"/>
        <v>1097</v>
      </c>
      <c r="I67" s="128">
        <f t="shared" si="81"/>
        <v>18.722943722943718</v>
      </c>
      <c r="J67" s="4"/>
      <c r="L67" s="14" t="s">
        <v>21</v>
      </c>
      <c r="M67" s="40">
        <f t="shared" ref="M67:N69" si="103">+M17+M42</f>
        <v>70938</v>
      </c>
      <c r="N67" s="38">
        <f t="shared" si="103"/>
        <v>70859</v>
      </c>
      <c r="O67" s="182">
        <f t="shared" ref="O67:O69" si="104">SUM(M67:N67)</f>
        <v>141797</v>
      </c>
      <c r="P67" s="413">
        <f>P17+P42</f>
        <v>0</v>
      </c>
      <c r="Q67" s="182">
        <f>+O67+P67</f>
        <v>141797</v>
      </c>
      <c r="R67" s="40">
        <f t="shared" ref="R67:S69" si="105">+R17+R42</f>
        <v>86282</v>
      </c>
      <c r="S67" s="38">
        <f t="shared" si="105"/>
        <v>84487</v>
      </c>
      <c r="T67" s="182">
        <f t="shared" ref="T67:T69" si="106">SUM(R67:S67)</f>
        <v>170769</v>
      </c>
      <c r="U67" s="148">
        <f>U17+U42</f>
        <v>0</v>
      </c>
      <c r="V67" s="182">
        <f>+T67+U67</f>
        <v>170769</v>
      </c>
      <c r="W67" s="41">
        <f t="shared" si="86"/>
        <v>20.432026065431575</v>
      </c>
    </row>
    <row r="68" spans="1:23" ht="14.25" customHeight="1" x14ac:dyDescent="0.2">
      <c r="A68" s="4" t="str">
        <f t="shared" si="96"/>
        <v xml:space="preserve"> </v>
      </c>
      <c r="B68" s="111" t="s">
        <v>22</v>
      </c>
      <c r="C68" s="125">
        <f t="shared" si="102"/>
        <v>479</v>
      </c>
      <c r="D68" s="127">
        <f t="shared" si="102"/>
        <v>480</v>
      </c>
      <c r="E68" s="160">
        <f t="shared" si="102"/>
        <v>959</v>
      </c>
      <c r="F68" s="125">
        <f t="shared" si="102"/>
        <v>555</v>
      </c>
      <c r="G68" s="127">
        <f t="shared" si="102"/>
        <v>555</v>
      </c>
      <c r="H68" s="160">
        <f t="shared" si="102"/>
        <v>1110</v>
      </c>
      <c r="I68" s="128">
        <f t="shared" si="81"/>
        <v>15.745568300312819</v>
      </c>
      <c r="J68" s="4"/>
      <c r="L68" s="14" t="s">
        <v>22</v>
      </c>
      <c r="M68" s="40">
        <f t="shared" si="103"/>
        <v>76043</v>
      </c>
      <c r="N68" s="38">
        <f t="shared" si="103"/>
        <v>75719</v>
      </c>
      <c r="O68" s="182">
        <f t="shared" si="104"/>
        <v>151762</v>
      </c>
      <c r="P68" s="413">
        <f>P18+P43</f>
        <v>0</v>
      </c>
      <c r="Q68" s="182">
        <f>+O68+P68</f>
        <v>151762</v>
      </c>
      <c r="R68" s="40">
        <f t="shared" si="105"/>
        <v>84190</v>
      </c>
      <c r="S68" s="38">
        <f t="shared" si="105"/>
        <v>84767</v>
      </c>
      <c r="T68" s="182">
        <f t="shared" si="106"/>
        <v>168957</v>
      </c>
      <c r="U68" s="148">
        <f>U18+U43</f>
        <v>162</v>
      </c>
      <c r="V68" s="182">
        <f>+T68+U68</f>
        <v>169119</v>
      </c>
      <c r="W68" s="41">
        <f t="shared" si="86"/>
        <v>11.436986861006048</v>
      </c>
    </row>
    <row r="69" spans="1:23" ht="14.25" customHeight="1" thickBot="1" x14ac:dyDescent="0.25">
      <c r="A69" s="4" t="str">
        <f t="shared" si="96"/>
        <v xml:space="preserve"> </v>
      </c>
      <c r="B69" s="111" t="s">
        <v>23</v>
      </c>
      <c r="C69" s="125">
        <f t="shared" si="102"/>
        <v>463</v>
      </c>
      <c r="D69" s="144">
        <f t="shared" si="102"/>
        <v>463</v>
      </c>
      <c r="E69" s="162">
        <f t="shared" si="102"/>
        <v>926</v>
      </c>
      <c r="F69" s="125">
        <f t="shared" si="102"/>
        <v>522</v>
      </c>
      <c r="G69" s="144">
        <f t="shared" si="102"/>
        <v>522</v>
      </c>
      <c r="H69" s="162">
        <f t="shared" si="102"/>
        <v>1044</v>
      </c>
      <c r="I69" s="145">
        <f t="shared" si="81"/>
        <v>12.742980561555072</v>
      </c>
      <c r="J69" s="4"/>
      <c r="L69" s="14" t="s">
        <v>23</v>
      </c>
      <c r="M69" s="40">
        <f t="shared" si="103"/>
        <v>71603</v>
      </c>
      <c r="N69" s="38">
        <f t="shared" si="103"/>
        <v>71015</v>
      </c>
      <c r="O69" s="182">
        <f t="shared" si="104"/>
        <v>142618</v>
      </c>
      <c r="P69" s="39">
        <f>P19+P44</f>
        <v>0</v>
      </c>
      <c r="Q69" s="185">
        <f>+O69+P69</f>
        <v>142618</v>
      </c>
      <c r="R69" s="40">
        <f t="shared" si="105"/>
        <v>77864</v>
      </c>
      <c r="S69" s="38">
        <f t="shared" si="105"/>
        <v>77391</v>
      </c>
      <c r="T69" s="182">
        <f t="shared" si="106"/>
        <v>155255</v>
      </c>
      <c r="U69" s="39">
        <f>U19+U44</f>
        <v>0</v>
      </c>
      <c r="V69" s="185">
        <f>+T69+U69</f>
        <v>155255</v>
      </c>
      <c r="W69" s="41">
        <f t="shared" si="86"/>
        <v>8.8607328668190544</v>
      </c>
    </row>
    <row r="70" spans="1:23" ht="14.25" customHeight="1" thickTop="1" thickBot="1" x14ac:dyDescent="0.25">
      <c r="A70" s="4" t="str">
        <f t="shared" si="96"/>
        <v xml:space="preserve"> </v>
      </c>
      <c r="B70" s="132" t="s">
        <v>24</v>
      </c>
      <c r="C70" s="133">
        <f t="shared" ref="C70:E70" si="107">+C67+C68+C69</f>
        <v>1404</v>
      </c>
      <c r="D70" s="135">
        <f t="shared" si="107"/>
        <v>1405</v>
      </c>
      <c r="E70" s="168">
        <f t="shared" si="107"/>
        <v>2809</v>
      </c>
      <c r="F70" s="133">
        <f t="shared" ref="F70:H70" si="108">+F67+F68+F69</f>
        <v>1625</v>
      </c>
      <c r="G70" s="135">
        <f t="shared" si="108"/>
        <v>1626</v>
      </c>
      <c r="H70" s="168">
        <f t="shared" si="108"/>
        <v>3251</v>
      </c>
      <c r="I70" s="136">
        <f t="shared" si="81"/>
        <v>15.735137059451754</v>
      </c>
      <c r="J70" s="4"/>
      <c r="L70" s="42" t="s">
        <v>24</v>
      </c>
      <c r="M70" s="46">
        <f t="shared" ref="M70:Q70" si="109">+M67+M68+M69</f>
        <v>218584</v>
      </c>
      <c r="N70" s="44">
        <f t="shared" si="109"/>
        <v>217593</v>
      </c>
      <c r="O70" s="183">
        <f t="shared" si="109"/>
        <v>436177</v>
      </c>
      <c r="P70" s="45">
        <f t="shared" si="109"/>
        <v>0</v>
      </c>
      <c r="Q70" s="186">
        <f t="shared" si="109"/>
        <v>436177</v>
      </c>
      <c r="R70" s="46">
        <f t="shared" ref="R70:V70" si="110">+R67+R68+R69</f>
        <v>248336</v>
      </c>
      <c r="S70" s="44">
        <f t="shared" si="110"/>
        <v>246645</v>
      </c>
      <c r="T70" s="183">
        <f t="shared" si="110"/>
        <v>494981</v>
      </c>
      <c r="U70" s="45">
        <f t="shared" si="110"/>
        <v>162</v>
      </c>
      <c r="V70" s="186">
        <f t="shared" si="110"/>
        <v>495143</v>
      </c>
      <c r="W70" s="47">
        <f t="shared" si="86"/>
        <v>13.518823780254351</v>
      </c>
    </row>
    <row r="71" spans="1:23" ht="14.25" customHeight="1" thickTop="1" x14ac:dyDescent="0.2">
      <c r="A71" s="4" t="str">
        <f t="shared" si="96"/>
        <v xml:space="preserve"> </v>
      </c>
      <c r="B71" s="111" t="s">
        <v>10</v>
      </c>
      <c r="C71" s="125">
        <f t="shared" ref="C71:H73" si="111">+C21+C46</f>
        <v>501</v>
      </c>
      <c r="D71" s="127">
        <f t="shared" si="111"/>
        <v>501</v>
      </c>
      <c r="E71" s="164">
        <f t="shared" si="111"/>
        <v>1002</v>
      </c>
      <c r="F71" s="125">
        <f t="shared" si="111"/>
        <v>581</v>
      </c>
      <c r="G71" s="127">
        <f t="shared" si="111"/>
        <v>581</v>
      </c>
      <c r="H71" s="164">
        <f t="shared" si="111"/>
        <v>1162</v>
      </c>
      <c r="I71" s="128">
        <f>IF(E71=0,0,((H71/E71)-1)*100)</f>
        <v>15.968063872255488</v>
      </c>
      <c r="J71" s="4"/>
      <c r="K71" s="7"/>
      <c r="L71" s="14" t="s">
        <v>10</v>
      </c>
      <c r="M71" s="40">
        <f t="shared" ref="M71:N73" si="112">+M21+M46</f>
        <v>84445</v>
      </c>
      <c r="N71" s="38">
        <f t="shared" si="112"/>
        <v>82222</v>
      </c>
      <c r="O71" s="182">
        <f>SUM(M71:N71)</f>
        <v>166667</v>
      </c>
      <c r="P71" s="39">
        <f>P21+P46</f>
        <v>0</v>
      </c>
      <c r="Q71" s="185">
        <f>+O71+P71</f>
        <v>166667</v>
      </c>
      <c r="R71" s="40">
        <f t="shared" ref="R71:S73" si="113">+R21+R46</f>
        <v>97153</v>
      </c>
      <c r="S71" s="38">
        <f t="shared" si="113"/>
        <v>96292</v>
      </c>
      <c r="T71" s="182">
        <f>SUM(R71:S71)</f>
        <v>193445</v>
      </c>
      <c r="U71" s="39">
        <f>U21+U46</f>
        <v>0</v>
      </c>
      <c r="V71" s="185">
        <f>+T71+U71</f>
        <v>193445</v>
      </c>
      <c r="W71" s="41">
        <f>IF(Q71=0,0,((V71/Q71)-1)*100)</f>
        <v>16.066767866464261</v>
      </c>
    </row>
    <row r="72" spans="1:23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111"/>
        <v>595</v>
      </c>
      <c r="D72" s="127">
        <f t="shared" si="111"/>
        <v>594</v>
      </c>
      <c r="E72" s="164">
        <f t="shared" si="111"/>
        <v>1189</v>
      </c>
      <c r="F72" s="125">
        <f t="shared" si="111"/>
        <v>623</v>
      </c>
      <c r="G72" s="127">
        <f t="shared" si="111"/>
        <v>622</v>
      </c>
      <c r="H72" s="164">
        <f t="shared" si="111"/>
        <v>1245</v>
      </c>
      <c r="I72" s="128">
        <f>IF(E72=0,0,((H72/E72)-1)*100)</f>
        <v>4.7098402018503016</v>
      </c>
      <c r="J72" s="4"/>
      <c r="K72" s="7"/>
      <c r="L72" s="14" t="s">
        <v>11</v>
      </c>
      <c r="M72" s="40">
        <f t="shared" si="112"/>
        <v>88099</v>
      </c>
      <c r="N72" s="38">
        <f t="shared" si="112"/>
        <v>86777</v>
      </c>
      <c r="O72" s="182">
        <f>SUM(M72:N72)</f>
        <v>174876</v>
      </c>
      <c r="P72" s="39">
        <f>P22+P47</f>
        <v>0</v>
      </c>
      <c r="Q72" s="185">
        <f>+O72+P72</f>
        <v>174876</v>
      </c>
      <c r="R72" s="40">
        <f t="shared" si="113"/>
        <v>98781</v>
      </c>
      <c r="S72" s="38">
        <f t="shared" si="113"/>
        <v>96455</v>
      </c>
      <c r="T72" s="182">
        <f>SUM(R72:S72)</f>
        <v>195236</v>
      </c>
      <c r="U72" s="39">
        <f>U22+U47</f>
        <v>0</v>
      </c>
      <c r="V72" s="185">
        <f>+T72+U72</f>
        <v>195236</v>
      </c>
      <c r="W72" s="41">
        <f>IF(Q72=0,0,((V72/Q72)-1)*100)</f>
        <v>11.642535282142784</v>
      </c>
    </row>
    <row r="73" spans="1:23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111"/>
        <v>646</v>
      </c>
      <c r="D73" s="131">
        <f t="shared" si="111"/>
        <v>647</v>
      </c>
      <c r="E73" s="164">
        <f t="shared" si="111"/>
        <v>1293</v>
      </c>
      <c r="F73" s="129">
        <f t="shared" si="111"/>
        <v>653</v>
      </c>
      <c r="G73" s="131">
        <f t="shared" si="111"/>
        <v>653</v>
      </c>
      <c r="H73" s="164">
        <f t="shared" si="111"/>
        <v>1306</v>
      </c>
      <c r="I73" s="128">
        <f>IF(E73=0,0,((H73/E73)-1)*100)</f>
        <v>1.0054137664346374</v>
      </c>
      <c r="J73" s="4"/>
      <c r="K73" s="7"/>
      <c r="L73" s="23" t="s">
        <v>12</v>
      </c>
      <c r="M73" s="40">
        <f t="shared" si="112"/>
        <v>100529</v>
      </c>
      <c r="N73" s="38">
        <f t="shared" si="112"/>
        <v>97383</v>
      </c>
      <c r="O73" s="182">
        <f t="shared" ref="O73" si="114">SUM(M73:N73)</f>
        <v>197912</v>
      </c>
      <c r="P73" s="39">
        <f>P23+P48</f>
        <v>0</v>
      </c>
      <c r="Q73" s="185">
        <f>+O73+P73</f>
        <v>197912</v>
      </c>
      <c r="R73" s="40">
        <f t="shared" si="113"/>
        <v>102075</v>
      </c>
      <c r="S73" s="38">
        <f t="shared" si="113"/>
        <v>101069</v>
      </c>
      <c r="T73" s="182">
        <f t="shared" ref="T73" si="115">SUM(R73:S73)</f>
        <v>203144</v>
      </c>
      <c r="U73" s="39">
        <f>U23+U48</f>
        <v>0</v>
      </c>
      <c r="V73" s="185">
        <f>+T73+U73</f>
        <v>203144</v>
      </c>
      <c r="W73" s="41">
        <f>IF(Q73=0,0,((V73/Q73)-1)*100)</f>
        <v>2.6435991753910759</v>
      </c>
    </row>
    <row r="74" spans="1:23" ht="14.25" customHeight="1" thickTop="1" thickBot="1" x14ac:dyDescent="0.25">
      <c r="A74" s="382" t="str">
        <f t="shared" ref="A74:A75" si="116">IF(ISERROR(F74/G74)," ",IF(F74/G74&gt;0.5,IF(F74/G74&lt;1.5," ","NOT OK"),"NOT OK"))</f>
        <v xml:space="preserve"> </v>
      </c>
      <c r="B74" s="132" t="s">
        <v>57</v>
      </c>
      <c r="C74" s="133">
        <f t="shared" ref="C74:H74" si="117">+C71+C72+C73</f>
        <v>1742</v>
      </c>
      <c r="D74" s="134">
        <f t="shared" si="117"/>
        <v>1742</v>
      </c>
      <c r="E74" s="161">
        <f t="shared" si="117"/>
        <v>3484</v>
      </c>
      <c r="F74" s="133">
        <f t="shared" si="117"/>
        <v>1857</v>
      </c>
      <c r="G74" s="134">
        <f t="shared" si="117"/>
        <v>1856</v>
      </c>
      <c r="H74" s="161">
        <f t="shared" si="117"/>
        <v>3713</v>
      </c>
      <c r="I74" s="136">
        <f t="shared" ref="I74:I75" si="118">IF(E74=0,0,((H74/E74)-1)*100)</f>
        <v>6.5729047072330626</v>
      </c>
      <c r="J74" s="4"/>
      <c r="L74" s="42" t="s">
        <v>57</v>
      </c>
      <c r="M74" s="46">
        <f t="shared" ref="M74:V74" si="119">+M71+M72+M73</f>
        <v>273073</v>
      </c>
      <c r="N74" s="44">
        <f t="shared" si="119"/>
        <v>266382</v>
      </c>
      <c r="O74" s="183">
        <f t="shared" si="119"/>
        <v>539455</v>
      </c>
      <c r="P74" s="44">
        <f t="shared" si="119"/>
        <v>0</v>
      </c>
      <c r="Q74" s="183">
        <f t="shared" si="119"/>
        <v>539455</v>
      </c>
      <c r="R74" s="46">
        <f t="shared" si="119"/>
        <v>298009</v>
      </c>
      <c r="S74" s="44">
        <f t="shared" si="119"/>
        <v>293816</v>
      </c>
      <c r="T74" s="183">
        <f t="shared" si="119"/>
        <v>591825</v>
      </c>
      <c r="U74" s="44">
        <f t="shared" si="119"/>
        <v>0</v>
      </c>
      <c r="V74" s="183">
        <f t="shared" si="119"/>
        <v>591825</v>
      </c>
      <c r="W74" s="47">
        <f t="shared" ref="W74" si="120">IF(Q74=0,0,((V74/Q74)-1)*100)</f>
        <v>9.7079459825193837</v>
      </c>
    </row>
    <row r="75" spans="1:23" ht="14.25" customHeight="1" thickTop="1" thickBot="1" x14ac:dyDescent="0.25">
      <c r="A75" s="383" t="str">
        <f t="shared" si="116"/>
        <v xml:space="preserve"> </v>
      </c>
      <c r="B75" s="132" t="s">
        <v>63</v>
      </c>
      <c r="C75" s="133">
        <f t="shared" ref="C75:H75" si="121">+C62+C66+C70+C74</f>
        <v>6032</v>
      </c>
      <c r="D75" s="135">
        <f t="shared" si="121"/>
        <v>6034</v>
      </c>
      <c r="E75" s="165">
        <f t="shared" si="121"/>
        <v>12066</v>
      </c>
      <c r="F75" s="133">
        <f t="shared" si="121"/>
        <v>6959</v>
      </c>
      <c r="G75" s="135">
        <f t="shared" si="121"/>
        <v>6958</v>
      </c>
      <c r="H75" s="165">
        <f t="shared" si="121"/>
        <v>13917</v>
      </c>
      <c r="I75" s="137">
        <f t="shared" si="118"/>
        <v>15.340626553953252</v>
      </c>
      <c r="J75" s="8"/>
      <c r="L75" s="42" t="s">
        <v>63</v>
      </c>
      <c r="M75" s="46">
        <f t="shared" ref="M75:V75" si="122">+M62+M66+M70+M74</f>
        <v>946085</v>
      </c>
      <c r="N75" s="44">
        <f t="shared" si="122"/>
        <v>944752</v>
      </c>
      <c r="O75" s="183">
        <f t="shared" si="122"/>
        <v>1890837</v>
      </c>
      <c r="P75" s="44">
        <f t="shared" si="122"/>
        <v>419</v>
      </c>
      <c r="Q75" s="183">
        <f t="shared" si="122"/>
        <v>1891256</v>
      </c>
      <c r="R75" s="46">
        <f t="shared" si="122"/>
        <v>1089828</v>
      </c>
      <c r="S75" s="44">
        <f t="shared" si="122"/>
        <v>1091448</v>
      </c>
      <c r="T75" s="183">
        <f t="shared" si="122"/>
        <v>2181276</v>
      </c>
      <c r="U75" s="44">
        <f t="shared" si="122"/>
        <v>872</v>
      </c>
      <c r="V75" s="183">
        <f t="shared" si="122"/>
        <v>2182148</v>
      </c>
      <c r="W75" s="47">
        <f>IF(Q75=0,0,((V75/Q75)-1)*100)</f>
        <v>15.380889736767521</v>
      </c>
    </row>
    <row r="76" spans="1:23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3" ht="13.5" thickTop="1" x14ac:dyDescent="0.2"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3" ht="13.5" thickBot="1" x14ac:dyDescent="0.25"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3" ht="14.25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3" ht="13.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355" t="s">
        <v>2</v>
      </c>
    </row>
    <row r="81" spans="1:27" ht="13.5" thickTop="1" x14ac:dyDescent="0.2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56" t="s">
        <v>4</v>
      </c>
    </row>
    <row r="82" spans="1:27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54"/>
    </row>
    <row r="83" spans="1:27" ht="6" customHeight="1" thickTop="1" x14ac:dyDescent="0.2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7" x14ac:dyDescent="0.2">
      <c r="A84" s="386"/>
      <c r="L84" s="61" t="s">
        <v>13</v>
      </c>
      <c r="M84" s="78">
        <v>0</v>
      </c>
      <c r="N84" s="79">
        <v>0</v>
      </c>
      <c r="O84" s="197">
        <f t="shared" ref="O84" si="123">+M84+N84</f>
        <v>0</v>
      </c>
      <c r="P84" s="80">
        <v>0</v>
      </c>
      <c r="Q84" s="197">
        <f>O84+P84</f>
        <v>0</v>
      </c>
      <c r="R84" s="78">
        <v>0</v>
      </c>
      <c r="S84" s="79">
        <v>0</v>
      </c>
      <c r="T84" s="197">
        <f t="shared" ref="T84:T100" si="124">+R84+S84</f>
        <v>0</v>
      </c>
      <c r="U84" s="80">
        <v>0</v>
      </c>
      <c r="V84" s="197">
        <f>T84+U84</f>
        <v>0</v>
      </c>
      <c r="W84" s="468">
        <f t="shared" ref="W84" si="125">IF(Q84=0,0,((V84/Q84)-1)*100)</f>
        <v>0</v>
      </c>
      <c r="X84" s="424"/>
      <c r="Y84" s="409"/>
      <c r="Z84" s="409"/>
      <c r="AA84" s="408"/>
    </row>
    <row r="85" spans="1:27" x14ac:dyDescent="0.2">
      <c r="A85" s="386"/>
      <c r="L85" s="61" t="s">
        <v>14</v>
      </c>
      <c r="M85" s="78">
        <v>0</v>
      </c>
      <c r="N85" s="79">
        <v>0</v>
      </c>
      <c r="O85" s="197">
        <f>+M85+N85</f>
        <v>0</v>
      </c>
      <c r="P85" s="80">
        <v>0</v>
      </c>
      <c r="Q85" s="197">
        <f>O85+P85</f>
        <v>0</v>
      </c>
      <c r="R85" s="78">
        <v>0</v>
      </c>
      <c r="S85" s="79">
        <v>0</v>
      </c>
      <c r="T85" s="197">
        <f t="shared" si="124"/>
        <v>0</v>
      </c>
      <c r="U85" s="80">
        <v>0</v>
      </c>
      <c r="V85" s="197">
        <f>T85+U85</f>
        <v>0</v>
      </c>
      <c r="W85" s="468">
        <f>IF(Q85=0,0,((V85/Q85)-1)*100)</f>
        <v>0</v>
      </c>
      <c r="Y85" s="320"/>
      <c r="Z85" s="320"/>
    </row>
    <row r="86" spans="1:27" ht="13.5" thickBot="1" x14ac:dyDescent="0.25">
      <c r="A86" s="386"/>
      <c r="L86" s="61" t="s">
        <v>15</v>
      </c>
      <c r="M86" s="78">
        <v>0</v>
      </c>
      <c r="N86" s="79">
        <v>0</v>
      </c>
      <c r="O86" s="197">
        <f>+M86+N86</f>
        <v>0</v>
      </c>
      <c r="P86" s="80">
        <v>0</v>
      </c>
      <c r="Q86" s="197">
        <f>O86+P86</f>
        <v>0</v>
      </c>
      <c r="R86" s="78">
        <v>0</v>
      </c>
      <c r="S86" s="79">
        <v>0</v>
      </c>
      <c r="T86" s="197">
        <f t="shared" si="124"/>
        <v>0</v>
      </c>
      <c r="U86" s="80">
        <v>0</v>
      </c>
      <c r="V86" s="197">
        <f>T86+U86</f>
        <v>0</v>
      </c>
      <c r="W86" s="468">
        <f>IF(Q86=0,0,((V86/Q86)-1)*100)</f>
        <v>0</v>
      </c>
      <c r="Y86" s="320"/>
      <c r="Z86" s="320"/>
    </row>
    <row r="87" spans="1:27" ht="14.25" thickTop="1" thickBot="1" x14ac:dyDescent="0.25">
      <c r="A87" s="386"/>
      <c r="L87" s="82" t="s">
        <v>61</v>
      </c>
      <c r="M87" s="83">
        <f>+M84+M85+M86</f>
        <v>0</v>
      </c>
      <c r="N87" s="84">
        <f t="shared" ref="N87:V87" si="126">+N84+N85+N86</f>
        <v>0</v>
      </c>
      <c r="O87" s="198">
        <f t="shared" si="126"/>
        <v>0</v>
      </c>
      <c r="P87" s="83">
        <f t="shared" si="126"/>
        <v>0</v>
      </c>
      <c r="Q87" s="198">
        <f t="shared" si="126"/>
        <v>0</v>
      </c>
      <c r="R87" s="83">
        <f t="shared" si="126"/>
        <v>0</v>
      </c>
      <c r="S87" s="84">
        <f t="shared" si="126"/>
        <v>0</v>
      </c>
      <c r="T87" s="198">
        <f t="shared" si="124"/>
        <v>0</v>
      </c>
      <c r="U87" s="83">
        <f t="shared" si="126"/>
        <v>0</v>
      </c>
      <c r="V87" s="198">
        <f t="shared" si="126"/>
        <v>0</v>
      </c>
      <c r="W87" s="425">
        <f t="shared" ref="W87" si="127">IF(Q87=0,0,((V87/Q87)-1)*100)</f>
        <v>0</v>
      </c>
      <c r="Y87" s="320"/>
      <c r="Z87" s="320"/>
    </row>
    <row r="88" spans="1:27" ht="13.5" thickTop="1" x14ac:dyDescent="0.2">
      <c r="A88" s="386"/>
      <c r="L88" s="61" t="s">
        <v>16</v>
      </c>
      <c r="M88" s="78">
        <v>0</v>
      </c>
      <c r="N88" s="79">
        <v>0</v>
      </c>
      <c r="O88" s="197">
        <f>+M88+N88</f>
        <v>0</v>
      </c>
      <c r="P88" s="80">
        <v>0</v>
      </c>
      <c r="Q88" s="197">
        <f>O88+P88</f>
        <v>0</v>
      </c>
      <c r="R88" s="78">
        <v>0</v>
      </c>
      <c r="S88" s="79">
        <v>0</v>
      </c>
      <c r="T88" s="197">
        <f t="shared" si="124"/>
        <v>0</v>
      </c>
      <c r="U88" s="80">
        <v>0</v>
      </c>
      <c r="V88" s="197">
        <f>T88+U88</f>
        <v>0</v>
      </c>
      <c r="W88" s="468">
        <f>IF(Q88=0,0,((V88/Q88)-1)*100)</f>
        <v>0</v>
      </c>
      <c r="Y88" s="320"/>
      <c r="Z88" s="320"/>
    </row>
    <row r="89" spans="1:27" x14ac:dyDescent="0.2">
      <c r="A89" s="386"/>
      <c r="L89" s="61" t="s">
        <v>17</v>
      </c>
      <c r="M89" s="78">
        <v>0</v>
      </c>
      <c r="N89" s="79">
        <v>0</v>
      </c>
      <c r="O89" s="197">
        <f t="shared" ref="O89" si="128">+M89+N89</f>
        <v>0</v>
      </c>
      <c r="P89" s="80">
        <v>0</v>
      </c>
      <c r="Q89" s="197">
        <f>O89+P89</f>
        <v>0</v>
      </c>
      <c r="R89" s="78">
        <v>0</v>
      </c>
      <c r="S89" s="79">
        <v>0</v>
      </c>
      <c r="T89" s="197">
        <f t="shared" si="124"/>
        <v>0</v>
      </c>
      <c r="U89" s="80">
        <v>0</v>
      </c>
      <c r="V89" s="197">
        <f>T89+U89</f>
        <v>0</v>
      </c>
      <c r="W89" s="468">
        <f t="shared" ref="W89" si="129">IF(Q89=0,0,((V89/Q89)-1)*100)</f>
        <v>0</v>
      </c>
      <c r="Y89" s="320"/>
      <c r="Z89" s="320"/>
    </row>
    <row r="90" spans="1:27" ht="13.5" thickBot="1" x14ac:dyDescent="0.25">
      <c r="A90" s="386"/>
      <c r="L90" s="61" t="s">
        <v>18</v>
      </c>
      <c r="M90" s="78">
        <v>0</v>
      </c>
      <c r="N90" s="79">
        <v>0</v>
      </c>
      <c r="O90" s="199">
        <f>+M90+N90</f>
        <v>0</v>
      </c>
      <c r="P90" s="86">
        <v>0</v>
      </c>
      <c r="Q90" s="199">
        <f>O90+P90</f>
        <v>0</v>
      </c>
      <c r="R90" s="78">
        <v>0</v>
      </c>
      <c r="S90" s="79">
        <v>0</v>
      </c>
      <c r="T90" s="199">
        <f t="shared" si="124"/>
        <v>0</v>
      </c>
      <c r="U90" s="86">
        <v>0</v>
      </c>
      <c r="V90" s="199">
        <f>T90+U90</f>
        <v>0</v>
      </c>
      <c r="W90" s="468">
        <f>IF(Q90=0,0,((V90/Q90)-1)*100)</f>
        <v>0</v>
      </c>
      <c r="Y90" s="320"/>
      <c r="Z90" s="320"/>
    </row>
    <row r="91" spans="1:27" ht="14.25" thickTop="1" thickBot="1" x14ac:dyDescent="0.25">
      <c r="A91" s="386" t="str">
        <f>IF(ISERROR(F91/G91)," ",IF(F91/G91&gt;0.5,IF(F91/G91&lt;1.5," ","NOT OK"),"NOT OK"))</f>
        <v xml:space="preserve"> </v>
      </c>
      <c r="L91" s="87" t="s">
        <v>19</v>
      </c>
      <c r="M91" s="88">
        <f>+M88+M89+M90</f>
        <v>0</v>
      </c>
      <c r="N91" s="88">
        <f t="shared" ref="N91:V91" si="130">+N88+N89+N90</f>
        <v>0</v>
      </c>
      <c r="O91" s="200">
        <f t="shared" si="130"/>
        <v>0</v>
      </c>
      <c r="P91" s="89">
        <f t="shared" si="130"/>
        <v>0</v>
      </c>
      <c r="Q91" s="200">
        <f t="shared" si="130"/>
        <v>0</v>
      </c>
      <c r="R91" s="88">
        <f t="shared" si="130"/>
        <v>0</v>
      </c>
      <c r="S91" s="88">
        <f t="shared" si="130"/>
        <v>0</v>
      </c>
      <c r="T91" s="200">
        <f t="shared" si="124"/>
        <v>0</v>
      </c>
      <c r="U91" s="89">
        <f t="shared" si="130"/>
        <v>0</v>
      </c>
      <c r="V91" s="200">
        <f t="shared" si="130"/>
        <v>0</v>
      </c>
      <c r="W91" s="467">
        <f>IF(Q91=0,0,((V91/Q91)-1)*100)</f>
        <v>0</v>
      </c>
      <c r="Y91" s="320"/>
      <c r="Z91" s="320"/>
    </row>
    <row r="92" spans="1:27" ht="13.5" thickTop="1" x14ac:dyDescent="0.2">
      <c r="A92" s="386"/>
      <c r="L92" s="61" t="s">
        <v>21</v>
      </c>
      <c r="M92" s="78">
        <v>0</v>
      </c>
      <c r="N92" s="79">
        <v>0</v>
      </c>
      <c r="O92" s="199">
        <f>+M92+N92</f>
        <v>0</v>
      </c>
      <c r="P92" s="91">
        <v>0</v>
      </c>
      <c r="Q92" s="199">
        <f>O92+P92</f>
        <v>0</v>
      </c>
      <c r="R92" s="78">
        <v>0</v>
      </c>
      <c r="S92" s="79">
        <v>0</v>
      </c>
      <c r="T92" s="199">
        <f t="shared" si="124"/>
        <v>0</v>
      </c>
      <c r="U92" s="91">
        <v>0</v>
      </c>
      <c r="V92" s="199">
        <f>T92+U92</f>
        <v>0</v>
      </c>
      <c r="W92" s="468">
        <f>IF(Q92=0,0,((V92/Q92)-1)*100)</f>
        <v>0</v>
      </c>
    </row>
    <row r="93" spans="1:27" x14ac:dyDescent="0.2">
      <c r="A93" s="386"/>
      <c r="L93" s="61" t="s">
        <v>22</v>
      </c>
      <c r="M93" s="78">
        <v>0</v>
      </c>
      <c r="N93" s="79">
        <v>0</v>
      </c>
      <c r="O93" s="199">
        <f t="shared" ref="O93" si="131">+M93+N93</f>
        <v>0</v>
      </c>
      <c r="P93" s="80">
        <v>0</v>
      </c>
      <c r="Q93" s="199">
        <f>O93+P93</f>
        <v>0</v>
      </c>
      <c r="R93" s="78">
        <v>0</v>
      </c>
      <c r="S93" s="79">
        <v>0</v>
      </c>
      <c r="T93" s="199">
        <f t="shared" si="124"/>
        <v>0</v>
      </c>
      <c r="U93" s="80">
        <v>0</v>
      </c>
      <c r="V93" s="199">
        <f>T93+U93</f>
        <v>0</v>
      </c>
      <c r="W93" s="468">
        <f t="shared" ref="W93" si="132">IF(Q93=0,0,((V93/Q93)-1)*100)</f>
        <v>0</v>
      </c>
    </row>
    <row r="94" spans="1:27" ht="13.5" thickBot="1" x14ac:dyDescent="0.25">
      <c r="A94" s="387"/>
      <c r="L94" s="61" t="s">
        <v>23</v>
      </c>
      <c r="M94" s="78">
        <v>0</v>
      </c>
      <c r="N94" s="79">
        <v>0</v>
      </c>
      <c r="O94" s="199">
        <f>+M94+N94</f>
        <v>0</v>
      </c>
      <c r="P94" s="80">
        <v>0</v>
      </c>
      <c r="Q94" s="199">
        <f>O94+P94</f>
        <v>0</v>
      </c>
      <c r="R94" s="78">
        <v>0</v>
      </c>
      <c r="S94" s="79">
        <v>0</v>
      </c>
      <c r="T94" s="199">
        <f t="shared" si="124"/>
        <v>0</v>
      </c>
      <c r="U94" s="80">
        <v>0</v>
      </c>
      <c r="V94" s="199">
        <f>T94+U94</f>
        <v>0</v>
      </c>
      <c r="W94" s="468">
        <f>IF(Q94=0,0,((V94/Q94)-1)*100)</f>
        <v>0</v>
      </c>
    </row>
    <row r="95" spans="1:27" ht="14.25" customHeight="1" thickTop="1" thickBot="1" x14ac:dyDescent="0.25">
      <c r="A95" s="386"/>
      <c r="L95" s="82" t="s">
        <v>24</v>
      </c>
      <c r="M95" s="83">
        <f t="shared" ref="M95:Q95" si="133">+M92+M93+M94</f>
        <v>0</v>
      </c>
      <c r="N95" s="84">
        <f t="shared" si="133"/>
        <v>0</v>
      </c>
      <c r="O95" s="198">
        <f t="shared" si="133"/>
        <v>0</v>
      </c>
      <c r="P95" s="83">
        <f t="shared" si="133"/>
        <v>0</v>
      </c>
      <c r="Q95" s="198">
        <f t="shared" si="133"/>
        <v>0</v>
      </c>
      <c r="R95" s="83">
        <f t="shared" ref="R95:V95" si="134">+R92+R93+R94</f>
        <v>0</v>
      </c>
      <c r="S95" s="84">
        <f t="shared" si="134"/>
        <v>0</v>
      </c>
      <c r="T95" s="198">
        <f t="shared" si="124"/>
        <v>0</v>
      </c>
      <c r="U95" s="83">
        <f t="shared" si="134"/>
        <v>0</v>
      </c>
      <c r="V95" s="198">
        <f t="shared" si="134"/>
        <v>0</v>
      </c>
      <c r="W95" s="425">
        <f t="shared" ref="W95" si="135">IF(Q95=0,0,((V95/Q95)-1)*100)</f>
        <v>0</v>
      </c>
    </row>
    <row r="96" spans="1:27" ht="14.25" customHeight="1" thickTop="1" x14ac:dyDescent="0.2">
      <c r="A96" s="386"/>
      <c r="L96" s="61" t="s">
        <v>10</v>
      </c>
      <c r="M96" s="78">
        <v>0</v>
      </c>
      <c r="N96" s="79">
        <v>0</v>
      </c>
      <c r="O96" s="197">
        <f>Lcc_CEI!V106</f>
        <v>0</v>
      </c>
      <c r="P96" s="80">
        <v>0</v>
      </c>
      <c r="Q96" s="197">
        <f t="shared" ref="Q96" si="136">O96+P96</f>
        <v>0</v>
      </c>
      <c r="R96" s="78">
        <v>0</v>
      </c>
      <c r="S96" s="79">
        <v>0</v>
      </c>
      <c r="T96" s="197">
        <f t="shared" si="124"/>
        <v>0</v>
      </c>
      <c r="U96" s="80">
        <v>0</v>
      </c>
      <c r="V96" s="197">
        <f t="shared" ref="V96" si="137">T96+U96</f>
        <v>0</v>
      </c>
      <c r="W96" s="468">
        <f>IF(Q96=0,0,((V96/Q96)-1)*100)</f>
        <v>0</v>
      </c>
      <c r="Y96" s="320"/>
      <c r="Z96" s="320"/>
    </row>
    <row r="97" spans="1:28" ht="14.25" customHeight="1" x14ac:dyDescent="0.2">
      <c r="A97" s="386"/>
      <c r="L97" s="61" t="s">
        <v>11</v>
      </c>
      <c r="M97" s="78">
        <v>0</v>
      </c>
      <c r="N97" s="79">
        <v>0</v>
      </c>
      <c r="O97" s="197">
        <f>M97+N97</f>
        <v>0</v>
      </c>
      <c r="P97" s="80">
        <v>0</v>
      </c>
      <c r="Q97" s="197">
        <f>O97+P97</f>
        <v>0</v>
      </c>
      <c r="R97" s="78">
        <v>0</v>
      </c>
      <c r="S97" s="79">
        <v>0</v>
      </c>
      <c r="T97" s="197">
        <f t="shared" si="124"/>
        <v>0</v>
      </c>
      <c r="U97" s="80">
        <v>0</v>
      </c>
      <c r="V97" s="197">
        <f>T97+U97</f>
        <v>0</v>
      </c>
      <c r="W97" s="468">
        <f>IF(Q97=0,0,((V97/Q97)-1)*100)</f>
        <v>0</v>
      </c>
      <c r="Y97" s="318"/>
    </row>
    <row r="98" spans="1:28" ht="14.25" customHeight="1" thickBot="1" x14ac:dyDescent="0.25">
      <c r="A98" s="386"/>
      <c r="L98" s="67" t="s">
        <v>12</v>
      </c>
      <c r="M98" s="78">
        <v>0</v>
      </c>
      <c r="N98" s="79">
        <v>0</v>
      </c>
      <c r="O98" s="197">
        <f>M98+N98</f>
        <v>0</v>
      </c>
      <c r="P98" s="80">
        <v>0</v>
      </c>
      <c r="Q98" s="197">
        <f>O98+P98</f>
        <v>0</v>
      </c>
      <c r="R98" s="78">
        <v>0</v>
      </c>
      <c r="S98" s="79">
        <v>0</v>
      </c>
      <c r="T98" s="197">
        <f t="shared" si="124"/>
        <v>0</v>
      </c>
      <c r="U98" s="80">
        <v>0</v>
      </c>
      <c r="V98" s="197">
        <f>T98+U98</f>
        <v>0</v>
      </c>
      <c r="W98" s="468">
        <f>IF(Q98=0,0,((V98/Q98)-1)*100)</f>
        <v>0</v>
      </c>
      <c r="Y98" s="318"/>
    </row>
    <row r="99" spans="1:28" ht="14.25" customHeight="1" thickTop="1" thickBot="1" x14ac:dyDescent="0.25">
      <c r="A99" s="386"/>
      <c r="L99" s="82" t="s">
        <v>57</v>
      </c>
      <c r="M99" s="83">
        <f t="shared" ref="M99:V99" si="138">+M96+M97+M98</f>
        <v>0</v>
      </c>
      <c r="N99" s="84">
        <f t="shared" si="138"/>
        <v>0</v>
      </c>
      <c r="O99" s="198">
        <f t="shared" si="138"/>
        <v>0</v>
      </c>
      <c r="P99" s="83">
        <f t="shared" si="138"/>
        <v>0</v>
      </c>
      <c r="Q99" s="198">
        <f t="shared" si="138"/>
        <v>0</v>
      </c>
      <c r="R99" s="83">
        <f t="shared" si="138"/>
        <v>0</v>
      </c>
      <c r="S99" s="84">
        <f t="shared" si="138"/>
        <v>0</v>
      </c>
      <c r="T99" s="198">
        <f t="shared" si="124"/>
        <v>0</v>
      </c>
      <c r="U99" s="83">
        <f t="shared" si="138"/>
        <v>0</v>
      </c>
      <c r="V99" s="198">
        <f t="shared" si="138"/>
        <v>0</v>
      </c>
      <c r="W99" s="425">
        <f t="shared" ref="W99" si="139">IF(Q99=0,0,((V99/Q99)-1)*100)</f>
        <v>0</v>
      </c>
      <c r="Y99" s="409"/>
      <c r="Z99" s="409"/>
      <c r="AA99" s="408"/>
    </row>
    <row r="100" spans="1:28" ht="14.25" customHeight="1" thickTop="1" thickBot="1" x14ac:dyDescent="0.25">
      <c r="A100" s="386"/>
      <c r="L100" s="82" t="s">
        <v>63</v>
      </c>
      <c r="M100" s="83">
        <f t="shared" ref="M100:V100" si="140">+M87+M91+M95+M99</f>
        <v>0</v>
      </c>
      <c r="N100" s="84">
        <f t="shared" si="140"/>
        <v>0</v>
      </c>
      <c r="O100" s="198">
        <f t="shared" si="140"/>
        <v>0</v>
      </c>
      <c r="P100" s="83">
        <f t="shared" si="140"/>
        <v>0</v>
      </c>
      <c r="Q100" s="198">
        <f t="shared" si="140"/>
        <v>0</v>
      </c>
      <c r="R100" s="83">
        <f t="shared" si="140"/>
        <v>0</v>
      </c>
      <c r="S100" s="84">
        <f t="shared" si="140"/>
        <v>0</v>
      </c>
      <c r="T100" s="198">
        <f t="shared" si="124"/>
        <v>0</v>
      </c>
      <c r="U100" s="83">
        <f t="shared" si="140"/>
        <v>0</v>
      </c>
      <c r="V100" s="198">
        <f t="shared" si="140"/>
        <v>0</v>
      </c>
      <c r="W100" s="425">
        <f>IF(Q100=0,0,((V100/Q100)-1)*100)</f>
        <v>0</v>
      </c>
      <c r="Y100" s="409"/>
      <c r="Z100" s="409"/>
      <c r="AA100" s="408"/>
      <c r="AB100" s="320"/>
    </row>
    <row r="101" spans="1:28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8" ht="13.5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8" ht="14.25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3.5" customHeight="1" thickTop="1" thickBot="1" x14ac:dyDescent="0.25">
      <c r="L105" s="59"/>
      <c r="M105" s="214" t="s">
        <v>64</v>
      </c>
      <c r="N105" s="213"/>
      <c r="O105" s="214"/>
      <c r="P105" s="212"/>
      <c r="Q105" s="213"/>
      <c r="R105" s="481" t="s">
        <v>65</v>
      </c>
      <c r="S105" s="481"/>
      <c r="T105" s="481"/>
      <c r="U105" s="481"/>
      <c r="V105" s="482"/>
      <c r="W105" s="355" t="s">
        <v>2</v>
      </c>
    </row>
    <row r="106" spans="1:28" ht="13.5" thickTop="1" x14ac:dyDescent="0.2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56" t="s">
        <v>4</v>
      </c>
    </row>
    <row r="107" spans="1:28" ht="13.5" thickBot="1" x14ac:dyDescent="0.25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57"/>
    </row>
    <row r="108" spans="1:28" ht="6" customHeight="1" thickTop="1" x14ac:dyDescent="0.2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 x14ac:dyDescent="0.2">
      <c r="L109" s="61" t="s">
        <v>13</v>
      </c>
      <c r="M109" s="78">
        <v>18</v>
      </c>
      <c r="N109" s="79">
        <v>87</v>
      </c>
      <c r="O109" s="197">
        <f>M109+N109</f>
        <v>105</v>
      </c>
      <c r="P109" s="80">
        <v>0</v>
      </c>
      <c r="Q109" s="197">
        <f>O109+P109</f>
        <v>105</v>
      </c>
      <c r="R109" s="78">
        <v>14</v>
      </c>
      <c r="S109" s="79">
        <v>69</v>
      </c>
      <c r="T109" s="197">
        <f>R109+S109</f>
        <v>83</v>
      </c>
      <c r="U109" s="80">
        <v>0</v>
      </c>
      <c r="V109" s="197">
        <f>T109+U109</f>
        <v>83</v>
      </c>
      <c r="W109" s="81">
        <f t="shared" ref="W109" si="141">IF(Q109=0,0,((V109/Q109)-1)*100)</f>
        <v>-20.952380952380956</v>
      </c>
      <c r="X109" s="424"/>
      <c r="Y109" s="409"/>
      <c r="Z109" s="409"/>
      <c r="AA109" s="408"/>
    </row>
    <row r="110" spans="1:28" x14ac:dyDescent="0.2">
      <c r="L110" s="61" t="s">
        <v>14</v>
      </c>
      <c r="M110" s="78">
        <v>18</v>
      </c>
      <c r="N110" s="79">
        <v>88</v>
      </c>
      <c r="O110" s="197">
        <f>M110+N110</f>
        <v>106</v>
      </c>
      <c r="P110" s="80">
        <v>0</v>
      </c>
      <c r="Q110" s="197">
        <f>O110+P110</f>
        <v>106</v>
      </c>
      <c r="R110" s="78">
        <v>15</v>
      </c>
      <c r="S110" s="79">
        <v>69</v>
      </c>
      <c r="T110" s="197">
        <f>R110+S110</f>
        <v>84</v>
      </c>
      <c r="U110" s="80">
        <v>0</v>
      </c>
      <c r="V110" s="197">
        <f>T110+U110</f>
        <v>84</v>
      </c>
      <c r="W110" s="81">
        <f>IF(Q110=0,0,((V110/Q110)-1)*100)</f>
        <v>-20.75471698113207</v>
      </c>
      <c r="Y110" s="320"/>
      <c r="Z110" s="320"/>
    </row>
    <row r="111" spans="1:28" ht="13.5" thickBot="1" x14ac:dyDescent="0.25">
      <c r="L111" s="61" t="s">
        <v>15</v>
      </c>
      <c r="M111" s="78">
        <v>22</v>
      </c>
      <c r="N111" s="79">
        <v>98</v>
      </c>
      <c r="O111" s="197">
        <f>M111+N111</f>
        <v>120</v>
      </c>
      <c r="P111" s="80">
        <v>0</v>
      </c>
      <c r="Q111" s="197">
        <f>O111+P111</f>
        <v>120</v>
      </c>
      <c r="R111" s="78">
        <v>17</v>
      </c>
      <c r="S111" s="79">
        <v>74</v>
      </c>
      <c r="T111" s="197">
        <f>R111+S111</f>
        <v>91</v>
      </c>
      <c r="U111" s="80">
        <v>0</v>
      </c>
      <c r="V111" s="197">
        <f>T111+U111</f>
        <v>91</v>
      </c>
      <c r="W111" s="81">
        <f>IF(Q111=0,0,((V111/Q111)-1)*100)</f>
        <v>-24.166666666666671</v>
      </c>
      <c r="Y111" s="320"/>
      <c r="Z111" s="320"/>
    </row>
    <row r="112" spans="1:28" ht="14.25" thickTop="1" thickBot="1" x14ac:dyDescent="0.25">
      <c r="A112" s="386"/>
      <c r="L112" s="82" t="s">
        <v>61</v>
      </c>
      <c r="M112" s="83">
        <f>+M109+M110+M111</f>
        <v>58</v>
      </c>
      <c r="N112" s="84">
        <f t="shared" ref="N112:V112" si="142">+N109+N110+N111</f>
        <v>273</v>
      </c>
      <c r="O112" s="198">
        <f t="shared" si="142"/>
        <v>331</v>
      </c>
      <c r="P112" s="83">
        <f t="shared" si="142"/>
        <v>0</v>
      </c>
      <c r="Q112" s="198">
        <f t="shared" si="142"/>
        <v>331</v>
      </c>
      <c r="R112" s="83">
        <f t="shared" si="142"/>
        <v>46</v>
      </c>
      <c r="S112" s="84">
        <f t="shared" si="142"/>
        <v>212</v>
      </c>
      <c r="T112" s="198">
        <f t="shared" si="142"/>
        <v>258</v>
      </c>
      <c r="U112" s="83">
        <f t="shared" si="142"/>
        <v>0</v>
      </c>
      <c r="V112" s="198">
        <f t="shared" si="142"/>
        <v>258</v>
      </c>
      <c r="W112" s="85">
        <f t="shared" ref="W112" si="143">IF(Q112=0,0,((V112/Q112)-1)*100)</f>
        <v>-22.054380664652573</v>
      </c>
      <c r="Y112" s="320"/>
      <c r="Z112" s="320"/>
    </row>
    <row r="113" spans="1:28" ht="13.5" thickTop="1" x14ac:dyDescent="0.2">
      <c r="L113" s="61" t="s">
        <v>16</v>
      </c>
      <c r="M113" s="78">
        <v>17</v>
      </c>
      <c r="N113" s="79">
        <v>86</v>
      </c>
      <c r="O113" s="197">
        <f>SUM(M113:N113)</f>
        <v>103</v>
      </c>
      <c r="P113" s="80">
        <v>0</v>
      </c>
      <c r="Q113" s="197">
        <f>O113+P113</f>
        <v>103</v>
      </c>
      <c r="R113" s="78">
        <v>13</v>
      </c>
      <c r="S113" s="79">
        <v>80</v>
      </c>
      <c r="T113" s="197">
        <f>SUM(R113:S113)</f>
        <v>93</v>
      </c>
      <c r="U113" s="80">
        <v>0</v>
      </c>
      <c r="V113" s="197">
        <f>T113+U113</f>
        <v>93</v>
      </c>
      <c r="W113" s="81">
        <f>IF(Q113=0,0,((V113/Q113)-1)*100)</f>
        <v>-9.7087378640776656</v>
      </c>
      <c r="Y113" s="320"/>
      <c r="Z113" s="320"/>
    </row>
    <row r="114" spans="1:28" x14ac:dyDescent="0.2">
      <c r="L114" s="61" t="s">
        <v>17</v>
      </c>
      <c r="M114" s="78">
        <v>14</v>
      </c>
      <c r="N114" s="79">
        <v>98</v>
      </c>
      <c r="O114" s="197">
        <f>SUM(M114:N114)</f>
        <v>112</v>
      </c>
      <c r="P114" s="80">
        <v>0</v>
      </c>
      <c r="Q114" s="197">
        <f>O114+P114</f>
        <v>112</v>
      </c>
      <c r="R114" s="78">
        <v>10</v>
      </c>
      <c r="S114" s="79">
        <v>85</v>
      </c>
      <c r="T114" s="197">
        <f>SUM(R114:S114)</f>
        <v>95</v>
      </c>
      <c r="U114" s="80">
        <v>0</v>
      </c>
      <c r="V114" s="197">
        <f>T114+U114</f>
        <v>95</v>
      </c>
      <c r="W114" s="81">
        <f t="shared" ref="W114" si="144">IF(Q114=0,0,((V114/Q114)-1)*100)</f>
        <v>-15.178571428571431</v>
      </c>
      <c r="Y114" s="320"/>
      <c r="Z114" s="320"/>
    </row>
    <row r="115" spans="1:28" ht="13.5" thickBot="1" x14ac:dyDescent="0.25">
      <c r="L115" s="61" t="s">
        <v>18</v>
      </c>
      <c r="M115" s="78">
        <v>16</v>
      </c>
      <c r="N115" s="79">
        <v>105</v>
      </c>
      <c r="O115" s="199">
        <f>SUM(M115:N115)</f>
        <v>121</v>
      </c>
      <c r="P115" s="86">
        <v>0</v>
      </c>
      <c r="Q115" s="199">
        <f>O115+P115</f>
        <v>121</v>
      </c>
      <c r="R115" s="78">
        <v>12</v>
      </c>
      <c r="S115" s="79">
        <v>54</v>
      </c>
      <c r="T115" s="199">
        <f>SUM(R115:S115)</f>
        <v>66</v>
      </c>
      <c r="U115" s="86">
        <v>0</v>
      </c>
      <c r="V115" s="199">
        <f>T115+U115</f>
        <v>66</v>
      </c>
      <c r="W115" s="81">
        <f>IF(Q115=0,0,((V115/Q115)-1)*100)</f>
        <v>-45.45454545454546</v>
      </c>
      <c r="Y115" s="320"/>
      <c r="Z115" s="320"/>
    </row>
    <row r="116" spans="1:28" ht="14.25" thickTop="1" thickBot="1" x14ac:dyDescent="0.25">
      <c r="A116" s="386" t="str">
        <f>IF(ISERROR(F116/G116)," ",IF(F116/G116&gt;0.5,IF(F116/G116&lt;1.5," ","NOT OK"),"NOT OK"))</f>
        <v xml:space="preserve"> </v>
      </c>
      <c r="L116" s="87" t="s">
        <v>19</v>
      </c>
      <c r="M116" s="88">
        <f>+M113+M114+M115</f>
        <v>47</v>
      </c>
      <c r="N116" s="88">
        <f t="shared" ref="N116:V116" si="145">+N113+N114+N115</f>
        <v>289</v>
      </c>
      <c r="O116" s="200">
        <f t="shared" si="145"/>
        <v>336</v>
      </c>
      <c r="P116" s="89">
        <f t="shared" si="145"/>
        <v>0</v>
      </c>
      <c r="Q116" s="200">
        <f t="shared" si="145"/>
        <v>336</v>
      </c>
      <c r="R116" s="88">
        <f t="shared" si="145"/>
        <v>35</v>
      </c>
      <c r="S116" s="88">
        <f t="shared" si="145"/>
        <v>219</v>
      </c>
      <c r="T116" s="200">
        <f t="shared" si="145"/>
        <v>254</v>
      </c>
      <c r="U116" s="89">
        <f t="shared" si="145"/>
        <v>0</v>
      </c>
      <c r="V116" s="200">
        <f t="shared" si="145"/>
        <v>254</v>
      </c>
      <c r="W116" s="90">
        <f>IF(Q116=0,0,((V116/Q116)-1)*100)</f>
        <v>-24.404761904761905</v>
      </c>
      <c r="Y116" s="320"/>
      <c r="Z116" s="320"/>
    </row>
    <row r="117" spans="1:28" ht="13.5" thickTop="1" x14ac:dyDescent="0.2">
      <c r="A117" s="388"/>
      <c r="K117" s="388"/>
      <c r="L117" s="61" t="s">
        <v>21</v>
      </c>
      <c r="M117" s="78">
        <v>18</v>
      </c>
      <c r="N117" s="79">
        <v>107</v>
      </c>
      <c r="O117" s="199">
        <f>SUM(M117:N117)</f>
        <v>125</v>
      </c>
      <c r="P117" s="91">
        <v>0</v>
      </c>
      <c r="Q117" s="199">
        <f>O117+P117</f>
        <v>125</v>
      </c>
      <c r="R117" s="78">
        <v>23</v>
      </c>
      <c r="S117" s="79">
        <v>56</v>
      </c>
      <c r="T117" s="199">
        <f>SUM(R117:S117)</f>
        <v>79</v>
      </c>
      <c r="U117" s="91">
        <v>0</v>
      </c>
      <c r="V117" s="199">
        <f>T117+U117</f>
        <v>79</v>
      </c>
      <c r="W117" s="81">
        <f>IF(Q117=0,0,((V117/Q117)-1)*100)</f>
        <v>-36.799999999999997</v>
      </c>
    </row>
    <row r="118" spans="1:28" x14ac:dyDescent="0.2">
      <c r="A118" s="388"/>
      <c r="K118" s="388"/>
      <c r="L118" s="61" t="s">
        <v>22</v>
      </c>
      <c r="M118" s="78">
        <v>19</v>
      </c>
      <c r="N118" s="79">
        <v>104</v>
      </c>
      <c r="O118" s="199">
        <f>SUM(M118:N118)</f>
        <v>123</v>
      </c>
      <c r="P118" s="80">
        <v>0</v>
      </c>
      <c r="Q118" s="199">
        <f>O118+P118</f>
        <v>123</v>
      </c>
      <c r="R118" s="78">
        <v>25</v>
      </c>
      <c r="S118" s="79">
        <v>64</v>
      </c>
      <c r="T118" s="199">
        <f>SUM(R118:S118)</f>
        <v>89</v>
      </c>
      <c r="U118" s="80">
        <v>0</v>
      </c>
      <c r="V118" s="199">
        <f>T118+U118</f>
        <v>89</v>
      </c>
      <c r="W118" s="81">
        <f t="shared" ref="W118" si="146">IF(Q118=0,0,((V118/Q118)-1)*100)</f>
        <v>-27.642276422764223</v>
      </c>
    </row>
    <row r="119" spans="1:28" ht="13.5" thickBot="1" x14ac:dyDescent="0.25">
      <c r="A119" s="388"/>
      <c r="K119" s="388"/>
      <c r="L119" s="61" t="s">
        <v>23</v>
      </c>
      <c r="M119" s="78">
        <v>18</v>
      </c>
      <c r="N119" s="79">
        <v>87</v>
      </c>
      <c r="O119" s="199">
        <f>SUM(M119:N119)</f>
        <v>105</v>
      </c>
      <c r="P119" s="80">
        <v>0</v>
      </c>
      <c r="Q119" s="199">
        <f>O119+P119</f>
        <v>105</v>
      </c>
      <c r="R119" s="78">
        <v>25</v>
      </c>
      <c r="S119" s="79">
        <v>63</v>
      </c>
      <c r="T119" s="199">
        <f>SUM(R119:S119)</f>
        <v>88</v>
      </c>
      <c r="U119" s="80">
        <v>0</v>
      </c>
      <c r="V119" s="199">
        <f>T119+U119</f>
        <v>88</v>
      </c>
      <c r="W119" s="81">
        <f>IF(Q119=0,0,((V119/Q119)-1)*100)</f>
        <v>-16.19047619047619</v>
      </c>
    </row>
    <row r="120" spans="1:28" ht="14.25" customHeight="1" thickTop="1" thickBot="1" x14ac:dyDescent="0.25">
      <c r="L120" s="82" t="s">
        <v>24</v>
      </c>
      <c r="M120" s="83">
        <f t="shared" ref="M120:Q120" si="147">+M117+M118+M119</f>
        <v>55</v>
      </c>
      <c r="N120" s="84">
        <f t="shared" si="147"/>
        <v>298</v>
      </c>
      <c r="O120" s="198">
        <f t="shared" si="147"/>
        <v>353</v>
      </c>
      <c r="P120" s="83">
        <f t="shared" si="147"/>
        <v>0</v>
      </c>
      <c r="Q120" s="198">
        <f t="shared" si="147"/>
        <v>353</v>
      </c>
      <c r="R120" s="83">
        <f t="shared" ref="R120:V120" si="148">+R117+R118+R119</f>
        <v>73</v>
      </c>
      <c r="S120" s="84">
        <f t="shared" si="148"/>
        <v>183</v>
      </c>
      <c r="T120" s="198">
        <f t="shared" si="148"/>
        <v>256</v>
      </c>
      <c r="U120" s="83">
        <f t="shared" si="148"/>
        <v>0</v>
      </c>
      <c r="V120" s="198">
        <f t="shared" si="148"/>
        <v>256</v>
      </c>
      <c r="W120" s="85">
        <f t="shared" ref="W120" si="149">IF(Q120=0,0,((V120/Q120)-1)*100)</f>
        <v>-27.478753541076482</v>
      </c>
    </row>
    <row r="121" spans="1:28" ht="14.25" customHeight="1" thickTop="1" x14ac:dyDescent="0.2">
      <c r="L121" s="61" t="s">
        <v>10</v>
      </c>
      <c r="M121" s="78">
        <v>16</v>
      </c>
      <c r="N121" s="79">
        <v>93</v>
      </c>
      <c r="O121" s="197">
        <f>M121+N121</f>
        <v>109</v>
      </c>
      <c r="P121" s="80">
        <v>0</v>
      </c>
      <c r="Q121" s="197">
        <f>O121+P121</f>
        <v>109</v>
      </c>
      <c r="R121" s="78">
        <v>24</v>
      </c>
      <c r="S121" s="79">
        <v>55</v>
      </c>
      <c r="T121" s="197">
        <f>R121+S121</f>
        <v>79</v>
      </c>
      <c r="U121" s="80">
        <v>0</v>
      </c>
      <c r="V121" s="197">
        <f>T121+U121</f>
        <v>79</v>
      </c>
      <c r="W121" s="81">
        <f>IF(Q121=0,0,((V121/Q121)-1)*100)</f>
        <v>-27.522935779816514</v>
      </c>
      <c r="Z121" s="320"/>
    </row>
    <row r="122" spans="1:28" ht="14.25" customHeight="1" x14ac:dyDescent="0.2">
      <c r="L122" s="61" t="s">
        <v>11</v>
      </c>
      <c r="M122" s="78">
        <v>9</v>
      </c>
      <c r="N122" s="79">
        <v>63</v>
      </c>
      <c r="O122" s="197">
        <f>M122+N122</f>
        <v>72</v>
      </c>
      <c r="P122" s="80">
        <v>0</v>
      </c>
      <c r="Q122" s="197">
        <f>O122+P122</f>
        <v>72</v>
      </c>
      <c r="R122" s="78">
        <v>28</v>
      </c>
      <c r="S122" s="79">
        <v>58</v>
      </c>
      <c r="T122" s="197">
        <f>R122+S122</f>
        <v>86</v>
      </c>
      <c r="U122" s="80">
        <v>0</v>
      </c>
      <c r="V122" s="197">
        <f>T122+U122</f>
        <v>86</v>
      </c>
      <c r="W122" s="81">
        <f>IF(Q122=0,0,((V122/Q122)-1)*100)</f>
        <v>19.444444444444443</v>
      </c>
      <c r="Y122" s="318"/>
    </row>
    <row r="123" spans="1:28" ht="14.25" customHeight="1" thickBot="1" x14ac:dyDescent="0.25">
      <c r="L123" s="67" t="s">
        <v>12</v>
      </c>
      <c r="M123" s="78">
        <v>13</v>
      </c>
      <c r="N123" s="79">
        <v>82</v>
      </c>
      <c r="O123" s="197">
        <f>M123+N123</f>
        <v>95</v>
      </c>
      <c r="P123" s="80">
        <v>0</v>
      </c>
      <c r="Q123" s="197">
        <f t="shared" ref="Q123" si="150">O123+P123</f>
        <v>95</v>
      </c>
      <c r="R123" s="78">
        <v>30</v>
      </c>
      <c r="S123" s="79">
        <v>65</v>
      </c>
      <c r="T123" s="197">
        <f>R123+S123</f>
        <v>95</v>
      </c>
      <c r="U123" s="80">
        <v>0</v>
      </c>
      <c r="V123" s="197">
        <f t="shared" ref="V123" si="151">T123+U123</f>
        <v>95</v>
      </c>
      <c r="W123" s="81">
        <f>IF(Q123=0,0,((V123/Q123)-1)*100)</f>
        <v>0</v>
      </c>
      <c r="Y123" s="318"/>
    </row>
    <row r="124" spans="1:28" ht="14.25" customHeight="1" thickTop="1" thickBot="1" x14ac:dyDescent="0.25">
      <c r="A124" s="386"/>
      <c r="L124" s="82" t="s">
        <v>57</v>
      </c>
      <c r="M124" s="83">
        <f t="shared" ref="M124:V124" si="152">+M121+M122+M123</f>
        <v>38</v>
      </c>
      <c r="N124" s="84">
        <f t="shared" si="152"/>
        <v>238</v>
      </c>
      <c r="O124" s="198">
        <f t="shared" si="152"/>
        <v>276</v>
      </c>
      <c r="P124" s="83">
        <f t="shared" si="152"/>
        <v>0</v>
      </c>
      <c r="Q124" s="198">
        <f t="shared" si="152"/>
        <v>276</v>
      </c>
      <c r="R124" s="83">
        <f t="shared" si="152"/>
        <v>82</v>
      </c>
      <c r="S124" s="84">
        <f t="shared" si="152"/>
        <v>178</v>
      </c>
      <c r="T124" s="198">
        <f t="shared" si="152"/>
        <v>260</v>
      </c>
      <c r="U124" s="83">
        <f t="shared" si="152"/>
        <v>0</v>
      </c>
      <c r="V124" s="198">
        <f t="shared" si="152"/>
        <v>260</v>
      </c>
      <c r="W124" s="85">
        <f t="shared" ref="W124" si="153">IF(Q124=0,0,((V124/Q124)-1)*100)</f>
        <v>-5.7971014492753659</v>
      </c>
      <c r="Y124" s="409"/>
      <c r="Z124" s="409"/>
      <c r="AA124" s="408"/>
    </row>
    <row r="125" spans="1:28" ht="14.25" customHeight="1" thickTop="1" thickBot="1" x14ac:dyDescent="0.25">
      <c r="A125" s="386"/>
      <c r="L125" s="82" t="s">
        <v>63</v>
      </c>
      <c r="M125" s="83">
        <f t="shared" ref="M125:V125" si="154">+M112+M116+M120+M124</f>
        <v>198</v>
      </c>
      <c r="N125" s="84">
        <f t="shared" si="154"/>
        <v>1098</v>
      </c>
      <c r="O125" s="198">
        <f t="shared" si="154"/>
        <v>1296</v>
      </c>
      <c r="P125" s="83">
        <f t="shared" si="154"/>
        <v>0</v>
      </c>
      <c r="Q125" s="198">
        <f t="shared" si="154"/>
        <v>1296</v>
      </c>
      <c r="R125" s="83">
        <f t="shared" si="154"/>
        <v>236</v>
      </c>
      <c r="S125" s="84">
        <f t="shared" si="154"/>
        <v>792</v>
      </c>
      <c r="T125" s="198">
        <f t="shared" si="154"/>
        <v>1028</v>
      </c>
      <c r="U125" s="83">
        <f t="shared" si="154"/>
        <v>0</v>
      </c>
      <c r="V125" s="198">
        <f t="shared" si="154"/>
        <v>1028</v>
      </c>
      <c r="W125" s="85">
        <f>IF(Q125=0,0,((V125/Q125)-1)*100)</f>
        <v>-20.679012345679016</v>
      </c>
      <c r="Y125" s="409"/>
      <c r="Z125" s="409"/>
      <c r="AA125" s="408"/>
      <c r="AB125" s="320"/>
    </row>
    <row r="126" spans="1:28" ht="14.25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8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8" ht="14.25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 x14ac:dyDescent="0.25">
      <c r="L130" s="59"/>
      <c r="M130" s="214" t="s">
        <v>64</v>
      </c>
      <c r="N130" s="213"/>
      <c r="O130" s="214"/>
      <c r="P130" s="212"/>
      <c r="Q130" s="213"/>
      <c r="R130" s="481" t="s">
        <v>65</v>
      </c>
      <c r="S130" s="481"/>
      <c r="T130" s="481"/>
      <c r="U130" s="481"/>
      <c r="V130" s="482"/>
      <c r="W130" s="355" t="s">
        <v>2</v>
      </c>
    </row>
    <row r="131" spans="1:28" ht="13.5" thickTop="1" x14ac:dyDescent="0.2">
      <c r="L131" s="61" t="s">
        <v>3</v>
      </c>
      <c r="M131" s="62"/>
      <c r="N131" s="63"/>
      <c r="O131" s="64"/>
      <c r="P131" s="65"/>
      <c r="Q131" s="103"/>
      <c r="R131" s="62"/>
      <c r="S131" s="63"/>
      <c r="T131" s="64"/>
      <c r="U131" s="65"/>
      <c r="V131" s="103"/>
      <c r="W131" s="356" t="s">
        <v>4</v>
      </c>
    </row>
    <row r="132" spans="1:28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20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411" t="s">
        <v>7</v>
      </c>
      <c r="W132" s="357"/>
    </row>
    <row r="133" spans="1:28" ht="5.25" customHeight="1" thickTop="1" x14ac:dyDescent="0.2">
      <c r="L133" s="61"/>
      <c r="M133" s="73"/>
      <c r="N133" s="74"/>
      <c r="O133" s="75"/>
      <c r="P133" s="76"/>
      <c r="Q133" s="151"/>
      <c r="R133" s="73"/>
      <c r="S133" s="74"/>
      <c r="T133" s="75"/>
      <c r="U133" s="76"/>
      <c r="V133" s="151"/>
      <c r="W133" s="77"/>
    </row>
    <row r="134" spans="1:28" ht="14.25" customHeight="1" x14ac:dyDescent="0.2">
      <c r="L134" s="61" t="s">
        <v>13</v>
      </c>
      <c r="M134" s="78">
        <f t="shared" ref="M134:N136" si="155">+M84+M109</f>
        <v>18</v>
      </c>
      <c r="N134" s="79">
        <f t="shared" si="155"/>
        <v>87</v>
      </c>
      <c r="O134" s="197">
        <f t="shared" ref="O134:O135" si="156">M134+N134</f>
        <v>105</v>
      </c>
      <c r="P134" s="80">
        <f>+P84+P109</f>
        <v>0</v>
      </c>
      <c r="Q134" s="206">
        <f>O134+P134</f>
        <v>105</v>
      </c>
      <c r="R134" s="78">
        <f t="shared" ref="R134:S136" si="157">+R84+R109</f>
        <v>14</v>
      </c>
      <c r="S134" s="79">
        <f t="shared" si="157"/>
        <v>69</v>
      </c>
      <c r="T134" s="197">
        <f t="shared" ref="T134:T144" si="158">R134+S134</f>
        <v>83</v>
      </c>
      <c r="U134" s="80">
        <f>+U84+U109</f>
        <v>0</v>
      </c>
      <c r="V134" s="206">
        <f>T134+U134</f>
        <v>83</v>
      </c>
      <c r="W134" s="81">
        <f>IF(Q134=0,0,((V134/Q134)-1)*100)</f>
        <v>-20.952380952380956</v>
      </c>
      <c r="Y134" s="320"/>
      <c r="Z134" s="320"/>
    </row>
    <row r="135" spans="1:28" ht="14.25" customHeight="1" x14ac:dyDescent="0.2">
      <c r="L135" s="61" t="s">
        <v>14</v>
      </c>
      <c r="M135" s="78">
        <f t="shared" si="155"/>
        <v>18</v>
      </c>
      <c r="N135" s="79">
        <f t="shared" si="155"/>
        <v>88</v>
      </c>
      <c r="O135" s="197">
        <f t="shared" si="156"/>
        <v>106</v>
      </c>
      <c r="P135" s="80">
        <f>+P85+P110</f>
        <v>0</v>
      </c>
      <c r="Q135" s="206">
        <f>O135+P135</f>
        <v>106</v>
      </c>
      <c r="R135" s="78">
        <f t="shared" si="157"/>
        <v>15</v>
      </c>
      <c r="S135" s="79">
        <f t="shared" si="157"/>
        <v>69</v>
      </c>
      <c r="T135" s="197">
        <f t="shared" si="158"/>
        <v>84</v>
      </c>
      <c r="U135" s="80">
        <f>+U85+U110</f>
        <v>0</v>
      </c>
      <c r="V135" s="206">
        <f>T135+U135</f>
        <v>84</v>
      </c>
      <c r="W135" s="81">
        <f t="shared" ref="W135:W145" si="159">IF(Q135=0,0,((V135/Q135)-1)*100)</f>
        <v>-20.75471698113207</v>
      </c>
      <c r="Y135" s="320"/>
      <c r="Z135" s="320"/>
      <c r="AB135" s="320"/>
    </row>
    <row r="136" spans="1:28" ht="14.25" customHeight="1" thickBot="1" x14ac:dyDescent="0.25">
      <c r="L136" s="61" t="s">
        <v>15</v>
      </c>
      <c r="M136" s="78">
        <f t="shared" si="155"/>
        <v>22</v>
      </c>
      <c r="N136" s="79">
        <f t="shared" si="155"/>
        <v>98</v>
      </c>
      <c r="O136" s="197">
        <f>M136+N136</f>
        <v>120</v>
      </c>
      <c r="P136" s="80">
        <f>+P86+P111</f>
        <v>0</v>
      </c>
      <c r="Q136" s="206">
        <f>O136+P136</f>
        <v>120</v>
      </c>
      <c r="R136" s="78">
        <f t="shared" si="157"/>
        <v>17</v>
      </c>
      <c r="S136" s="79">
        <f t="shared" si="157"/>
        <v>74</v>
      </c>
      <c r="T136" s="197">
        <f>R136+S136</f>
        <v>91</v>
      </c>
      <c r="U136" s="80">
        <f>+U86+U111</f>
        <v>0</v>
      </c>
      <c r="V136" s="206">
        <f>T136+U136</f>
        <v>91</v>
      </c>
      <c r="W136" s="81">
        <f>IF(Q136=0,0,((V136/Q136)-1)*100)</f>
        <v>-24.166666666666671</v>
      </c>
      <c r="Y136" s="320"/>
      <c r="Z136" s="320"/>
    </row>
    <row r="137" spans="1:28" ht="14.25" customHeight="1" thickTop="1" thickBot="1" x14ac:dyDescent="0.25">
      <c r="L137" s="82" t="s">
        <v>61</v>
      </c>
      <c r="M137" s="83">
        <f t="shared" ref="M137:Q137" si="160">+M134+M135+M136</f>
        <v>58</v>
      </c>
      <c r="N137" s="84">
        <f t="shared" si="160"/>
        <v>273</v>
      </c>
      <c r="O137" s="198">
        <f t="shared" si="160"/>
        <v>331</v>
      </c>
      <c r="P137" s="83">
        <f t="shared" si="160"/>
        <v>0</v>
      </c>
      <c r="Q137" s="198">
        <f t="shared" si="160"/>
        <v>331</v>
      </c>
      <c r="R137" s="83">
        <f t="shared" ref="R137:V137" si="161">+R134+R135+R136</f>
        <v>46</v>
      </c>
      <c r="S137" s="84">
        <f t="shared" si="161"/>
        <v>212</v>
      </c>
      <c r="T137" s="198">
        <f t="shared" si="161"/>
        <v>258</v>
      </c>
      <c r="U137" s="83">
        <f t="shared" si="161"/>
        <v>0</v>
      </c>
      <c r="V137" s="198">
        <f t="shared" si="161"/>
        <v>258</v>
      </c>
      <c r="W137" s="85">
        <f>IF(Q137=0,0,((V137/Q137)-1)*100)</f>
        <v>-22.054380664652573</v>
      </c>
      <c r="Y137" s="320"/>
      <c r="Z137" s="320"/>
      <c r="AB137" s="320"/>
    </row>
    <row r="138" spans="1:28" ht="14.25" customHeight="1" thickTop="1" x14ac:dyDescent="0.2">
      <c r="L138" s="61" t="s">
        <v>16</v>
      </c>
      <c r="M138" s="78">
        <f t="shared" ref="M138:N140" si="162">+M88+M113</f>
        <v>17</v>
      </c>
      <c r="N138" s="79">
        <f t="shared" si="162"/>
        <v>86</v>
      </c>
      <c r="O138" s="197">
        <f t="shared" ref="O138" si="163">M138+N138</f>
        <v>103</v>
      </c>
      <c r="P138" s="80">
        <f>+P88+P113</f>
        <v>0</v>
      </c>
      <c r="Q138" s="206">
        <f>O138+P138</f>
        <v>103</v>
      </c>
      <c r="R138" s="78">
        <f t="shared" ref="R138:S140" si="164">+R88+R113</f>
        <v>13</v>
      </c>
      <c r="S138" s="79">
        <f t="shared" si="164"/>
        <v>80</v>
      </c>
      <c r="T138" s="197">
        <f t="shared" si="158"/>
        <v>93</v>
      </c>
      <c r="U138" s="80">
        <f>+U88+U113</f>
        <v>0</v>
      </c>
      <c r="V138" s="206">
        <f>T138+U138</f>
        <v>93</v>
      </c>
      <c r="W138" s="81">
        <f t="shared" si="159"/>
        <v>-9.7087378640776656</v>
      </c>
      <c r="Y138" s="320"/>
      <c r="Z138" s="320"/>
    </row>
    <row r="139" spans="1:28" ht="14.25" customHeight="1" x14ac:dyDescent="0.2">
      <c r="L139" s="61" t="s">
        <v>17</v>
      </c>
      <c r="M139" s="78">
        <f t="shared" si="162"/>
        <v>14</v>
      </c>
      <c r="N139" s="79">
        <f t="shared" si="162"/>
        <v>98</v>
      </c>
      <c r="O139" s="197">
        <f>M139+N139</f>
        <v>112</v>
      </c>
      <c r="P139" s="80">
        <f>+P89+P114</f>
        <v>0</v>
      </c>
      <c r="Q139" s="206">
        <f>O139+P139</f>
        <v>112</v>
      </c>
      <c r="R139" s="78">
        <f t="shared" si="164"/>
        <v>10</v>
      </c>
      <c r="S139" s="79">
        <f t="shared" si="164"/>
        <v>85</v>
      </c>
      <c r="T139" s="197">
        <f>R139+S139</f>
        <v>95</v>
      </c>
      <c r="U139" s="80">
        <f>+U89+U114</f>
        <v>0</v>
      </c>
      <c r="V139" s="206">
        <f>T139+U139</f>
        <v>95</v>
      </c>
      <c r="W139" s="81">
        <f>IF(Q139=0,0,((V139/Q139)-1)*100)</f>
        <v>-15.178571428571431</v>
      </c>
      <c r="Y139" s="320"/>
      <c r="Z139" s="320"/>
    </row>
    <row r="140" spans="1:28" ht="14.25" customHeight="1" thickBot="1" x14ac:dyDescent="0.25">
      <c r="L140" s="61" t="s">
        <v>18</v>
      </c>
      <c r="M140" s="78">
        <f t="shared" si="162"/>
        <v>16</v>
      </c>
      <c r="N140" s="79">
        <f t="shared" si="162"/>
        <v>105</v>
      </c>
      <c r="O140" s="199">
        <f t="shared" ref="O140" si="165">M140+N140</f>
        <v>121</v>
      </c>
      <c r="P140" s="86">
        <f>+P90+P115</f>
        <v>0</v>
      </c>
      <c r="Q140" s="206">
        <f>O140+P140</f>
        <v>121</v>
      </c>
      <c r="R140" s="78">
        <f t="shared" si="164"/>
        <v>12</v>
      </c>
      <c r="S140" s="79">
        <f t="shared" si="164"/>
        <v>54</v>
      </c>
      <c r="T140" s="199">
        <f t="shared" si="158"/>
        <v>66</v>
      </c>
      <c r="U140" s="86">
        <f>+U90+U115</f>
        <v>0</v>
      </c>
      <c r="V140" s="206">
        <f>T140+U140</f>
        <v>66</v>
      </c>
      <c r="W140" s="81">
        <f t="shared" si="159"/>
        <v>-45.45454545454546</v>
      </c>
      <c r="Y140" s="320"/>
      <c r="Z140" s="320"/>
    </row>
    <row r="141" spans="1:28" ht="14.25" customHeight="1" thickTop="1" thickBot="1" x14ac:dyDescent="0.25">
      <c r="A141" s="386"/>
      <c r="L141" s="87" t="s">
        <v>19</v>
      </c>
      <c r="M141" s="83">
        <f t="shared" ref="M141:Q141" si="166">+M138+M139+M140</f>
        <v>47</v>
      </c>
      <c r="N141" s="84">
        <f t="shared" si="166"/>
        <v>289</v>
      </c>
      <c r="O141" s="198">
        <f t="shared" si="166"/>
        <v>336</v>
      </c>
      <c r="P141" s="83">
        <f t="shared" si="166"/>
        <v>0</v>
      </c>
      <c r="Q141" s="198">
        <f t="shared" si="166"/>
        <v>336</v>
      </c>
      <c r="R141" s="83">
        <f t="shared" ref="R141:V141" si="167">+R138+R139+R140</f>
        <v>35</v>
      </c>
      <c r="S141" s="84">
        <f t="shared" si="167"/>
        <v>219</v>
      </c>
      <c r="T141" s="198">
        <f t="shared" si="167"/>
        <v>254</v>
      </c>
      <c r="U141" s="83">
        <f t="shared" si="167"/>
        <v>0</v>
      </c>
      <c r="V141" s="198">
        <f t="shared" si="167"/>
        <v>254</v>
      </c>
      <c r="W141" s="90">
        <f t="shared" si="159"/>
        <v>-24.404761904761905</v>
      </c>
      <c r="Y141" s="320"/>
      <c r="Z141" s="320"/>
    </row>
    <row r="142" spans="1:28" ht="14.25" customHeight="1" thickTop="1" x14ac:dyDescent="0.2">
      <c r="A142" s="386"/>
      <c r="L142" s="61" t="s">
        <v>21</v>
      </c>
      <c r="M142" s="78">
        <f t="shared" ref="M142:N144" si="168">+M92+M117</f>
        <v>18</v>
      </c>
      <c r="N142" s="79">
        <f t="shared" si="168"/>
        <v>107</v>
      </c>
      <c r="O142" s="199">
        <f t="shared" ref="O142:O144" si="169">M142+N142</f>
        <v>125</v>
      </c>
      <c r="P142" s="91">
        <f>+P92+P117</f>
        <v>0</v>
      </c>
      <c r="Q142" s="206">
        <f>O142+P142</f>
        <v>125</v>
      </c>
      <c r="R142" s="78">
        <f t="shared" ref="R142:S144" si="170">+R92+R117</f>
        <v>23</v>
      </c>
      <c r="S142" s="79">
        <f t="shared" si="170"/>
        <v>56</v>
      </c>
      <c r="T142" s="199">
        <f t="shared" si="158"/>
        <v>79</v>
      </c>
      <c r="U142" s="91">
        <f>+U92+U117</f>
        <v>0</v>
      </c>
      <c r="V142" s="206">
        <f>T142+U142</f>
        <v>79</v>
      </c>
      <c r="W142" s="81">
        <f t="shared" si="159"/>
        <v>-36.799999999999997</v>
      </c>
    </row>
    <row r="143" spans="1:28" ht="14.25" customHeight="1" x14ac:dyDescent="0.2">
      <c r="A143" s="386"/>
      <c r="L143" s="61" t="s">
        <v>22</v>
      </c>
      <c r="M143" s="78">
        <f t="shared" si="168"/>
        <v>19</v>
      </c>
      <c r="N143" s="79">
        <f t="shared" si="168"/>
        <v>104</v>
      </c>
      <c r="O143" s="199">
        <f t="shared" si="169"/>
        <v>123</v>
      </c>
      <c r="P143" s="80">
        <f>+P93+P118</f>
        <v>0</v>
      </c>
      <c r="Q143" s="206">
        <f>O143+P143</f>
        <v>123</v>
      </c>
      <c r="R143" s="78">
        <f t="shared" si="170"/>
        <v>25</v>
      </c>
      <c r="S143" s="79">
        <f t="shared" si="170"/>
        <v>64</v>
      </c>
      <c r="T143" s="199">
        <f t="shared" si="158"/>
        <v>89</v>
      </c>
      <c r="U143" s="80">
        <f>+U93+U118</f>
        <v>0</v>
      </c>
      <c r="V143" s="206">
        <f>T143+U143</f>
        <v>89</v>
      </c>
      <c r="W143" s="81">
        <f t="shared" si="159"/>
        <v>-27.642276422764223</v>
      </c>
    </row>
    <row r="144" spans="1:28" ht="14.25" customHeight="1" thickBot="1" x14ac:dyDescent="0.25">
      <c r="A144" s="388"/>
      <c r="K144" s="388"/>
      <c r="L144" s="61" t="s">
        <v>23</v>
      </c>
      <c r="M144" s="78">
        <f t="shared" si="168"/>
        <v>18</v>
      </c>
      <c r="N144" s="79">
        <f t="shared" si="168"/>
        <v>87</v>
      </c>
      <c r="O144" s="199">
        <f t="shared" si="169"/>
        <v>105</v>
      </c>
      <c r="P144" s="80">
        <f>+P94+P119</f>
        <v>0</v>
      </c>
      <c r="Q144" s="206">
        <f>O144+P144</f>
        <v>105</v>
      </c>
      <c r="R144" s="78">
        <f t="shared" si="170"/>
        <v>25</v>
      </c>
      <c r="S144" s="79">
        <f t="shared" si="170"/>
        <v>63</v>
      </c>
      <c r="T144" s="199">
        <f t="shared" si="158"/>
        <v>88</v>
      </c>
      <c r="U144" s="80">
        <f>+U94+U119</f>
        <v>0</v>
      </c>
      <c r="V144" s="206">
        <f>T144+U144</f>
        <v>88</v>
      </c>
      <c r="W144" s="81">
        <f t="shared" si="159"/>
        <v>-16.19047619047619</v>
      </c>
    </row>
    <row r="145" spans="1:28" ht="14.25" customHeight="1" thickTop="1" thickBot="1" x14ac:dyDescent="0.25">
      <c r="A145" s="388"/>
      <c r="K145" s="388"/>
      <c r="L145" s="82" t="s">
        <v>40</v>
      </c>
      <c r="M145" s="83">
        <f t="shared" ref="M145:Q145" si="171">+M142+M143+M144</f>
        <v>55</v>
      </c>
      <c r="N145" s="84">
        <f t="shared" si="171"/>
        <v>298</v>
      </c>
      <c r="O145" s="198">
        <f t="shared" si="171"/>
        <v>353</v>
      </c>
      <c r="P145" s="83">
        <f t="shared" si="171"/>
        <v>0</v>
      </c>
      <c r="Q145" s="198">
        <f t="shared" si="171"/>
        <v>353</v>
      </c>
      <c r="R145" s="83">
        <f t="shared" ref="R145:V145" si="172">+R142+R143+R144</f>
        <v>73</v>
      </c>
      <c r="S145" s="84">
        <f t="shared" si="172"/>
        <v>183</v>
      </c>
      <c r="T145" s="198">
        <f t="shared" si="172"/>
        <v>256</v>
      </c>
      <c r="U145" s="83">
        <f t="shared" si="172"/>
        <v>0</v>
      </c>
      <c r="V145" s="198">
        <f t="shared" si="172"/>
        <v>256</v>
      </c>
      <c r="W145" s="85">
        <f t="shared" si="159"/>
        <v>-27.478753541076482</v>
      </c>
    </row>
    <row r="146" spans="1:28" ht="14.25" customHeight="1" thickTop="1" x14ac:dyDescent="0.2">
      <c r="L146" s="61" t="s">
        <v>10</v>
      </c>
      <c r="M146" s="78">
        <f t="shared" ref="M146:N148" si="173">+M96+M121</f>
        <v>16</v>
      </c>
      <c r="N146" s="79">
        <f t="shared" si="173"/>
        <v>93</v>
      </c>
      <c r="O146" s="197">
        <f>M146+N146</f>
        <v>109</v>
      </c>
      <c r="P146" s="80">
        <f>+P96+P121</f>
        <v>0</v>
      </c>
      <c r="Q146" s="206">
        <f>O146+P146</f>
        <v>109</v>
      </c>
      <c r="R146" s="78">
        <f t="shared" ref="R146:S148" si="174">+R96+R121</f>
        <v>24</v>
      </c>
      <c r="S146" s="79">
        <f t="shared" si="174"/>
        <v>55</v>
      </c>
      <c r="T146" s="197">
        <f>R146+S146</f>
        <v>79</v>
      </c>
      <c r="U146" s="80">
        <f>+U96+U121</f>
        <v>0</v>
      </c>
      <c r="V146" s="206">
        <f>T146+U146</f>
        <v>79</v>
      </c>
      <c r="W146" s="81">
        <f>IF(Q146=0,0,((V146/Q146)-1)*100)</f>
        <v>-27.522935779816514</v>
      </c>
      <c r="Z146" s="320"/>
    </row>
    <row r="147" spans="1:28" ht="14.25" customHeight="1" x14ac:dyDescent="0.2">
      <c r="L147" s="61" t="s">
        <v>11</v>
      </c>
      <c r="M147" s="78">
        <f t="shared" si="173"/>
        <v>9</v>
      </c>
      <c r="N147" s="79">
        <f t="shared" si="173"/>
        <v>63</v>
      </c>
      <c r="O147" s="197">
        <f>M147+N147</f>
        <v>72</v>
      </c>
      <c r="P147" s="80">
        <f>+P97+P122</f>
        <v>0</v>
      </c>
      <c r="Q147" s="206">
        <f>O147+P147</f>
        <v>72</v>
      </c>
      <c r="R147" s="78">
        <f t="shared" si="174"/>
        <v>28</v>
      </c>
      <c r="S147" s="79">
        <f t="shared" si="174"/>
        <v>58</v>
      </c>
      <c r="T147" s="197">
        <f>R147+S147</f>
        <v>86</v>
      </c>
      <c r="U147" s="80">
        <f>+U97+U122</f>
        <v>0</v>
      </c>
      <c r="V147" s="206">
        <f>T147+U147</f>
        <v>86</v>
      </c>
      <c r="W147" s="81">
        <f>IF(Q147=0,0,((V147/Q147)-1)*100)</f>
        <v>19.444444444444443</v>
      </c>
      <c r="Z147" s="320"/>
    </row>
    <row r="148" spans="1:28" ht="14.25" customHeight="1" thickBot="1" x14ac:dyDescent="0.25">
      <c r="L148" s="67" t="s">
        <v>12</v>
      </c>
      <c r="M148" s="78">
        <f t="shared" si="173"/>
        <v>13</v>
      </c>
      <c r="N148" s="79">
        <f t="shared" si="173"/>
        <v>82</v>
      </c>
      <c r="O148" s="197">
        <f>M148+N148</f>
        <v>95</v>
      </c>
      <c r="P148" s="80">
        <f>+P98+P123</f>
        <v>0</v>
      </c>
      <c r="Q148" s="206">
        <f>O148+P148</f>
        <v>95</v>
      </c>
      <c r="R148" s="78">
        <f t="shared" si="174"/>
        <v>30</v>
      </c>
      <c r="S148" s="79">
        <f t="shared" si="174"/>
        <v>65</v>
      </c>
      <c r="T148" s="197">
        <f>R148+S148</f>
        <v>95</v>
      </c>
      <c r="U148" s="80">
        <f>+U98+U123</f>
        <v>0</v>
      </c>
      <c r="V148" s="206">
        <f>T148+U148</f>
        <v>95</v>
      </c>
      <c r="W148" s="81">
        <f>IF(Q148=0,0,((V148/Q148)-1)*100)</f>
        <v>0</v>
      </c>
      <c r="Z148" s="320"/>
    </row>
    <row r="149" spans="1:28" ht="14.25" customHeight="1" thickTop="1" thickBot="1" x14ac:dyDescent="0.25">
      <c r="A149" s="386"/>
      <c r="L149" s="82" t="s">
        <v>57</v>
      </c>
      <c r="M149" s="83">
        <f t="shared" ref="M149:V149" si="175">+M146+M147+M148</f>
        <v>38</v>
      </c>
      <c r="N149" s="84">
        <f t="shared" si="175"/>
        <v>238</v>
      </c>
      <c r="O149" s="198">
        <f t="shared" si="175"/>
        <v>276</v>
      </c>
      <c r="P149" s="83">
        <f t="shared" si="175"/>
        <v>0</v>
      </c>
      <c r="Q149" s="198">
        <f t="shared" si="175"/>
        <v>276</v>
      </c>
      <c r="R149" s="83">
        <f t="shared" si="175"/>
        <v>82</v>
      </c>
      <c r="S149" s="84">
        <f t="shared" si="175"/>
        <v>178</v>
      </c>
      <c r="T149" s="198">
        <f t="shared" si="175"/>
        <v>260</v>
      </c>
      <c r="U149" s="83">
        <f t="shared" si="175"/>
        <v>0</v>
      </c>
      <c r="V149" s="198">
        <f t="shared" si="175"/>
        <v>260</v>
      </c>
      <c r="W149" s="85">
        <f t="shared" ref="W149" si="176">IF(Q149=0,0,((V149/Q149)-1)*100)</f>
        <v>-5.7971014492753659</v>
      </c>
      <c r="Y149" s="409"/>
      <c r="Z149" s="409"/>
      <c r="AA149" s="408"/>
    </row>
    <row r="150" spans="1:28" ht="14.25" customHeight="1" thickTop="1" thickBot="1" x14ac:dyDescent="0.25">
      <c r="A150" s="386"/>
      <c r="L150" s="82" t="s">
        <v>63</v>
      </c>
      <c r="M150" s="83">
        <f t="shared" ref="M150:V150" si="177">+M137+M141+M145+M149</f>
        <v>198</v>
      </c>
      <c r="N150" s="84">
        <f t="shared" si="177"/>
        <v>1098</v>
      </c>
      <c r="O150" s="198">
        <f t="shared" si="177"/>
        <v>1296</v>
      </c>
      <c r="P150" s="83">
        <f t="shared" si="177"/>
        <v>0</v>
      </c>
      <c r="Q150" s="198">
        <f t="shared" si="177"/>
        <v>1296</v>
      </c>
      <c r="R150" s="83">
        <f t="shared" si="177"/>
        <v>236</v>
      </c>
      <c r="S150" s="84">
        <f t="shared" si="177"/>
        <v>792</v>
      </c>
      <c r="T150" s="198">
        <f t="shared" si="177"/>
        <v>1028</v>
      </c>
      <c r="U150" s="83">
        <f t="shared" si="177"/>
        <v>0</v>
      </c>
      <c r="V150" s="198">
        <f t="shared" si="177"/>
        <v>1028</v>
      </c>
      <c r="W150" s="85">
        <f>IF(Q150=0,0,((V150/Q150)-1)*100)</f>
        <v>-20.679012345679016</v>
      </c>
      <c r="Y150" s="409"/>
      <c r="Z150" s="409"/>
      <c r="AA150" s="408"/>
      <c r="AB150" s="320"/>
    </row>
    <row r="151" spans="1:28" ht="14.25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 x14ac:dyDescent="0.2">
      <c r="L152" s="505" t="s">
        <v>54</v>
      </c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7"/>
    </row>
    <row r="153" spans="1:28" ht="13.5" customHeight="1" thickBot="1" x14ac:dyDescent="0.25">
      <c r="L153" s="508" t="s">
        <v>51</v>
      </c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10"/>
    </row>
    <row r="154" spans="1:28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8" ht="14.25" thickTop="1" thickBot="1" x14ac:dyDescent="0.25">
      <c r="L155" s="239"/>
      <c r="M155" s="240" t="s">
        <v>64</v>
      </c>
      <c r="N155" s="241"/>
      <c r="O155" s="279"/>
      <c r="P155" s="240"/>
      <c r="Q155" s="240"/>
      <c r="R155" s="240" t="s">
        <v>65</v>
      </c>
      <c r="S155" s="241"/>
      <c r="T155" s="279"/>
      <c r="U155" s="240"/>
      <c r="V155" s="240"/>
      <c r="W155" s="352" t="s">
        <v>2</v>
      </c>
    </row>
    <row r="156" spans="1:28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353" t="s">
        <v>4</v>
      </c>
    </row>
    <row r="157" spans="1:28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354"/>
    </row>
    <row r="158" spans="1:28" ht="5.25" customHeight="1" thickTop="1" x14ac:dyDescent="0.2">
      <c r="L158" s="243"/>
      <c r="M158" s="255"/>
      <c r="N158" s="256"/>
      <c r="O158" s="257"/>
      <c r="P158" s="258"/>
      <c r="Q158" s="257"/>
      <c r="R158" s="255"/>
      <c r="S158" s="256"/>
      <c r="T158" s="257"/>
      <c r="U158" s="258"/>
      <c r="V158" s="257"/>
      <c r="W158" s="259"/>
    </row>
    <row r="159" spans="1:28" x14ac:dyDescent="0.2">
      <c r="L159" s="243" t="s">
        <v>13</v>
      </c>
      <c r="M159" s="260">
        <v>0</v>
      </c>
      <c r="N159" s="261">
        <v>0</v>
      </c>
      <c r="O159" s="262">
        <f>M159+N159</f>
        <v>0</v>
      </c>
      <c r="P159" s="263">
        <v>0</v>
      </c>
      <c r="Q159" s="262">
        <f>O159+P159</f>
        <v>0</v>
      </c>
      <c r="R159" s="260">
        <v>0</v>
      </c>
      <c r="S159" s="261">
        <v>0</v>
      </c>
      <c r="T159" s="262">
        <f>R159+S159</f>
        <v>0</v>
      </c>
      <c r="U159" s="263">
        <v>0</v>
      </c>
      <c r="V159" s="262">
        <f>T159+U159</f>
        <v>0</v>
      </c>
      <c r="W159" s="469">
        <f t="shared" ref="W159" si="178">IF(Q159=0,0,((V159/Q159)-1)*100)</f>
        <v>0</v>
      </c>
    </row>
    <row r="160" spans="1:28" x14ac:dyDescent="0.2">
      <c r="L160" s="243" t="s">
        <v>14</v>
      </c>
      <c r="M160" s="260">
        <v>0</v>
      </c>
      <c r="N160" s="261">
        <v>0</v>
      </c>
      <c r="O160" s="262">
        <f>M160+N160</f>
        <v>0</v>
      </c>
      <c r="P160" s="263">
        <v>0</v>
      </c>
      <c r="Q160" s="262">
        <f>O160+P160</f>
        <v>0</v>
      </c>
      <c r="R160" s="260">
        <v>0</v>
      </c>
      <c r="S160" s="261">
        <v>0</v>
      </c>
      <c r="T160" s="262">
        <f>R160+S160</f>
        <v>0</v>
      </c>
      <c r="U160" s="263">
        <v>0</v>
      </c>
      <c r="V160" s="262">
        <f>T160+U160</f>
        <v>0</v>
      </c>
      <c r="W160" s="469">
        <f>IF(Q160=0,0,((V160/Q160)-1)*100)</f>
        <v>0</v>
      </c>
    </row>
    <row r="161" spans="1:23" ht="13.5" thickBot="1" x14ac:dyDescent="0.25">
      <c r="L161" s="243" t="s">
        <v>15</v>
      </c>
      <c r="M161" s="260">
        <v>0</v>
      </c>
      <c r="N161" s="261">
        <v>0</v>
      </c>
      <c r="O161" s="262">
        <f>M161+N161</f>
        <v>0</v>
      </c>
      <c r="P161" s="263">
        <v>0</v>
      </c>
      <c r="Q161" s="262">
        <f>O161+P161</f>
        <v>0</v>
      </c>
      <c r="R161" s="260">
        <v>0</v>
      </c>
      <c r="S161" s="261">
        <v>0</v>
      </c>
      <c r="T161" s="262">
        <f>R161+S161</f>
        <v>0</v>
      </c>
      <c r="U161" s="263">
        <v>0</v>
      </c>
      <c r="V161" s="262">
        <f>T161+U161</f>
        <v>0</v>
      </c>
      <c r="W161" s="469">
        <f>IF(Q161=0,0,((V161/Q161)-1)*100)</f>
        <v>0</v>
      </c>
    </row>
    <row r="162" spans="1:23" ht="14.25" thickTop="1" thickBot="1" x14ac:dyDescent="0.25">
      <c r="L162" s="265" t="s">
        <v>61</v>
      </c>
      <c r="M162" s="266">
        <f>+M159+M160+M161</f>
        <v>0</v>
      </c>
      <c r="N162" s="267">
        <f t="shared" ref="N162:V162" si="179">+N159+N160+N161</f>
        <v>0</v>
      </c>
      <c r="O162" s="268">
        <f t="shared" si="179"/>
        <v>0</v>
      </c>
      <c r="P162" s="266">
        <f t="shared" si="179"/>
        <v>0</v>
      </c>
      <c r="Q162" s="268">
        <f t="shared" si="179"/>
        <v>0</v>
      </c>
      <c r="R162" s="266">
        <f t="shared" si="179"/>
        <v>0</v>
      </c>
      <c r="S162" s="267">
        <f t="shared" si="179"/>
        <v>0</v>
      </c>
      <c r="T162" s="268">
        <f t="shared" si="179"/>
        <v>0</v>
      </c>
      <c r="U162" s="266">
        <f t="shared" si="179"/>
        <v>0</v>
      </c>
      <c r="V162" s="268">
        <f t="shared" si="179"/>
        <v>0</v>
      </c>
      <c r="W162" s="470">
        <f t="shared" ref="W162" si="180">IF(Q162=0,0,((V162/Q162)-1)*100)</f>
        <v>0</v>
      </c>
    </row>
    <row r="163" spans="1:23" ht="13.5" thickTop="1" x14ac:dyDescent="0.2">
      <c r="L163" s="243" t="s">
        <v>16</v>
      </c>
      <c r="M163" s="260">
        <v>0</v>
      </c>
      <c r="N163" s="261">
        <v>0</v>
      </c>
      <c r="O163" s="262">
        <f>SUM(M163:N163)</f>
        <v>0</v>
      </c>
      <c r="P163" s="263">
        <v>0</v>
      </c>
      <c r="Q163" s="262">
        <f t="shared" ref="Q163" si="181">O163+P163</f>
        <v>0</v>
      </c>
      <c r="R163" s="260">
        <v>0</v>
      </c>
      <c r="S163" s="261">
        <v>0</v>
      </c>
      <c r="T163" s="262">
        <f>SUM(R163:S163)</f>
        <v>0</v>
      </c>
      <c r="U163" s="263">
        <v>0</v>
      </c>
      <c r="V163" s="262">
        <f t="shared" ref="V163" si="182">T163+U163</f>
        <v>0</v>
      </c>
      <c r="W163" s="469">
        <f>IF(Q163=0,0,((V163/Q163)-1)*100)</f>
        <v>0</v>
      </c>
    </row>
    <row r="164" spans="1:23" x14ac:dyDescent="0.2">
      <c r="L164" s="243" t="s">
        <v>17</v>
      </c>
      <c r="M164" s="260">
        <v>0</v>
      </c>
      <c r="N164" s="261">
        <v>0</v>
      </c>
      <c r="O164" s="262">
        <f>SUM(M164:N164)</f>
        <v>0</v>
      </c>
      <c r="P164" s="263">
        <v>0</v>
      </c>
      <c r="Q164" s="262">
        <f>O164+P164</f>
        <v>0</v>
      </c>
      <c r="R164" s="260">
        <v>0</v>
      </c>
      <c r="S164" s="261">
        <v>0</v>
      </c>
      <c r="T164" s="262">
        <f>SUM(R164:S164)</f>
        <v>0</v>
      </c>
      <c r="U164" s="263">
        <v>0</v>
      </c>
      <c r="V164" s="262">
        <f>T164+U164</f>
        <v>0</v>
      </c>
      <c r="W164" s="469">
        <f t="shared" ref="W164" si="183">IF(Q164=0,0,((V164/Q164)-1)*100)</f>
        <v>0</v>
      </c>
    </row>
    <row r="165" spans="1:23" ht="13.5" thickBot="1" x14ac:dyDescent="0.25">
      <c r="L165" s="243" t="s">
        <v>18</v>
      </c>
      <c r="M165" s="260">
        <v>0</v>
      </c>
      <c r="N165" s="261">
        <v>0</v>
      </c>
      <c r="O165" s="270">
        <f>SUM(M165:N165)</f>
        <v>0</v>
      </c>
      <c r="P165" s="271">
        <v>0</v>
      </c>
      <c r="Q165" s="270">
        <f>O165+P165</f>
        <v>0</v>
      </c>
      <c r="R165" s="260">
        <v>0</v>
      </c>
      <c r="S165" s="261">
        <v>0</v>
      </c>
      <c r="T165" s="270">
        <f>SUM(R165:S165)</f>
        <v>0</v>
      </c>
      <c r="U165" s="271">
        <v>0</v>
      </c>
      <c r="V165" s="270">
        <f>T165+U165</f>
        <v>0</v>
      </c>
      <c r="W165" s="469">
        <f>IF(Q165=0,0,((V165/Q165)-1)*100)</f>
        <v>0</v>
      </c>
    </row>
    <row r="166" spans="1:23" ht="14.25" thickTop="1" thickBot="1" x14ac:dyDescent="0.25">
      <c r="L166" s="272" t="s">
        <v>19</v>
      </c>
      <c r="M166" s="273">
        <f>+M163+M164+M165</f>
        <v>0</v>
      </c>
      <c r="N166" s="273">
        <f t="shared" ref="N166:V166" si="184">+N163+N164+N165</f>
        <v>0</v>
      </c>
      <c r="O166" s="274">
        <f t="shared" si="184"/>
        <v>0</v>
      </c>
      <c r="P166" s="275">
        <f t="shared" si="184"/>
        <v>0</v>
      </c>
      <c r="Q166" s="274">
        <f t="shared" si="184"/>
        <v>0</v>
      </c>
      <c r="R166" s="273">
        <f t="shared" si="184"/>
        <v>0</v>
      </c>
      <c r="S166" s="273">
        <f t="shared" si="184"/>
        <v>0</v>
      </c>
      <c r="T166" s="274">
        <f t="shared" si="184"/>
        <v>0</v>
      </c>
      <c r="U166" s="275">
        <f t="shared" si="184"/>
        <v>0</v>
      </c>
      <c r="V166" s="274">
        <f t="shared" si="184"/>
        <v>0</v>
      </c>
      <c r="W166" s="471">
        <f>IF(Q166=0,0,((V166/Q166)-1)*100)</f>
        <v>0</v>
      </c>
    </row>
    <row r="167" spans="1:23" ht="13.5" thickTop="1" x14ac:dyDescent="0.2">
      <c r="A167" s="388"/>
      <c r="K167" s="388"/>
      <c r="L167" s="243" t="s">
        <v>21</v>
      </c>
      <c r="M167" s="260">
        <v>0</v>
      </c>
      <c r="N167" s="261">
        <v>0</v>
      </c>
      <c r="O167" s="270">
        <f>SUM(M167:N167)</f>
        <v>0</v>
      </c>
      <c r="P167" s="277">
        <v>0</v>
      </c>
      <c r="Q167" s="270">
        <f>O167+P167</f>
        <v>0</v>
      </c>
      <c r="R167" s="260">
        <v>0</v>
      </c>
      <c r="S167" s="261">
        <v>0</v>
      </c>
      <c r="T167" s="270">
        <f>SUM(R167:S167)</f>
        <v>0</v>
      </c>
      <c r="U167" s="277">
        <v>0</v>
      </c>
      <c r="V167" s="270">
        <f>T167+U167</f>
        <v>0</v>
      </c>
      <c r="W167" s="469">
        <f>IF(Q167=0,0,((V167/Q167)-1)*100)</f>
        <v>0</v>
      </c>
    </row>
    <row r="168" spans="1:23" x14ac:dyDescent="0.2">
      <c r="A168" s="388"/>
      <c r="K168" s="388"/>
      <c r="L168" s="243" t="s">
        <v>22</v>
      </c>
      <c r="M168" s="260">
        <v>0</v>
      </c>
      <c r="N168" s="261">
        <v>0</v>
      </c>
      <c r="O168" s="270">
        <f>SUM(M168:N168)</f>
        <v>0</v>
      </c>
      <c r="P168" s="263">
        <v>0</v>
      </c>
      <c r="Q168" s="270">
        <f>O168+P168</f>
        <v>0</v>
      </c>
      <c r="R168" s="260">
        <v>0</v>
      </c>
      <c r="S168" s="261">
        <v>0</v>
      </c>
      <c r="T168" s="270">
        <f>SUM(R168:S168)</f>
        <v>0</v>
      </c>
      <c r="U168" s="263">
        <v>0</v>
      </c>
      <c r="V168" s="270">
        <f>T168+U168</f>
        <v>0</v>
      </c>
      <c r="W168" s="469">
        <f t="shared" ref="W168" si="185">IF(Q168=0,0,((V168/Q168)-1)*100)</f>
        <v>0</v>
      </c>
    </row>
    <row r="169" spans="1:23" ht="13.5" thickBot="1" x14ac:dyDescent="0.25">
      <c r="A169" s="388"/>
      <c r="K169" s="388"/>
      <c r="L169" s="243" t="s">
        <v>23</v>
      </c>
      <c r="M169" s="260">
        <v>0</v>
      </c>
      <c r="N169" s="261">
        <v>0</v>
      </c>
      <c r="O169" s="270">
        <f>SUM(M169:N169)</f>
        <v>0</v>
      </c>
      <c r="P169" s="263">
        <v>0</v>
      </c>
      <c r="Q169" s="270">
        <f>O169+P169</f>
        <v>0</v>
      </c>
      <c r="R169" s="260">
        <v>0</v>
      </c>
      <c r="S169" s="261">
        <v>0</v>
      </c>
      <c r="T169" s="270">
        <f>SUM(R169:S169)</f>
        <v>0</v>
      </c>
      <c r="U169" s="263">
        <v>0</v>
      </c>
      <c r="V169" s="270">
        <f>T169+U169</f>
        <v>0</v>
      </c>
      <c r="W169" s="469">
        <f>IF(Q169=0,0,((V169/Q169)-1)*100)</f>
        <v>0</v>
      </c>
    </row>
    <row r="170" spans="1:23" ht="14.25" customHeight="1" thickTop="1" thickBot="1" x14ac:dyDescent="0.25">
      <c r="L170" s="265" t="s">
        <v>40</v>
      </c>
      <c r="M170" s="266">
        <f t="shared" ref="M170:Q170" si="186">+M167+M168+M169</f>
        <v>0</v>
      </c>
      <c r="N170" s="267">
        <f t="shared" si="186"/>
        <v>0</v>
      </c>
      <c r="O170" s="268">
        <f t="shared" si="186"/>
        <v>0</v>
      </c>
      <c r="P170" s="266">
        <f t="shared" si="186"/>
        <v>0</v>
      </c>
      <c r="Q170" s="268">
        <f t="shared" si="186"/>
        <v>0</v>
      </c>
      <c r="R170" s="266">
        <f t="shared" ref="R170:V170" si="187">+R167+R168+R169</f>
        <v>0</v>
      </c>
      <c r="S170" s="267">
        <f t="shared" si="187"/>
        <v>0</v>
      </c>
      <c r="T170" s="268">
        <f t="shared" si="187"/>
        <v>0</v>
      </c>
      <c r="U170" s="266">
        <f t="shared" si="187"/>
        <v>0</v>
      </c>
      <c r="V170" s="268">
        <f t="shared" si="187"/>
        <v>0</v>
      </c>
      <c r="W170" s="470">
        <f t="shared" ref="W170" si="188">IF(Q170=0,0,((V170/Q170)-1)*100)</f>
        <v>0</v>
      </c>
    </row>
    <row r="171" spans="1:23" ht="14.25" customHeight="1" thickTop="1" x14ac:dyDescent="0.2">
      <c r="L171" s="243" t="s">
        <v>10</v>
      </c>
      <c r="M171" s="260">
        <v>0</v>
      </c>
      <c r="N171" s="261">
        <v>0</v>
      </c>
      <c r="O171" s="262">
        <f>M171+N171</f>
        <v>0</v>
      </c>
      <c r="P171" s="263">
        <v>0</v>
      </c>
      <c r="Q171" s="262">
        <f t="shared" ref="Q171" si="189">O171+P171</f>
        <v>0</v>
      </c>
      <c r="R171" s="260">
        <v>0</v>
      </c>
      <c r="S171" s="261">
        <v>0</v>
      </c>
      <c r="T171" s="262">
        <f>R171+S171</f>
        <v>0</v>
      </c>
      <c r="U171" s="263">
        <v>0</v>
      </c>
      <c r="V171" s="262">
        <f t="shared" ref="V171" si="190">T171+U171</f>
        <v>0</v>
      </c>
      <c r="W171" s="469">
        <f>IF(Q171=0,0,((V171/Q171)-1)*100)</f>
        <v>0</v>
      </c>
    </row>
    <row r="172" spans="1:23" ht="14.25" customHeight="1" x14ac:dyDescent="0.2">
      <c r="L172" s="243" t="s">
        <v>11</v>
      </c>
      <c r="M172" s="260">
        <v>0</v>
      </c>
      <c r="N172" s="261">
        <v>0</v>
      </c>
      <c r="O172" s="262">
        <f>M172+N172</f>
        <v>0</v>
      </c>
      <c r="P172" s="263">
        <v>0</v>
      </c>
      <c r="Q172" s="262">
        <f>O172+P172</f>
        <v>0</v>
      </c>
      <c r="R172" s="260">
        <v>0</v>
      </c>
      <c r="S172" s="261">
        <v>0</v>
      </c>
      <c r="T172" s="262">
        <f>R172+S172</f>
        <v>0</v>
      </c>
      <c r="U172" s="263">
        <v>0</v>
      </c>
      <c r="V172" s="262">
        <f>T172+U172</f>
        <v>0</v>
      </c>
      <c r="W172" s="469">
        <f>IF(Q172=0,0,((V172/Q172)-1)*100)</f>
        <v>0</v>
      </c>
    </row>
    <row r="173" spans="1:23" ht="14.25" customHeight="1" thickBot="1" x14ac:dyDescent="0.25">
      <c r="L173" s="249" t="s">
        <v>12</v>
      </c>
      <c r="M173" s="260">
        <v>0</v>
      </c>
      <c r="N173" s="261">
        <v>0</v>
      </c>
      <c r="O173" s="262">
        <f>M173+N173</f>
        <v>0</v>
      </c>
      <c r="P173" s="263">
        <v>0</v>
      </c>
      <c r="Q173" s="262">
        <f>O173+P173</f>
        <v>0</v>
      </c>
      <c r="R173" s="260">
        <v>0</v>
      </c>
      <c r="S173" s="261">
        <v>0</v>
      </c>
      <c r="T173" s="262">
        <f>R173+S173</f>
        <v>0</v>
      </c>
      <c r="U173" s="263">
        <v>0</v>
      </c>
      <c r="V173" s="262">
        <f>T173+U173</f>
        <v>0</v>
      </c>
      <c r="W173" s="469">
        <f>IF(Q173=0,0,((V173/Q173)-1)*100)</f>
        <v>0</v>
      </c>
    </row>
    <row r="174" spans="1:23" ht="14.25" customHeight="1" thickTop="1" thickBot="1" x14ac:dyDescent="0.25">
      <c r="L174" s="265" t="s">
        <v>57</v>
      </c>
      <c r="M174" s="266">
        <f t="shared" ref="M174:V174" si="191">+M171+M172+M173</f>
        <v>0</v>
      </c>
      <c r="N174" s="267">
        <f t="shared" si="191"/>
        <v>0</v>
      </c>
      <c r="O174" s="268">
        <f t="shared" si="191"/>
        <v>0</v>
      </c>
      <c r="P174" s="266">
        <f t="shared" si="191"/>
        <v>0</v>
      </c>
      <c r="Q174" s="268">
        <f t="shared" si="191"/>
        <v>0</v>
      </c>
      <c r="R174" s="266">
        <f t="shared" si="191"/>
        <v>0</v>
      </c>
      <c r="S174" s="267">
        <f t="shared" si="191"/>
        <v>0</v>
      </c>
      <c r="T174" s="268">
        <f t="shared" si="191"/>
        <v>0</v>
      </c>
      <c r="U174" s="266">
        <f t="shared" si="191"/>
        <v>0</v>
      </c>
      <c r="V174" s="268">
        <f t="shared" si="191"/>
        <v>0</v>
      </c>
      <c r="W174" s="470">
        <f t="shared" ref="W174" si="192">IF(Q174=0,0,((V174/Q174)-1)*100)</f>
        <v>0</v>
      </c>
    </row>
    <row r="175" spans="1:23" ht="14.25" customHeight="1" thickTop="1" thickBot="1" x14ac:dyDescent="0.25">
      <c r="L175" s="265" t="s">
        <v>63</v>
      </c>
      <c r="M175" s="266">
        <f t="shared" ref="M175:V175" si="193">+M162+M166+M170+M174</f>
        <v>0</v>
      </c>
      <c r="N175" s="267">
        <f t="shared" si="193"/>
        <v>0</v>
      </c>
      <c r="O175" s="268">
        <f t="shared" si="193"/>
        <v>0</v>
      </c>
      <c r="P175" s="266">
        <f t="shared" si="193"/>
        <v>0</v>
      </c>
      <c r="Q175" s="268">
        <f t="shared" si="193"/>
        <v>0</v>
      </c>
      <c r="R175" s="266">
        <f t="shared" si="193"/>
        <v>0</v>
      </c>
      <c r="S175" s="267">
        <f t="shared" si="193"/>
        <v>0</v>
      </c>
      <c r="T175" s="268">
        <f t="shared" si="193"/>
        <v>0</v>
      </c>
      <c r="U175" s="266">
        <f t="shared" si="193"/>
        <v>0</v>
      </c>
      <c r="V175" s="268">
        <f t="shared" si="193"/>
        <v>0</v>
      </c>
      <c r="W175" s="470">
        <f>IF(Q175=0,0,((V175/Q175)-1)*100)</f>
        <v>0</v>
      </c>
    </row>
    <row r="176" spans="1:23" ht="14.25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3" ht="13.5" thickTop="1" x14ac:dyDescent="0.2">
      <c r="L177" s="505" t="s">
        <v>55</v>
      </c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507"/>
    </row>
    <row r="178" spans="1:23" ht="13.5" thickBot="1" x14ac:dyDescent="0.25">
      <c r="L178" s="508" t="s">
        <v>52</v>
      </c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10"/>
    </row>
    <row r="179" spans="1:23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3" ht="14.25" thickTop="1" thickBot="1" x14ac:dyDescent="0.25">
      <c r="L180" s="239"/>
      <c r="M180" s="240" t="s">
        <v>64</v>
      </c>
      <c r="N180" s="241"/>
      <c r="O180" s="279"/>
      <c r="P180" s="240"/>
      <c r="Q180" s="240"/>
      <c r="R180" s="240" t="s">
        <v>65</v>
      </c>
      <c r="S180" s="241"/>
      <c r="T180" s="279"/>
      <c r="U180" s="240"/>
      <c r="V180" s="240"/>
      <c r="W180" s="352" t="s">
        <v>2</v>
      </c>
    </row>
    <row r="181" spans="1:23" ht="13.5" thickTop="1" x14ac:dyDescent="0.2">
      <c r="L181" s="243" t="s">
        <v>3</v>
      </c>
      <c r="M181" s="244"/>
      <c r="N181" s="245"/>
      <c r="O181" s="246"/>
      <c r="P181" s="247"/>
      <c r="Q181" s="246"/>
      <c r="R181" s="244"/>
      <c r="S181" s="245"/>
      <c r="T181" s="246"/>
      <c r="U181" s="247"/>
      <c r="V181" s="246"/>
      <c r="W181" s="353" t="s">
        <v>4</v>
      </c>
    </row>
    <row r="182" spans="1:23" ht="13.5" thickBot="1" x14ac:dyDescent="0.25">
      <c r="L182" s="249"/>
      <c r="M182" s="250" t="s">
        <v>35</v>
      </c>
      <c r="N182" s="251" t="s">
        <v>36</v>
      </c>
      <c r="O182" s="252" t="s">
        <v>37</v>
      </c>
      <c r="P182" s="253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53" t="s">
        <v>32</v>
      </c>
      <c r="V182" s="252" t="s">
        <v>7</v>
      </c>
      <c r="W182" s="354"/>
    </row>
    <row r="183" spans="1:23" ht="6" customHeight="1" thickTop="1" x14ac:dyDescent="0.2">
      <c r="L183" s="243"/>
      <c r="M183" s="315"/>
      <c r="N183" s="256"/>
      <c r="O183" s="257"/>
      <c r="P183" s="258"/>
      <c r="Q183" s="257"/>
      <c r="R183" s="315"/>
      <c r="S183" s="256"/>
      <c r="T183" s="257"/>
      <c r="U183" s="258"/>
      <c r="V183" s="257"/>
      <c r="W183" s="259"/>
    </row>
    <row r="184" spans="1:23" x14ac:dyDescent="0.2">
      <c r="L184" s="243" t="s">
        <v>13</v>
      </c>
      <c r="M184" s="316">
        <v>25</v>
      </c>
      <c r="N184" s="261">
        <v>38</v>
      </c>
      <c r="O184" s="262">
        <f>M184+N184</f>
        <v>63</v>
      </c>
      <c r="P184" s="263">
        <v>0</v>
      </c>
      <c r="Q184" s="262">
        <f>O184+P184</f>
        <v>63</v>
      </c>
      <c r="R184" s="316">
        <v>1</v>
      </c>
      <c r="S184" s="261">
        <v>0</v>
      </c>
      <c r="T184" s="262">
        <f>R184+S184</f>
        <v>1</v>
      </c>
      <c r="U184" s="263">
        <v>0</v>
      </c>
      <c r="V184" s="262">
        <f>T184+U184</f>
        <v>1</v>
      </c>
      <c r="W184" s="264">
        <f t="shared" ref="W184" si="194">IF(Q184=0,0,((V184/Q184)-1)*100)</f>
        <v>-98.412698412698418</v>
      </c>
    </row>
    <row r="185" spans="1:23" x14ac:dyDescent="0.2">
      <c r="L185" s="243" t="s">
        <v>14</v>
      </c>
      <c r="M185" s="316">
        <v>22</v>
      </c>
      <c r="N185" s="261">
        <v>42</v>
      </c>
      <c r="O185" s="262">
        <f>M185+N185</f>
        <v>64</v>
      </c>
      <c r="P185" s="263">
        <v>0</v>
      </c>
      <c r="Q185" s="262">
        <f>O185+P185</f>
        <v>64</v>
      </c>
      <c r="R185" s="316">
        <v>1</v>
      </c>
      <c r="S185" s="261">
        <v>0</v>
      </c>
      <c r="T185" s="262">
        <f t="shared" ref="T185" si="195">R185+S185</f>
        <v>1</v>
      </c>
      <c r="U185" s="263">
        <v>0</v>
      </c>
      <c r="V185" s="262">
        <f t="shared" ref="V185" si="196">T185+U185</f>
        <v>1</v>
      </c>
      <c r="W185" s="264">
        <f>IF(Q185=0,0,((V185/Q185)-1)*100)</f>
        <v>-98.4375</v>
      </c>
    </row>
    <row r="186" spans="1:23" ht="13.5" thickBot="1" x14ac:dyDescent="0.25">
      <c r="L186" s="243" t="s">
        <v>15</v>
      </c>
      <c r="M186" s="316">
        <v>26</v>
      </c>
      <c r="N186" s="261">
        <v>45</v>
      </c>
      <c r="O186" s="262">
        <f>M186+N186</f>
        <v>71</v>
      </c>
      <c r="P186" s="263">
        <v>0</v>
      </c>
      <c r="Q186" s="262">
        <f>O186+P186</f>
        <v>71</v>
      </c>
      <c r="R186" s="316">
        <v>0</v>
      </c>
      <c r="S186" s="261">
        <v>0</v>
      </c>
      <c r="T186" s="262">
        <f>R186+S186</f>
        <v>0</v>
      </c>
      <c r="U186" s="263">
        <v>0</v>
      </c>
      <c r="V186" s="262">
        <f>T186+U186</f>
        <v>0</v>
      </c>
      <c r="W186" s="264">
        <f>IF(Q186=0,0,((V186/Q186)-1)*100)</f>
        <v>-100</v>
      </c>
    </row>
    <row r="187" spans="1:23" ht="14.25" thickTop="1" thickBot="1" x14ac:dyDescent="0.25">
      <c r="L187" s="265" t="s">
        <v>61</v>
      </c>
      <c r="M187" s="266">
        <f>+M184+M185+M186</f>
        <v>73</v>
      </c>
      <c r="N187" s="267">
        <f t="shared" ref="N187:V187" si="197">+N184+N185+N186</f>
        <v>125</v>
      </c>
      <c r="O187" s="268">
        <f t="shared" si="197"/>
        <v>198</v>
      </c>
      <c r="P187" s="266">
        <f t="shared" si="197"/>
        <v>0</v>
      </c>
      <c r="Q187" s="268">
        <f t="shared" si="197"/>
        <v>198</v>
      </c>
      <c r="R187" s="266">
        <f t="shared" si="197"/>
        <v>2</v>
      </c>
      <c r="S187" s="267">
        <f t="shared" si="197"/>
        <v>0</v>
      </c>
      <c r="T187" s="268">
        <f t="shared" si="197"/>
        <v>2</v>
      </c>
      <c r="U187" s="266">
        <f t="shared" si="197"/>
        <v>0</v>
      </c>
      <c r="V187" s="268">
        <f t="shared" si="197"/>
        <v>2</v>
      </c>
      <c r="W187" s="269">
        <f t="shared" ref="W187" si="198">IF(Q187=0,0,((V187/Q187)-1)*100)</f>
        <v>-98.98989898989899</v>
      </c>
    </row>
    <row r="188" spans="1:23" ht="13.5" thickTop="1" x14ac:dyDescent="0.2">
      <c r="L188" s="243" t="s">
        <v>16</v>
      </c>
      <c r="M188" s="316">
        <v>27</v>
      </c>
      <c r="N188" s="261">
        <v>37</v>
      </c>
      <c r="O188" s="262">
        <f>SUM(M188:N188)</f>
        <v>64</v>
      </c>
      <c r="P188" s="263">
        <v>0</v>
      </c>
      <c r="Q188" s="262">
        <f>O188+P188</f>
        <v>64</v>
      </c>
      <c r="R188" s="316">
        <v>0</v>
      </c>
      <c r="S188" s="261">
        <v>0</v>
      </c>
      <c r="T188" s="262">
        <f>SUM(R188:S188)</f>
        <v>0</v>
      </c>
      <c r="U188" s="263">
        <v>0</v>
      </c>
      <c r="V188" s="262">
        <f>T188+U188</f>
        <v>0</v>
      </c>
      <c r="W188" s="264">
        <f>IF(Q188=0,0,((V188/Q188)-1)*100)</f>
        <v>-100</v>
      </c>
    </row>
    <row r="189" spans="1:23" x14ac:dyDescent="0.2">
      <c r="L189" s="243" t="s">
        <v>17</v>
      </c>
      <c r="M189" s="316">
        <v>24</v>
      </c>
      <c r="N189" s="261">
        <v>44</v>
      </c>
      <c r="O189" s="262">
        <f>SUM(M189:N189)</f>
        <v>68</v>
      </c>
      <c r="P189" s="263">
        <v>0</v>
      </c>
      <c r="Q189" s="262">
        <f>O189+P189</f>
        <v>68</v>
      </c>
      <c r="R189" s="316">
        <v>2</v>
      </c>
      <c r="S189" s="261">
        <v>0</v>
      </c>
      <c r="T189" s="262">
        <f>SUM(R189:S189)</f>
        <v>2</v>
      </c>
      <c r="U189" s="263">
        <v>0</v>
      </c>
      <c r="V189" s="262">
        <f>T189+U189</f>
        <v>2</v>
      </c>
      <c r="W189" s="264">
        <f t="shared" ref="W189" si="199">IF(Q189=0,0,((V189/Q189)-1)*100)</f>
        <v>-97.058823529411768</v>
      </c>
    </row>
    <row r="190" spans="1:23" ht="13.5" thickBot="1" x14ac:dyDescent="0.25">
      <c r="L190" s="243" t="s">
        <v>18</v>
      </c>
      <c r="M190" s="316">
        <v>21</v>
      </c>
      <c r="N190" s="261">
        <v>24</v>
      </c>
      <c r="O190" s="270">
        <f>SUM(M190:N190)</f>
        <v>45</v>
      </c>
      <c r="P190" s="271">
        <v>0</v>
      </c>
      <c r="Q190" s="427">
        <f>O190+P190</f>
        <v>45</v>
      </c>
      <c r="R190" s="316">
        <v>1</v>
      </c>
      <c r="S190" s="261">
        <v>0</v>
      </c>
      <c r="T190" s="270">
        <f>SUM(R190:S190)</f>
        <v>1</v>
      </c>
      <c r="U190" s="271">
        <v>0</v>
      </c>
      <c r="V190" s="270">
        <f>T190+U190</f>
        <v>1</v>
      </c>
      <c r="W190" s="264">
        <f>IF(Q190=0,0,((V190/Q190)-1)*100)</f>
        <v>-97.777777777777771</v>
      </c>
    </row>
    <row r="191" spans="1:23" ht="14.25" thickTop="1" thickBot="1" x14ac:dyDescent="0.25">
      <c r="L191" s="272" t="s">
        <v>19</v>
      </c>
      <c r="M191" s="273">
        <f>+M188+M189+M190</f>
        <v>72</v>
      </c>
      <c r="N191" s="273">
        <f t="shared" ref="N191:V191" si="200">+N188+N189+N190</f>
        <v>105</v>
      </c>
      <c r="O191" s="274">
        <f t="shared" si="200"/>
        <v>177</v>
      </c>
      <c r="P191" s="275">
        <f t="shared" si="200"/>
        <v>0</v>
      </c>
      <c r="Q191" s="274">
        <f t="shared" si="200"/>
        <v>177</v>
      </c>
      <c r="R191" s="273">
        <f t="shared" si="200"/>
        <v>3</v>
      </c>
      <c r="S191" s="273">
        <f t="shared" si="200"/>
        <v>0</v>
      </c>
      <c r="T191" s="274">
        <f t="shared" si="200"/>
        <v>3</v>
      </c>
      <c r="U191" s="275">
        <f t="shared" si="200"/>
        <v>0</v>
      </c>
      <c r="V191" s="274">
        <f t="shared" si="200"/>
        <v>3</v>
      </c>
      <c r="W191" s="276">
        <f>IF(Q191=0,0,((V191/Q191)-1)*100)</f>
        <v>-98.305084745762713</v>
      </c>
    </row>
    <row r="192" spans="1:23" ht="13.5" thickTop="1" x14ac:dyDescent="0.2">
      <c r="A192" s="388"/>
      <c r="K192" s="388"/>
      <c r="L192" s="243" t="s">
        <v>21</v>
      </c>
      <c r="M192" s="316">
        <v>25</v>
      </c>
      <c r="N192" s="261">
        <v>39</v>
      </c>
      <c r="O192" s="270">
        <f>SUM(M192:N192)</f>
        <v>64</v>
      </c>
      <c r="P192" s="277">
        <v>0</v>
      </c>
      <c r="Q192" s="428">
        <f>O192+P192</f>
        <v>64</v>
      </c>
      <c r="R192" s="316">
        <v>2</v>
      </c>
      <c r="S192" s="261">
        <v>0</v>
      </c>
      <c r="T192" s="270">
        <f>SUM(R192:S192)</f>
        <v>2</v>
      </c>
      <c r="U192" s="277">
        <v>0</v>
      </c>
      <c r="V192" s="270">
        <f>T192+U192</f>
        <v>2</v>
      </c>
      <c r="W192" s="264">
        <f>IF(Q192=0,0,((V192/Q192)-1)*100)</f>
        <v>-96.875</v>
      </c>
    </row>
    <row r="193" spans="1:23" x14ac:dyDescent="0.2">
      <c r="A193" s="388"/>
      <c r="K193" s="388"/>
      <c r="L193" s="243" t="s">
        <v>22</v>
      </c>
      <c r="M193" s="316">
        <v>28</v>
      </c>
      <c r="N193" s="261">
        <v>45</v>
      </c>
      <c r="O193" s="270">
        <f>SUM(M193:N193)</f>
        <v>73</v>
      </c>
      <c r="P193" s="263">
        <v>0</v>
      </c>
      <c r="Q193" s="262">
        <f>O193+P193</f>
        <v>73</v>
      </c>
      <c r="R193" s="316">
        <v>2</v>
      </c>
      <c r="S193" s="261">
        <v>0</v>
      </c>
      <c r="T193" s="270">
        <f>SUM(R193:S193)</f>
        <v>2</v>
      </c>
      <c r="U193" s="263">
        <v>0</v>
      </c>
      <c r="V193" s="270">
        <f>T193+U193</f>
        <v>2</v>
      </c>
      <c r="W193" s="264">
        <f t="shared" ref="W193" si="201">IF(Q193=0,0,((V193/Q193)-1)*100)</f>
        <v>-97.260273972602747</v>
      </c>
    </row>
    <row r="194" spans="1:23" ht="13.5" thickBot="1" x14ac:dyDescent="0.25">
      <c r="A194" s="388"/>
      <c r="K194" s="388"/>
      <c r="L194" s="243" t="s">
        <v>23</v>
      </c>
      <c r="M194" s="316">
        <v>8</v>
      </c>
      <c r="N194" s="261">
        <v>11</v>
      </c>
      <c r="O194" s="270">
        <f>SUM(M194:N194)</f>
        <v>19</v>
      </c>
      <c r="P194" s="263"/>
      <c r="Q194" s="304">
        <f>O194+P194</f>
        <v>19</v>
      </c>
      <c r="R194" s="316">
        <v>3</v>
      </c>
      <c r="S194" s="261">
        <v>0</v>
      </c>
      <c r="T194" s="270">
        <f>SUM(R194:S194)</f>
        <v>3</v>
      </c>
      <c r="U194" s="263">
        <v>0</v>
      </c>
      <c r="V194" s="270">
        <f>T194+U194</f>
        <v>3</v>
      </c>
      <c r="W194" s="264">
        <f>IF(Q194=0,0,((V194/Q194)-1)*100)</f>
        <v>-84.210526315789465</v>
      </c>
    </row>
    <row r="195" spans="1:23" ht="14.25" customHeight="1" thickTop="1" thickBot="1" x14ac:dyDescent="0.25">
      <c r="A195" s="388"/>
      <c r="K195" s="388"/>
      <c r="L195" s="265" t="s">
        <v>40</v>
      </c>
      <c r="M195" s="267">
        <f t="shared" ref="M195:Q195" si="202">+M192+M193+M194</f>
        <v>61</v>
      </c>
      <c r="N195" s="267">
        <f t="shared" si="202"/>
        <v>95</v>
      </c>
      <c r="O195" s="268">
        <f t="shared" si="202"/>
        <v>156</v>
      </c>
      <c r="P195" s="266">
        <f t="shared" si="202"/>
        <v>0</v>
      </c>
      <c r="Q195" s="268">
        <f t="shared" si="202"/>
        <v>156</v>
      </c>
      <c r="R195" s="267">
        <f t="shared" ref="R195:V195" si="203">+R192+R193+R194</f>
        <v>7</v>
      </c>
      <c r="S195" s="267">
        <f t="shared" si="203"/>
        <v>0</v>
      </c>
      <c r="T195" s="268">
        <f t="shared" si="203"/>
        <v>7</v>
      </c>
      <c r="U195" s="266">
        <f t="shared" si="203"/>
        <v>0</v>
      </c>
      <c r="V195" s="268">
        <f t="shared" si="203"/>
        <v>7</v>
      </c>
      <c r="W195" s="269">
        <f t="shared" ref="W195" si="204">IF(Q195=0,0,((V195/Q195)-1)*100)</f>
        <v>-95.512820512820511</v>
      </c>
    </row>
    <row r="196" spans="1:23" ht="14.25" customHeight="1" thickTop="1" x14ac:dyDescent="0.2">
      <c r="L196" s="243" t="s">
        <v>10</v>
      </c>
      <c r="M196" s="316">
        <v>2</v>
      </c>
      <c r="N196" s="261">
        <v>0</v>
      </c>
      <c r="O196" s="262">
        <f>M196+N196</f>
        <v>2</v>
      </c>
      <c r="P196" s="263">
        <v>0</v>
      </c>
      <c r="Q196" s="262">
        <f t="shared" ref="Q196" si="205">O196+P196</f>
        <v>2</v>
      </c>
      <c r="R196" s="316">
        <v>2</v>
      </c>
      <c r="S196" s="261">
        <v>0</v>
      </c>
      <c r="T196" s="262">
        <f>R196+S196</f>
        <v>2</v>
      </c>
      <c r="U196" s="263">
        <v>0</v>
      </c>
      <c r="V196" s="262">
        <f t="shared" ref="V196" si="206">T196+U196</f>
        <v>2</v>
      </c>
      <c r="W196" s="264">
        <f>IF(Q196=0,0,((V196/Q196)-1)*100)</f>
        <v>0</v>
      </c>
    </row>
    <row r="197" spans="1:23" ht="14.25" customHeight="1" x14ac:dyDescent="0.2">
      <c r="L197" s="243" t="s">
        <v>11</v>
      </c>
      <c r="M197" s="316">
        <v>1</v>
      </c>
      <c r="N197" s="261">
        <v>0</v>
      </c>
      <c r="O197" s="262">
        <f>M197+N197</f>
        <v>1</v>
      </c>
      <c r="P197" s="263">
        <v>0</v>
      </c>
      <c r="Q197" s="262">
        <f>O197+P197</f>
        <v>1</v>
      </c>
      <c r="R197" s="316">
        <v>1</v>
      </c>
      <c r="S197" s="261">
        <v>0</v>
      </c>
      <c r="T197" s="262">
        <f>R197+S197</f>
        <v>1</v>
      </c>
      <c r="U197" s="263">
        <v>0</v>
      </c>
      <c r="V197" s="262">
        <f>T197+U197</f>
        <v>1</v>
      </c>
      <c r="W197" s="264">
        <f>IF(Q197=0,0,((V197/Q197)-1)*100)</f>
        <v>0</v>
      </c>
    </row>
    <row r="198" spans="1:23" ht="14.25" customHeight="1" thickBot="1" x14ac:dyDescent="0.25">
      <c r="L198" s="249" t="s">
        <v>12</v>
      </c>
      <c r="M198" s="316">
        <v>3</v>
      </c>
      <c r="N198" s="261">
        <v>0</v>
      </c>
      <c r="O198" s="262">
        <f>M198+N198</f>
        <v>3</v>
      </c>
      <c r="P198" s="263">
        <v>0</v>
      </c>
      <c r="Q198" s="262">
        <f>O198+P198</f>
        <v>3</v>
      </c>
      <c r="R198" s="316">
        <v>0</v>
      </c>
      <c r="S198" s="261">
        <v>0</v>
      </c>
      <c r="T198" s="262">
        <f>R198+S198</f>
        <v>0</v>
      </c>
      <c r="U198" s="263">
        <v>0</v>
      </c>
      <c r="V198" s="262">
        <f>T198+U198</f>
        <v>0</v>
      </c>
      <c r="W198" s="264">
        <f>IF(Q198=0,0,((V198/Q198)-1)*100)</f>
        <v>-100</v>
      </c>
    </row>
    <row r="199" spans="1:23" ht="14.25" customHeight="1" thickTop="1" thickBot="1" x14ac:dyDescent="0.25">
      <c r="L199" s="265" t="s">
        <v>57</v>
      </c>
      <c r="M199" s="266">
        <f t="shared" ref="M199:V199" si="207">+M196+M197+M198</f>
        <v>6</v>
      </c>
      <c r="N199" s="267">
        <f t="shared" si="207"/>
        <v>0</v>
      </c>
      <c r="O199" s="268">
        <f t="shared" si="207"/>
        <v>6</v>
      </c>
      <c r="P199" s="266">
        <f t="shared" si="207"/>
        <v>0</v>
      </c>
      <c r="Q199" s="268">
        <f t="shared" si="207"/>
        <v>6</v>
      </c>
      <c r="R199" s="266">
        <f t="shared" si="207"/>
        <v>3</v>
      </c>
      <c r="S199" s="267">
        <f t="shared" si="207"/>
        <v>0</v>
      </c>
      <c r="T199" s="268">
        <f t="shared" si="207"/>
        <v>3</v>
      </c>
      <c r="U199" s="266">
        <f t="shared" si="207"/>
        <v>0</v>
      </c>
      <c r="V199" s="268">
        <f t="shared" si="207"/>
        <v>3</v>
      </c>
      <c r="W199" s="269">
        <f t="shared" ref="W199" si="208">IF(Q199=0,0,((V199/Q199)-1)*100)</f>
        <v>-50</v>
      </c>
    </row>
    <row r="200" spans="1:23" ht="14.25" customHeight="1" thickTop="1" thickBot="1" x14ac:dyDescent="0.25">
      <c r="L200" s="265" t="s">
        <v>63</v>
      </c>
      <c r="M200" s="266">
        <f t="shared" ref="M200:V200" si="209">+M187+M191+M195+M199</f>
        <v>212</v>
      </c>
      <c r="N200" s="267">
        <f t="shared" si="209"/>
        <v>325</v>
      </c>
      <c r="O200" s="268">
        <f t="shared" si="209"/>
        <v>537</v>
      </c>
      <c r="P200" s="266">
        <f t="shared" si="209"/>
        <v>0</v>
      </c>
      <c r="Q200" s="268">
        <f t="shared" si="209"/>
        <v>537</v>
      </c>
      <c r="R200" s="266">
        <f t="shared" si="209"/>
        <v>15</v>
      </c>
      <c r="S200" s="267">
        <f t="shared" si="209"/>
        <v>0</v>
      </c>
      <c r="T200" s="268">
        <f t="shared" si="209"/>
        <v>15</v>
      </c>
      <c r="U200" s="266">
        <f t="shared" si="209"/>
        <v>0</v>
      </c>
      <c r="V200" s="268">
        <f t="shared" si="209"/>
        <v>15</v>
      </c>
      <c r="W200" s="269">
        <f>IF(Q200=0,0,((V200/Q200)-1)*100)</f>
        <v>-97.206703910614522</v>
      </c>
    </row>
    <row r="201" spans="1:23" ht="14.25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3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3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3" ht="14.25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3" ht="12.75" customHeight="1" thickTop="1" thickBot="1" x14ac:dyDescent="0.25">
      <c r="L205" s="239"/>
      <c r="M205" s="240" t="s">
        <v>64</v>
      </c>
      <c r="N205" s="241"/>
      <c r="O205" s="279"/>
      <c r="P205" s="240"/>
      <c r="Q205" s="240"/>
      <c r="R205" s="240" t="s">
        <v>65</v>
      </c>
      <c r="S205" s="241"/>
      <c r="T205" s="279"/>
      <c r="U205" s="240"/>
      <c r="V205" s="240"/>
      <c r="W205" s="352" t="s">
        <v>2</v>
      </c>
    </row>
    <row r="206" spans="1:23" ht="13.5" thickTop="1" x14ac:dyDescent="0.2">
      <c r="L206" s="243" t="s">
        <v>3</v>
      </c>
      <c r="M206" s="244"/>
      <c r="N206" s="245"/>
      <c r="O206" s="246"/>
      <c r="P206" s="247"/>
      <c r="Q206" s="351"/>
      <c r="R206" s="244"/>
      <c r="S206" s="245"/>
      <c r="T206" s="246"/>
      <c r="U206" s="247"/>
      <c r="V206" s="351"/>
      <c r="W206" s="353" t="s">
        <v>4</v>
      </c>
    </row>
    <row r="207" spans="1:23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53" t="s">
        <v>32</v>
      </c>
      <c r="Q207" s="421" t="s">
        <v>7</v>
      </c>
      <c r="R207" s="250" t="s">
        <v>35</v>
      </c>
      <c r="S207" s="251" t="s">
        <v>36</v>
      </c>
      <c r="T207" s="252" t="s">
        <v>37</v>
      </c>
      <c r="U207" s="253" t="s">
        <v>32</v>
      </c>
      <c r="V207" s="412" t="s">
        <v>7</v>
      </c>
      <c r="W207" s="354"/>
    </row>
    <row r="208" spans="1:23" ht="4.5" customHeight="1" thickTop="1" x14ac:dyDescent="0.2">
      <c r="L208" s="243"/>
      <c r="M208" s="255"/>
      <c r="N208" s="256"/>
      <c r="O208" s="257"/>
      <c r="P208" s="258"/>
      <c r="Q208" s="296"/>
      <c r="R208" s="255"/>
      <c r="S208" s="256"/>
      <c r="T208" s="257"/>
      <c r="U208" s="258"/>
      <c r="V208" s="296"/>
      <c r="W208" s="259"/>
    </row>
    <row r="209" spans="1:23" ht="14.25" customHeight="1" x14ac:dyDescent="0.2">
      <c r="L209" s="243" t="s">
        <v>13</v>
      </c>
      <c r="M209" s="260">
        <f t="shared" ref="M209:N211" si="210">+M159+M184</f>
        <v>25</v>
      </c>
      <c r="N209" s="261">
        <f t="shared" si="210"/>
        <v>38</v>
      </c>
      <c r="O209" s="262">
        <f t="shared" ref="O209:O210" si="211">M209+N209</f>
        <v>63</v>
      </c>
      <c r="P209" s="263">
        <f>+P159+P184</f>
        <v>0</v>
      </c>
      <c r="Q209" s="297">
        <f>O209+P209</f>
        <v>63</v>
      </c>
      <c r="R209" s="260">
        <f t="shared" ref="R209:S211" si="212">+R159+R184</f>
        <v>1</v>
      </c>
      <c r="S209" s="261">
        <f t="shared" si="212"/>
        <v>0</v>
      </c>
      <c r="T209" s="262">
        <f t="shared" ref="T209:T210" si="213">R209+S209</f>
        <v>1</v>
      </c>
      <c r="U209" s="263">
        <f>+U159+U184</f>
        <v>0</v>
      </c>
      <c r="V209" s="297">
        <f>T209+U209</f>
        <v>1</v>
      </c>
      <c r="W209" s="264">
        <f>IF(Q209=0,0,((V209/Q209)-1)*100)</f>
        <v>-98.412698412698418</v>
      </c>
    </row>
    <row r="210" spans="1:23" ht="14.25" customHeight="1" x14ac:dyDescent="0.2">
      <c r="L210" s="243" t="s">
        <v>14</v>
      </c>
      <c r="M210" s="260">
        <f t="shared" si="210"/>
        <v>22</v>
      </c>
      <c r="N210" s="261">
        <f t="shared" si="210"/>
        <v>42</v>
      </c>
      <c r="O210" s="262">
        <f t="shared" si="211"/>
        <v>64</v>
      </c>
      <c r="P210" s="263">
        <f>+P160+P185</f>
        <v>0</v>
      </c>
      <c r="Q210" s="297">
        <f>O210+P210</f>
        <v>64</v>
      </c>
      <c r="R210" s="260">
        <f t="shared" si="212"/>
        <v>1</v>
      </c>
      <c r="S210" s="261">
        <f t="shared" si="212"/>
        <v>0</v>
      </c>
      <c r="T210" s="262">
        <f t="shared" si="213"/>
        <v>1</v>
      </c>
      <c r="U210" s="263">
        <f>+U160+U185</f>
        <v>0</v>
      </c>
      <c r="V210" s="297">
        <f>T210+U210</f>
        <v>1</v>
      </c>
      <c r="W210" s="264">
        <f t="shared" ref="W210:W220" si="214">IF(Q210=0,0,((V210/Q210)-1)*100)</f>
        <v>-98.4375</v>
      </c>
    </row>
    <row r="211" spans="1:23" ht="14.25" customHeight="1" thickBot="1" x14ac:dyDescent="0.25">
      <c r="L211" s="243" t="s">
        <v>15</v>
      </c>
      <c r="M211" s="260">
        <f t="shared" si="210"/>
        <v>26</v>
      </c>
      <c r="N211" s="261">
        <f t="shared" si="210"/>
        <v>45</v>
      </c>
      <c r="O211" s="262">
        <f>M211+N211</f>
        <v>71</v>
      </c>
      <c r="P211" s="263">
        <f>+P161+P186</f>
        <v>0</v>
      </c>
      <c r="Q211" s="297">
        <f>O211+P211</f>
        <v>71</v>
      </c>
      <c r="R211" s="260">
        <f t="shared" si="212"/>
        <v>0</v>
      </c>
      <c r="S211" s="261">
        <f t="shared" si="212"/>
        <v>0</v>
      </c>
      <c r="T211" s="262">
        <f>R211+S211</f>
        <v>0</v>
      </c>
      <c r="U211" s="263">
        <f>+U161+U186</f>
        <v>0</v>
      </c>
      <c r="V211" s="297">
        <f>T211+U211</f>
        <v>0</v>
      </c>
      <c r="W211" s="264">
        <f>IF(Q211=0,0,((V211/Q211)-1)*100)</f>
        <v>-100</v>
      </c>
    </row>
    <row r="212" spans="1:23" ht="14.25" customHeight="1" thickTop="1" thickBot="1" x14ac:dyDescent="0.25">
      <c r="L212" s="265" t="s">
        <v>61</v>
      </c>
      <c r="M212" s="266">
        <f t="shared" ref="M212:Q212" si="215">+M209+M210+M211</f>
        <v>73</v>
      </c>
      <c r="N212" s="267">
        <f t="shared" si="215"/>
        <v>125</v>
      </c>
      <c r="O212" s="268">
        <f t="shared" si="215"/>
        <v>198</v>
      </c>
      <c r="P212" s="266">
        <f t="shared" si="215"/>
        <v>0</v>
      </c>
      <c r="Q212" s="268">
        <f t="shared" si="215"/>
        <v>198</v>
      </c>
      <c r="R212" s="266">
        <f t="shared" ref="R212:V212" si="216">+R209+R210+R211</f>
        <v>2</v>
      </c>
      <c r="S212" s="267">
        <f t="shared" si="216"/>
        <v>0</v>
      </c>
      <c r="T212" s="268">
        <f t="shared" si="216"/>
        <v>2</v>
      </c>
      <c r="U212" s="266">
        <f t="shared" si="216"/>
        <v>0</v>
      </c>
      <c r="V212" s="268">
        <f t="shared" si="216"/>
        <v>2</v>
      </c>
      <c r="W212" s="269">
        <f t="shared" si="214"/>
        <v>-98.98989898989899</v>
      </c>
    </row>
    <row r="213" spans="1:23" ht="14.25" customHeight="1" thickTop="1" x14ac:dyDescent="0.2">
      <c r="L213" s="243" t="s">
        <v>16</v>
      </c>
      <c r="M213" s="260">
        <f t="shared" ref="M213:N215" si="217">+M163+M188</f>
        <v>27</v>
      </c>
      <c r="N213" s="261">
        <f t="shared" si="217"/>
        <v>37</v>
      </c>
      <c r="O213" s="262">
        <f t="shared" ref="O213" si="218">M213+N213</f>
        <v>64</v>
      </c>
      <c r="P213" s="263">
        <f>+P163+P188</f>
        <v>0</v>
      </c>
      <c r="Q213" s="297">
        <f>O213+P213</f>
        <v>64</v>
      </c>
      <c r="R213" s="260">
        <f t="shared" ref="R213:S215" si="219">+R163+R188</f>
        <v>0</v>
      </c>
      <c r="S213" s="261">
        <f t="shared" si="219"/>
        <v>0</v>
      </c>
      <c r="T213" s="262">
        <f t="shared" ref="T213:T215" si="220">R213+S213</f>
        <v>0</v>
      </c>
      <c r="U213" s="263">
        <f>+U163+U188</f>
        <v>0</v>
      </c>
      <c r="V213" s="297">
        <f>T213+U213</f>
        <v>0</v>
      </c>
      <c r="W213" s="264">
        <f t="shared" si="214"/>
        <v>-100</v>
      </c>
    </row>
    <row r="214" spans="1:23" ht="14.25" customHeight="1" x14ac:dyDescent="0.2">
      <c r="L214" s="243" t="s">
        <v>17</v>
      </c>
      <c r="M214" s="260">
        <f t="shared" si="217"/>
        <v>24</v>
      </c>
      <c r="N214" s="261">
        <f t="shared" si="217"/>
        <v>44</v>
      </c>
      <c r="O214" s="262">
        <f>M214+N214</f>
        <v>68</v>
      </c>
      <c r="P214" s="263">
        <f>+P164+P189</f>
        <v>0</v>
      </c>
      <c r="Q214" s="297">
        <f>O214+P214</f>
        <v>68</v>
      </c>
      <c r="R214" s="260">
        <f t="shared" si="219"/>
        <v>2</v>
      </c>
      <c r="S214" s="261">
        <f t="shared" si="219"/>
        <v>0</v>
      </c>
      <c r="T214" s="262">
        <f>R214+S214</f>
        <v>2</v>
      </c>
      <c r="U214" s="263">
        <f>+U164+U189</f>
        <v>0</v>
      </c>
      <c r="V214" s="297">
        <f>T214+U214</f>
        <v>2</v>
      </c>
      <c r="W214" s="264">
        <f>IF(Q214=0,0,((V214/Q214)-1)*100)</f>
        <v>-97.058823529411768</v>
      </c>
    </row>
    <row r="215" spans="1:23" ht="14.25" customHeight="1" thickBot="1" x14ac:dyDescent="0.25">
      <c r="L215" s="243" t="s">
        <v>18</v>
      </c>
      <c r="M215" s="260">
        <f t="shared" si="217"/>
        <v>21</v>
      </c>
      <c r="N215" s="261">
        <f t="shared" si="217"/>
        <v>24</v>
      </c>
      <c r="O215" s="270">
        <f t="shared" ref="O215" si="221">M215+N215</f>
        <v>45</v>
      </c>
      <c r="P215" s="271">
        <f>+P165+P190</f>
        <v>0</v>
      </c>
      <c r="Q215" s="297">
        <f>O215+P215</f>
        <v>45</v>
      </c>
      <c r="R215" s="260">
        <f t="shared" si="219"/>
        <v>1</v>
      </c>
      <c r="S215" s="261">
        <f t="shared" si="219"/>
        <v>0</v>
      </c>
      <c r="T215" s="270">
        <f t="shared" si="220"/>
        <v>1</v>
      </c>
      <c r="U215" s="271">
        <f>+U165+U190</f>
        <v>0</v>
      </c>
      <c r="V215" s="297">
        <f>T215+U215</f>
        <v>1</v>
      </c>
      <c r="W215" s="264">
        <f t="shared" si="214"/>
        <v>-97.777777777777771</v>
      </c>
    </row>
    <row r="216" spans="1:23" ht="14.25" customHeight="1" thickTop="1" thickBot="1" x14ac:dyDescent="0.25">
      <c r="A216" s="389"/>
      <c r="L216" s="272" t="s">
        <v>39</v>
      </c>
      <c r="M216" s="273">
        <f t="shared" ref="M216:Q216" si="222">+M213+M214+M215</f>
        <v>72</v>
      </c>
      <c r="N216" s="273">
        <f t="shared" si="222"/>
        <v>105</v>
      </c>
      <c r="O216" s="274">
        <f t="shared" si="222"/>
        <v>177</v>
      </c>
      <c r="P216" s="275">
        <f t="shared" si="222"/>
        <v>0</v>
      </c>
      <c r="Q216" s="274">
        <f t="shared" si="222"/>
        <v>177</v>
      </c>
      <c r="R216" s="273">
        <f t="shared" ref="R216:V216" si="223">+R213+R214+R215</f>
        <v>3</v>
      </c>
      <c r="S216" s="273">
        <f t="shared" si="223"/>
        <v>0</v>
      </c>
      <c r="T216" s="274">
        <f t="shared" si="223"/>
        <v>3</v>
      </c>
      <c r="U216" s="275">
        <f t="shared" si="223"/>
        <v>0</v>
      </c>
      <c r="V216" s="274">
        <f t="shared" si="223"/>
        <v>3</v>
      </c>
      <c r="W216" s="376">
        <f t="shared" si="214"/>
        <v>-98.305084745762713</v>
      </c>
    </row>
    <row r="217" spans="1:23" ht="14.25" customHeight="1" thickTop="1" x14ac:dyDescent="0.2">
      <c r="A217" s="388"/>
      <c r="K217" s="388"/>
      <c r="L217" s="243" t="s">
        <v>21</v>
      </c>
      <c r="M217" s="260">
        <f t="shared" ref="M217:N219" si="224">+M167+M192</f>
        <v>25</v>
      </c>
      <c r="N217" s="261">
        <f t="shared" si="224"/>
        <v>39</v>
      </c>
      <c r="O217" s="270">
        <f t="shared" ref="O217:O219" si="225">M217+N217</f>
        <v>64</v>
      </c>
      <c r="P217" s="277">
        <f>+P167+P192</f>
        <v>0</v>
      </c>
      <c r="Q217" s="297">
        <f>O217+P217</f>
        <v>64</v>
      </c>
      <c r="R217" s="260">
        <f t="shared" ref="R217:S219" si="226">+R167+R192</f>
        <v>2</v>
      </c>
      <c r="S217" s="261">
        <f t="shared" si="226"/>
        <v>0</v>
      </c>
      <c r="T217" s="270">
        <f t="shared" ref="T217:T219" si="227">R217+S217</f>
        <v>2</v>
      </c>
      <c r="U217" s="277">
        <f>+U167+U192</f>
        <v>0</v>
      </c>
      <c r="V217" s="297">
        <f>T217+U217</f>
        <v>2</v>
      </c>
      <c r="W217" s="264">
        <f t="shared" si="214"/>
        <v>-96.875</v>
      </c>
    </row>
    <row r="218" spans="1:23" ht="14.25" customHeight="1" x14ac:dyDescent="0.2">
      <c r="A218" s="388"/>
      <c r="K218" s="388"/>
      <c r="L218" s="243" t="s">
        <v>22</v>
      </c>
      <c r="M218" s="260">
        <f t="shared" si="224"/>
        <v>28</v>
      </c>
      <c r="N218" s="261">
        <f t="shared" si="224"/>
        <v>45</v>
      </c>
      <c r="O218" s="270">
        <f t="shared" si="225"/>
        <v>73</v>
      </c>
      <c r="P218" s="263">
        <f>+P168+P193</f>
        <v>0</v>
      </c>
      <c r="Q218" s="297">
        <f>O218+P218</f>
        <v>73</v>
      </c>
      <c r="R218" s="260">
        <f t="shared" si="226"/>
        <v>2</v>
      </c>
      <c r="S218" s="261">
        <f t="shared" si="226"/>
        <v>0</v>
      </c>
      <c r="T218" s="270">
        <f t="shared" si="227"/>
        <v>2</v>
      </c>
      <c r="U218" s="263">
        <f>+U168+U193</f>
        <v>0</v>
      </c>
      <c r="V218" s="297">
        <f>T218+U218</f>
        <v>2</v>
      </c>
      <c r="W218" s="264">
        <f t="shared" si="214"/>
        <v>-97.260273972602747</v>
      </c>
    </row>
    <row r="219" spans="1:23" ht="14.25" customHeight="1" thickBot="1" x14ac:dyDescent="0.25">
      <c r="A219" s="388"/>
      <c r="K219" s="388"/>
      <c r="L219" s="243" t="s">
        <v>23</v>
      </c>
      <c r="M219" s="260">
        <f t="shared" si="224"/>
        <v>8</v>
      </c>
      <c r="N219" s="261">
        <f t="shared" si="224"/>
        <v>11</v>
      </c>
      <c r="O219" s="270">
        <f t="shared" si="225"/>
        <v>19</v>
      </c>
      <c r="P219" s="263">
        <f>+P169+P194</f>
        <v>0</v>
      </c>
      <c r="Q219" s="297">
        <f>O219+P219</f>
        <v>19</v>
      </c>
      <c r="R219" s="260">
        <f t="shared" si="226"/>
        <v>3</v>
      </c>
      <c r="S219" s="261">
        <f t="shared" si="226"/>
        <v>0</v>
      </c>
      <c r="T219" s="270">
        <f t="shared" si="227"/>
        <v>3</v>
      </c>
      <c r="U219" s="263">
        <f>+U169+U194</f>
        <v>0</v>
      </c>
      <c r="V219" s="297">
        <f>T219+U219</f>
        <v>3</v>
      </c>
      <c r="W219" s="264">
        <f t="shared" si="214"/>
        <v>-84.210526315789465</v>
      </c>
    </row>
    <row r="220" spans="1:23" ht="14.25" customHeight="1" thickTop="1" thickBot="1" x14ac:dyDescent="0.25">
      <c r="L220" s="265" t="s">
        <v>40</v>
      </c>
      <c r="M220" s="266">
        <f t="shared" ref="M220:Q220" si="228">+M217+M218+M219</f>
        <v>61</v>
      </c>
      <c r="N220" s="267">
        <f t="shared" si="228"/>
        <v>95</v>
      </c>
      <c r="O220" s="268">
        <f t="shared" si="228"/>
        <v>156</v>
      </c>
      <c r="P220" s="266">
        <f t="shared" si="228"/>
        <v>0</v>
      </c>
      <c r="Q220" s="268">
        <f t="shared" si="228"/>
        <v>156</v>
      </c>
      <c r="R220" s="266">
        <f t="shared" ref="R220:V220" si="229">+R217+R218+R219</f>
        <v>7</v>
      </c>
      <c r="S220" s="267">
        <f t="shared" si="229"/>
        <v>0</v>
      </c>
      <c r="T220" s="268">
        <f t="shared" si="229"/>
        <v>7</v>
      </c>
      <c r="U220" s="266">
        <f t="shared" si="229"/>
        <v>0</v>
      </c>
      <c r="V220" s="268">
        <f t="shared" si="229"/>
        <v>7</v>
      </c>
      <c r="W220" s="269">
        <f t="shared" si="214"/>
        <v>-95.512820512820511</v>
      </c>
    </row>
    <row r="221" spans="1:23" ht="14.25" customHeight="1" thickTop="1" x14ac:dyDescent="0.2">
      <c r="L221" s="243" t="s">
        <v>10</v>
      </c>
      <c r="M221" s="260">
        <f t="shared" ref="M221:N223" si="230">+M171+M196</f>
        <v>2</v>
      </c>
      <c r="N221" s="261">
        <f t="shared" si="230"/>
        <v>0</v>
      </c>
      <c r="O221" s="262">
        <f>M221+N221</f>
        <v>2</v>
      </c>
      <c r="P221" s="263">
        <f>+P171+P196</f>
        <v>0</v>
      </c>
      <c r="Q221" s="297">
        <f>O221+P221</f>
        <v>2</v>
      </c>
      <c r="R221" s="260">
        <f t="shared" ref="R221:S223" si="231">+R171+R196</f>
        <v>2</v>
      </c>
      <c r="S221" s="261">
        <f t="shared" si="231"/>
        <v>0</v>
      </c>
      <c r="T221" s="262">
        <f>R221+S221</f>
        <v>2</v>
      </c>
      <c r="U221" s="263">
        <f>+U171+U196</f>
        <v>0</v>
      </c>
      <c r="V221" s="297">
        <f>T221+U221</f>
        <v>2</v>
      </c>
      <c r="W221" s="264">
        <f>IF(Q221=0,0,((V221/Q221)-1)*100)</f>
        <v>0</v>
      </c>
    </row>
    <row r="222" spans="1:23" ht="14.25" customHeight="1" x14ac:dyDescent="0.2">
      <c r="L222" s="243" t="s">
        <v>11</v>
      </c>
      <c r="M222" s="260">
        <f t="shared" si="230"/>
        <v>1</v>
      </c>
      <c r="N222" s="261">
        <f t="shared" si="230"/>
        <v>0</v>
      </c>
      <c r="O222" s="262">
        <f>M222+N222</f>
        <v>1</v>
      </c>
      <c r="P222" s="263">
        <f>+P172+P197</f>
        <v>0</v>
      </c>
      <c r="Q222" s="297">
        <f>O222+P222</f>
        <v>1</v>
      </c>
      <c r="R222" s="260">
        <f t="shared" si="231"/>
        <v>1</v>
      </c>
      <c r="S222" s="261">
        <f t="shared" si="231"/>
        <v>0</v>
      </c>
      <c r="T222" s="262">
        <f>R222+S222</f>
        <v>1</v>
      </c>
      <c r="U222" s="263">
        <f>+U172+U197</f>
        <v>0</v>
      </c>
      <c r="V222" s="297">
        <f>T222+U222</f>
        <v>1</v>
      </c>
      <c r="W222" s="264">
        <f>IF(Q222=0,0,((V222/Q222)-1)*100)</f>
        <v>0</v>
      </c>
    </row>
    <row r="223" spans="1:23" ht="14.25" customHeight="1" thickBot="1" x14ac:dyDescent="0.25">
      <c r="L223" s="249" t="s">
        <v>12</v>
      </c>
      <c r="M223" s="260">
        <f t="shared" si="230"/>
        <v>3</v>
      </c>
      <c r="N223" s="261">
        <f t="shared" si="230"/>
        <v>0</v>
      </c>
      <c r="O223" s="262">
        <f t="shared" ref="O223" si="232">M223+N223</f>
        <v>3</v>
      </c>
      <c r="P223" s="263">
        <f>+P173+P198</f>
        <v>0</v>
      </c>
      <c r="Q223" s="297">
        <f>O223+P223</f>
        <v>3</v>
      </c>
      <c r="R223" s="260">
        <f t="shared" si="231"/>
        <v>0</v>
      </c>
      <c r="S223" s="261">
        <f t="shared" si="231"/>
        <v>0</v>
      </c>
      <c r="T223" s="262">
        <f t="shared" ref="T223" si="233">R223+S223</f>
        <v>0</v>
      </c>
      <c r="U223" s="263">
        <f>+U173+U198</f>
        <v>0</v>
      </c>
      <c r="V223" s="297">
        <f>T223+U223</f>
        <v>0</v>
      </c>
      <c r="W223" s="264">
        <f>IF(Q223=0,0,((V223/Q223)-1)*100)</f>
        <v>-100</v>
      </c>
    </row>
    <row r="224" spans="1:23" ht="14.25" customHeight="1" thickTop="1" thickBot="1" x14ac:dyDescent="0.25">
      <c r="L224" s="265" t="s">
        <v>57</v>
      </c>
      <c r="M224" s="266">
        <f t="shared" ref="M224:V224" si="234">+M221+M222+M223</f>
        <v>6</v>
      </c>
      <c r="N224" s="267">
        <f t="shared" si="234"/>
        <v>0</v>
      </c>
      <c r="O224" s="268">
        <f t="shared" si="234"/>
        <v>6</v>
      </c>
      <c r="P224" s="266">
        <f t="shared" si="234"/>
        <v>0</v>
      </c>
      <c r="Q224" s="268">
        <f t="shared" si="234"/>
        <v>6</v>
      </c>
      <c r="R224" s="266">
        <f t="shared" si="234"/>
        <v>3</v>
      </c>
      <c r="S224" s="267">
        <f t="shared" si="234"/>
        <v>0</v>
      </c>
      <c r="T224" s="268">
        <f t="shared" si="234"/>
        <v>3</v>
      </c>
      <c r="U224" s="266">
        <f t="shared" si="234"/>
        <v>0</v>
      </c>
      <c r="V224" s="268">
        <f t="shared" si="234"/>
        <v>3</v>
      </c>
      <c r="W224" s="269">
        <f t="shared" ref="W224" si="235">IF(Q224=0,0,((V224/Q224)-1)*100)</f>
        <v>-50</v>
      </c>
    </row>
    <row r="225" spans="12:23" ht="14.25" customHeight="1" thickTop="1" thickBot="1" x14ac:dyDescent="0.25">
      <c r="L225" s="265" t="s">
        <v>63</v>
      </c>
      <c r="M225" s="266">
        <f t="shared" ref="M225:V225" si="236">+M212+M216+M220+M224</f>
        <v>212</v>
      </c>
      <c r="N225" s="267">
        <f t="shared" si="236"/>
        <v>325</v>
      </c>
      <c r="O225" s="268">
        <f t="shared" si="236"/>
        <v>537</v>
      </c>
      <c r="P225" s="266">
        <f t="shared" si="236"/>
        <v>0</v>
      </c>
      <c r="Q225" s="268">
        <f t="shared" si="236"/>
        <v>537</v>
      </c>
      <c r="R225" s="266">
        <f t="shared" si="236"/>
        <v>15</v>
      </c>
      <c r="S225" s="267">
        <f t="shared" si="236"/>
        <v>0</v>
      </c>
      <c r="T225" s="268">
        <f t="shared" si="236"/>
        <v>15</v>
      </c>
      <c r="U225" s="266">
        <f t="shared" si="236"/>
        <v>0</v>
      </c>
      <c r="V225" s="268">
        <f t="shared" si="236"/>
        <v>15</v>
      </c>
      <c r="W225" s="269">
        <f>IF(Q225=0,0,((V225/Q225)-1)*100)</f>
        <v>-97.206703910614522</v>
      </c>
    </row>
    <row r="226" spans="12:23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qKpQ8pFwRwNlDqEQJ524WmPYa1xEbBoZW1OqmS8cWFpZJH3Gd16BZTeewdKXo4EPp68j9ZgycNkD/I61wQ6HSw==" saltValue="S1Y7chlpfGGNxxnKnfBPQg==" spinCount="100000" sheet="1" objects="1" scenarios="1"/>
  <mergeCells count="40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L128:W128"/>
    <mergeCell ref="L202:W202"/>
    <mergeCell ref="L203:W203"/>
    <mergeCell ref="L152:W152"/>
    <mergeCell ref="L153:W153"/>
    <mergeCell ref="L177:W177"/>
    <mergeCell ref="L178:W178"/>
    <mergeCell ref="R130:V130"/>
  </mergeCells>
  <conditionalFormatting sqref="A1:A8 K1:K8 A26:A33 K26:K33 A76:A83 K76:K83 A101:A108 K101:K108 A151:A158 K151:K158 A176:A183 K176:K183 A226:A1048576 K226:K1048576 A120:A123 K120:K123 A126:A148 K126:K148 A201:A223 K201:K223 A45:A48 K45:K48 A51:A73 K51:K73 A20:A23 K20:K23 A95:A98 K97:K98 A170:A173 K170:K173 A195:A198 K195:K198">
    <cfRule type="containsText" dxfId="60" priority="119" operator="containsText" text="NOT OK">
      <formula>NOT(ISERROR(SEARCH("NOT OK",A1)))</formula>
    </cfRule>
  </conditionalFormatting>
  <conditionalFormatting sqref="K95:K96">
    <cfRule type="containsText" dxfId="59" priority="116" operator="containsText" text="NOT OK">
      <formula>NOT(ISERROR(SEARCH("NOT OK",K95)))</formula>
    </cfRule>
  </conditionalFormatting>
  <conditionalFormatting sqref="A25 K25">
    <cfRule type="containsText" dxfId="58" priority="112" operator="containsText" text="NOT OK">
      <formula>NOT(ISERROR(SEARCH("NOT OK",A25)))</formula>
    </cfRule>
  </conditionalFormatting>
  <conditionalFormatting sqref="A100 K100">
    <cfRule type="containsText" dxfId="57" priority="111" operator="containsText" text="NOT OK">
      <formula>NOT(ISERROR(SEARCH("NOT OK",A100)))</formula>
    </cfRule>
  </conditionalFormatting>
  <conditionalFormatting sqref="A175 K175">
    <cfRule type="containsText" dxfId="56" priority="110" operator="containsText" text="NOT OK">
      <formula>NOT(ISERROR(SEARCH("NOT OK",A175)))</formula>
    </cfRule>
  </conditionalFormatting>
  <conditionalFormatting sqref="A24 K24">
    <cfRule type="containsText" dxfId="55" priority="109" operator="containsText" text="NOT OK">
      <formula>NOT(ISERROR(SEARCH("NOT OK",A24)))</formula>
    </cfRule>
  </conditionalFormatting>
  <conditionalFormatting sqref="A50 K50">
    <cfRule type="containsText" dxfId="54" priority="108" operator="containsText" text="NOT OK">
      <formula>NOT(ISERROR(SEARCH("NOT OK",A50)))</formula>
    </cfRule>
  </conditionalFormatting>
  <conditionalFormatting sqref="A49 K49">
    <cfRule type="containsText" dxfId="53" priority="107" operator="containsText" text="NOT OK">
      <formula>NOT(ISERROR(SEARCH("NOT OK",A49)))</formula>
    </cfRule>
  </conditionalFormatting>
  <conditionalFormatting sqref="A75 K75">
    <cfRule type="containsText" dxfId="52" priority="106" operator="containsText" text="NOT OK">
      <formula>NOT(ISERROR(SEARCH("NOT OK",A75)))</formula>
    </cfRule>
  </conditionalFormatting>
  <conditionalFormatting sqref="A74 K74">
    <cfRule type="containsText" dxfId="51" priority="105" operator="containsText" text="NOT OK">
      <formula>NOT(ISERROR(SEARCH("NOT OK",A74)))</formula>
    </cfRule>
  </conditionalFormatting>
  <conditionalFormatting sqref="A99 K99">
    <cfRule type="containsText" dxfId="50" priority="104" operator="containsText" text="NOT OK">
      <formula>NOT(ISERROR(SEARCH("NOT OK",A99)))</formula>
    </cfRule>
  </conditionalFormatting>
  <conditionalFormatting sqref="A125 K125">
    <cfRule type="containsText" dxfId="49" priority="103" operator="containsText" text="NOT OK">
      <formula>NOT(ISERROR(SEARCH("NOT OK",A125)))</formula>
    </cfRule>
  </conditionalFormatting>
  <conditionalFormatting sqref="A124 K124">
    <cfRule type="containsText" dxfId="48" priority="102" operator="containsText" text="NOT OK">
      <formula>NOT(ISERROR(SEARCH("NOT OK",A124)))</formula>
    </cfRule>
  </conditionalFormatting>
  <conditionalFormatting sqref="A150 K150">
    <cfRule type="containsText" dxfId="47" priority="101" operator="containsText" text="NOT OK">
      <formula>NOT(ISERROR(SEARCH("NOT OK",A150)))</formula>
    </cfRule>
  </conditionalFormatting>
  <conditionalFormatting sqref="A149 K149">
    <cfRule type="containsText" dxfId="46" priority="100" operator="containsText" text="NOT OK">
      <formula>NOT(ISERROR(SEARCH("NOT OK",A149)))</formula>
    </cfRule>
  </conditionalFormatting>
  <conditionalFormatting sqref="A174 K174">
    <cfRule type="containsText" dxfId="45" priority="99" operator="containsText" text="NOT OK">
      <formula>NOT(ISERROR(SEARCH("NOT OK",A174)))</formula>
    </cfRule>
  </conditionalFormatting>
  <conditionalFormatting sqref="A200 K200">
    <cfRule type="containsText" dxfId="44" priority="98" operator="containsText" text="NOT OK">
      <formula>NOT(ISERROR(SEARCH("NOT OK",A200)))</formula>
    </cfRule>
  </conditionalFormatting>
  <conditionalFormatting sqref="A199 K199">
    <cfRule type="containsText" dxfId="43" priority="97" operator="containsText" text="NOT OK">
      <formula>NOT(ISERROR(SEARCH("NOT OK",A199)))</formula>
    </cfRule>
  </conditionalFormatting>
  <conditionalFormatting sqref="A225 K225">
    <cfRule type="containsText" dxfId="42" priority="96" operator="containsText" text="NOT OK">
      <formula>NOT(ISERROR(SEARCH("NOT OK",A225)))</formula>
    </cfRule>
  </conditionalFormatting>
  <conditionalFormatting sqref="A224 K224">
    <cfRule type="containsText" dxfId="41" priority="95" operator="containsText" text="NOT OK">
      <formula>NOT(ISERROR(SEARCH("NOT OK",A224)))</formula>
    </cfRule>
  </conditionalFormatting>
  <conditionalFormatting sqref="A9:A10 K9:K10 K13:K19 A13:A19">
    <cfRule type="containsText" dxfId="40" priority="53" operator="containsText" text="NOT OK">
      <formula>NOT(ISERROR(SEARCH("NOT OK",A9)))</formula>
    </cfRule>
  </conditionalFormatting>
  <conditionalFormatting sqref="A11:A12 K11:K12">
    <cfRule type="containsText" dxfId="39" priority="52" operator="containsText" text="NOT OK">
      <formula>NOT(ISERROR(SEARCH("NOT OK",A11)))</formula>
    </cfRule>
  </conditionalFormatting>
  <conditionalFormatting sqref="K34:K35 A34:A35 K38:K40 A38:A40 A42:A44 K42:K44">
    <cfRule type="containsText" dxfId="38" priority="51" operator="containsText" text="NOT OK">
      <formula>NOT(ISERROR(SEARCH("NOT OK",A34)))</formula>
    </cfRule>
  </conditionalFormatting>
  <conditionalFormatting sqref="K36 A36">
    <cfRule type="containsText" dxfId="37" priority="50" operator="containsText" text="NOT OK">
      <formula>NOT(ISERROR(SEARCH("NOT OK",A36)))</formula>
    </cfRule>
  </conditionalFormatting>
  <conditionalFormatting sqref="A37:A40 K37:K40">
    <cfRule type="containsText" dxfId="36" priority="49" operator="containsText" text="NOT OK">
      <formula>NOT(ISERROR(SEARCH("NOT OK",A37)))</formula>
    </cfRule>
  </conditionalFormatting>
  <conditionalFormatting sqref="A41:A43 K41:K43">
    <cfRule type="containsText" dxfId="35" priority="48" operator="containsText" text="NOT OK">
      <formula>NOT(ISERROR(SEARCH("NOT OK",A41)))</formula>
    </cfRule>
  </conditionalFormatting>
  <conditionalFormatting sqref="K84:K85 A84:A85 A88:A94 K88:K94">
    <cfRule type="containsText" dxfId="34" priority="47" operator="containsText" text="NOT OK">
      <formula>NOT(ISERROR(SEARCH("NOT OK",A84)))</formula>
    </cfRule>
  </conditionalFormatting>
  <conditionalFormatting sqref="K86:K93 A86:A93">
    <cfRule type="containsText" dxfId="33" priority="46" operator="containsText" text="NOT OK">
      <formula>NOT(ISERROR(SEARCH("NOT OK",A86)))</formula>
    </cfRule>
  </conditionalFormatting>
  <conditionalFormatting sqref="A109:A110 K109:K110 K113:K115 A113:A115 K117:K119 A117:A119">
    <cfRule type="containsText" dxfId="32" priority="45" operator="containsText" text="NOT OK">
      <formula>NOT(ISERROR(SEARCH("NOT OK",A109)))</formula>
    </cfRule>
  </conditionalFormatting>
  <conditionalFormatting sqref="A111 K111">
    <cfRule type="containsText" dxfId="31" priority="44" operator="containsText" text="NOT OK">
      <formula>NOT(ISERROR(SEARCH("NOT OK",A111)))</formula>
    </cfRule>
  </conditionalFormatting>
  <conditionalFormatting sqref="K112:K115 A112:A115">
    <cfRule type="containsText" dxfId="30" priority="43" operator="containsText" text="NOT OK">
      <formula>NOT(ISERROR(SEARCH("NOT OK",A112)))</formula>
    </cfRule>
  </conditionalFormatting>
  <conditionalFormatting sqref="K116:K118 A116:A118">
    <cfRule type="containsText" dxfId="29" priority="42" operator="containsText" text="NOT OK">
      <formula>NOT(ISERROR(SEARCH("NOT OK",A116)))</formula>
    </cfRule>
  </conditionalFormatting>
  <conditionalFormatting sqref="K116:K118 A116:A118">
    <cfRule type="containsText" dxfId="28" priority="41" operator="containsText" text="NOT OK">
      <formula>NOT(ISERROR(SEARCH("NOT OK",A116)))</formula>
    </cfRule>
  </conditionalFormatting>
  <conditionalFormatting sqref="A159:A160 K159:K160 K163:K169 A163:A169">
    <cfRule type="containsText" dxfId="27" priority="40" operator="containsText" text="NOT OK">
      <formula>NOT(ISERROR(SEARCH("NOT OK",A159)))</formula>
    </cfRule>
  </conditionalFormatting>
  <conditionalFormatting sqref="A161:A168 K161:K168">
    <cfRule type="containsText" dxfId="26" priority="39" operator="containsText" text="NOT OK">
      <formula>NOT(ISERROR(SEARCH("NOT OK",A161)))</formula>
    </cfRule>
  </conditionalFormatting>
  <conditionalFormatting sqref="K184:K185 A184:A185 K188:K190 A188:A190 K192:K194 A192:A194">
    <cfRule type="containsText" dxfId="25" priority="38" operator="containsText" text="NOT OK">
      <formula>NOT(ISERROR(SEARCH("NOT OK",A184)))</formula>
    </cfRule>
  </conditionalFormatting>
  <conditionalFormatting sqref="K186 A186">
    <cfRule type="containsText" dxfId="24" priority="37" operator="containsText" text="NOT OK">
      <formula>NOT(ISERROR(SEARCH("NOT OK",A186)))</formula>
    </cfRule>
  </conditionalFormatting>
  <conditionalFormatting sqref="A187:A190 K187:K190">
    <cfRule type="containsText" dxfId="23" priority="36" operator="containsText" text="NOT OK">
      <formula>NOT(ISERROR(SEARCH("NOT OK",A187)))</formula>
    </cfRule>
  </conditionalFormatting>
  <conditionalFormatting sqref="A191:A193 K191:K193">
    <cfRule type="containsText" dxfId="22" priority="35" operator="containsText" text="NOT OK">
      <formula>NOT(ISERROR(SEARCH("NOT OK",A191)))</formula>
    </cfRule>
  </conditionalFormatting>
  <conditionalFormatting sqref="A191:A193 K191:K193">
    <cfRule type="containsText" dxfId="21" priority="34" operator="containsText" text="NOT OK">
      <formula>NOT(ISERROR(SEARCH("NOT OK",A191)))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76" min="11" max="22" man="1"/>
    <brk id="151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B226"/>
  <sheetViews>
    <sheetView topLeftCell="A214" zoomScale="95" zoomScaleNormal="95" workbookViewId="0">
      <selection activeCell="P16" sqref="P16"/>
    </sheetView>
  </sheetViews>
  <sheetFormatPr defaultColWidth="7" defaultRowHeight="12.75" x14ac:dyDescent="0.2"/>
  <cols>
    <col min="1" max="1" width="7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3.42578125" style="1" customWidth="1"/>
    <col min="15" max="15" width="14.5703125" style="1" customWidth="1"/>
    <col min="16" max="17" width="13.85546875" style="1" customWidth="1"/>
    <col min="18" max="19" width="13.42578125" style="1" customWidth="1"/>
    <col min="20" max="20" width="14.28515625" style="1" customWidth="1"/>
    <col min="21" max="22" width="13" style="1" customWidth="1"/>
    <col min="23" max="23" width="12.28515625" style="2" bestFit="1" customWidth="1"/>
    <col min="24" max="24" width="6.85546875" style="2" bestFit="1" customWidth="1"/>
    <col min="25" max="26" width="9" style="1" bestFit="1" customWidth="1"/>
    <col min="27" max="27" width="7" style="3"/>
    <col min="28" max="16384" width="7" style="1"/>
  </cols>
  <sheetData>
    <row r="1" spans="1:23" ht="13.5" thickBot="1" x14ac:dyDescent="0.25"/>
    <row r="2" spans="1:23" ht="13.5" thickTop="1" x14ac:dyDescent="0.2">
      <c r="B2" s="487" t="s">
        <v>0</v>
      </c>
      <c r="C2" s="488"/>
      <c r="D2" s="488"/>
      <c r="E2" s="488"/>
      <c r="F2" s="488"/>
      <c r="G2" s="488"/>
      <c r="H2" s="488"/>
      <c r="I2" s="489"/>
      <c r="J2" s="4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 x14ac:dyDescent="0.25">
      <c r="B3" s="493" t="s">
        <v>46</v>
      </c>
      <c r="C3" s="494"/>
      <c r="D3" s="494"/>
      <c r="E3" s="494"/>
      <c r="F3" s="494"/>
      <c r="G3" s="494"/>
      <c r="H3" s="494"/>
      <c r="I3" s="495"/>
      <c r="J3" s="4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 x14ac:dyDescent="0.25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 x14ac:dyDescent="0.25">
      <c r="B5" s="109"/>
      <c r="C5" s="499" t="s">
        <v>64</v>
      </c>
      <c r="D5" s="500"/>
      <c r="E5" s="501"/>
      <c r="F5" s="499" t="s">
        <v>65</v>
      </c>
      <c r="G5" s="500"/>
      <c r="H5" s="501"/>
      <c r="I5" s="110" t="s">
        <v>2</v>
      </c>
      <c r="J5" s="4"/>
      <c r="L5" s="12"/>
      <c r="M5" s="502" t="s">
        <v>64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3" t="s">
        <v>2</v>
      </c>
    </row>
    <row r="6" spans="1:23" ht="13.5" thickTop="1" x14ac:dyDescent="0.2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 x14ac:dyDescent="0.25">
      <c r="B7" s="116"/>
      <c r="C7" s="117" t="s">
        <v>5</v>
      </c>
      <c r="D7" s="118" t="s">
        <v>6</v>
      </c>
      <c r="E7" s="418" t="s">
        <v>7</v>
      </c>
      <c r="F7" s="117" t="s">
        <v>5</v>
      </c>
      <c r="G7" s="118" t="s">
        <v>6</v>
      </c>
      <c r="H7" s="211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 x14ac:dyDescent="0.2">
      <c r="B8" s="111"/>
      <c r="C8" s="121"/>
      <c r="D8" s="122"/>
      <c r="E8" s="163"/>
      <c r="F8" s="121"/>
      <c r="G8" s="122"/>
      <c r="H8" s="16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 x14ac:dyDescent="0.2">
      <c r="A9" s="382" t="str">
        <f t="shared" ref="A9:A63" si="0">IF(ISERROR(F9/G9)," ",IF(F9/G9&gt;0.5,IF(F9/G9&lt;1.5," ","NOT OK"),"NOT OK"))</f>
        <v xml:space="preserve"> </v>
      </c>
      <c r="B9" s="111" t="s">
        <v>13</v>
      </c>
      <c r="C9" s="125">
        <f>'Lcc_BKK+DMK'!C9+Lcc_CNX!C9+Lcc_HDY!C9+Lcc_HKT!C9+Lcc_CEI!C9</f>
        <v>5501</v>
      </c>
      <c r="D9" s="127">
        <f>'Lcc_BKK+DMK'!D9+Lcc_CNX!D9+Lcc_HDY!D9+Lcc_HKT!D9+Lcc_CEI!D9</f>
        <v>5513</v>
      </c>
      <c r="E9" s="164">
        <f>SUM(C9:D9)</f>
        <v>11014</v>
      </c>
      <c r="F9" s="125">
        <f>'Lcc_BKK+DMK'!F9+Lcc_CNX!F9+Lcc_HDY!F9+Lcc_HKT!F9+Lcc_CEI!F9</f>
        <v>6645</v>
      </c>
      <c r="G9" s="127">
        <f>'Lcc_BKK+DMK'!G9+Lcc_CNX!G9+Lcc_HDY!G9+Lcc_HKT!G9+Lcc_CEI!G9</f>
        <v>6646</v>
      </c>
      <c r="H9" s="164">
        <f>SUM(F9:G9)</f>
        <v>13291</v>
      </c>
      <c r="I9" s="128">
        <f t="shared" ref="I9:I20" si="1">IF(E9=0,0,((H9/E9)-1)*100)</f>
        <v>20.673688033412031</v>
      </c>
      <c r="J9" s="4"/>
      <c r="L9" s="14" t="s">
        <v>13</v>
      </c>
      <c r="M9" s="40">
        <f>'Lcc_BKK+DMK'!M9+Lcc_CNX!M9+Lcc_HDY!M9+Lcc_HKT!M9+Lcc_CEI!M9</f>
        <v>929413</v>
      </c>
      <c r="N9" s="38">
        <f>'Lcc_BKK+DMK'!N9+Lcc_CNX!N9+Lcc_HDY!N9+Lcc_HKT!N9+Lcc_CEI!N9</f>
        <v>899692</v>
      </c>
      <c r="O9" s="182">
        <f t="shared" ref="O9:O10" si="2">SUM(M9:N9)</f>
        <v>1829105</v>
      </c>
      <c r="P9" s="413">
        <f>+Lcc_BKK!P9+Lcc_DMK!P9+Lcc_CNX!P9+Lcc_HDY!P9+Lcc_HKT!P9+Lcc_CEI!P9</f>
        <v>2241</v>
      </c>
      <c r="Q9" s="182">
        <f t="shared" ref="Q9:Q10" si="3">O9+P9</f>
        <v>1831346</v>
      </c>
      <c r="R9" s="40">
        <f>'Lcc_BKK+DMK'!R9+Lcc_CNX!R9+Lcc_HDY!R9+Lcc_HKT!R9+Lcc_CEI!R9</f>
        <v>1135057</v>
      </c>
      <c r="S9" s="38">
        <f>'Lcc_BKK+DMK'!S9+Lcc_CNX!S9+Lcc_HDY!S9+Lcc_HKT!S9+Lcc_CEI!S9</f>
        <v>1121678</v>
      </c>
      <c r="T9" s="182">
        <f t="shared" ref="T9:T10" si="4">SUM(R9:S9)</f>
        <v>2256735</v>
      </c>
      <c r="U9" s="148">
        <f>+Lcc_BKK!U9+Lcc_DMK!U9+Lcc_CNX!U9+Lcc_HDY!U9+Lcc_HKT!U9+Lcc_CEI!U9</f>
        <v>2051</v>
      </c>
      <c r="V9" s="182">
        <f t="shared" ref="V9:V19" si="5">T9+U9</f>
        <v>2258786</v>
      </c>
      <c r="W9" s="41">
        <f t="shared" ref="W9:W20" si="6">IF(Q9=0,0,((V9/Q9)-1)*100)</f>
        <v>23.340209878417294</v>
      </c>
    </row>
    <row r="10" spans="1:23" x14ac:dyDescent="0.2">
      <c r="A10" s="382" t="str">
        <f t="shared" si="0"/>
        <v xml:space="preserve"> </v>
      </c>
      <c r="B10" s="111" t="s">
        <v>14</v>
      </c>
      <c r="C10" s="125">
        <f>'Lcc_BKK+DMK'!C10+Lcc_CNX!C10+Lcc_HDY!C10+Lcc_HKT!C10+Lcc_CEI!C10</f>
        <v>5083</v>
      </c>
      <c r="D10" s="127">
        <f>'Lcc_BKK+DMK'!D10+Lcc_CNX!D10+Lcc_HDY!D10+Lcc_HKT!D10+Lcc_CEI!D10</f>
        <v>5083</v>
      </c>
      <c r="E10" s="164">
        <f t="shared" ref="E10:E21" si="7">SUM(C10:D10)</f>
        <v>10166</v>
      </c>
      <c r="F10" s="125">
        <f>'Lcc_BKK+DMK'!F10+Lcc_CNX!F10+Lcc_HDY!F10+Lcc_HKT!F10+Lcc_CEI!F10</f>
        <v>6373</v>
      </c>
      <c r="G10" s="127">
        <f>'Lcc_BKK+DMK'!G10+Lcc_CNX!G10+Lcc_HDY!G10+Lcc_HKT!G10+Lcc_CEI!G10</f>
        <v>6375</v>
      </c>
      <c r="H10" s="164">
        <f t="shared" ref="H10:H21" si="8">SUM(F10:G10)</f>
        <v>12748</v>
      </c>
      <c r="I10" s="128">
        <f t="shared" si="1"/>
        <v>25.398386779460957</v>
      </c>
      <c r="J10" s="4"/>
      <c r="L10" s="14" t="s">
        <v>14</v>
      </c>
      <c r="M10" s="40">
        <f>'Lcc_BKK+DMK'!M10+Lcc_CNX!M10+Lcc_HDY!M10+Lcc_HKT!M10+Lcc_CEI!M10</f>
        <v>858526</v>
      </c>
      <c r="N10" s="38">
        <f>'Lcc_BKK+DMK'!N10+Lcc_CNX!N10+Lcc_HDY!N10+Lcc_HKT!N10+Lcc_CEI!N10</f>
        <v>909020</v>
      </c>
      <c r="O10" s="182">
        <f t="shared" si="2"/>
        <v>1767546</v>
      </c>
      <c r="P10" s="413">
        <f>+Lcc_BKK!P10+Lcc_DMK!P10+Lcc_CNX!P10+Lcc_HDY!P10+Lcc_HKT!P10+Lcc_CEI!P10</f>
        <v>2764</v>
      </c>
      <c r="Q10" s="182">
        <f t="shared" si="3"/>
        <v>1770310</v>
      </c>
      <c r="R10" s="40">
        <f>'Lcc_BKK+DMK'!R10+Lcc_CNX!R10+Lcc_HDY!R10+Lcc_HKT!R10+Lcc_CEI!R10</f>
        <v>1123656</v>
      </c>
      <c r="S10" s="38">
        <f>'Lcc_BKK+DMK'!S10+Lcc_CNX!S10+Lcc_HDY!S10+Lcc_HKT!S10+Lcc_CEI!S10</f>
        <v>1145162</v>
      </c>
      <c r="T10" s="182">
        <f t="shared" si="4"/>
        <v>2268818</v>
      </c>
      <c r="U10" s="148">
        <f>+Lcc_BKK!U10+Lcc_DMK!U10+Lcc_CNX!U10+Lcc_HDY!U10+Lcc_HKT!U10+Lcc_CEI!U10</f>
        <v>3356</v>
      </c>
      <c r="V10" s="182">
        <f t="shared" si="5"/>
        <v>2272174</v>
      </c>
      <c r="W10" s="41">
        <f t="shared" si="6"/>
        <v>28.348933237681528</v>
      </c>
    </row>
    <row r="11" spans="1:23" ht="13.5" thickBot="1" x14ac:dyDescent="0.25">
      <c r="A11" s="384" t="str">
        <f>IF(ISERROR(F11/G11)," ",IF(F11/G11&gt;0.5,IF(F11/G11&lt;1.5," ","NOT OK"),"NOT OK"))</f>
        <v xml:space="preserve"> </v>
      </c>
      <c r="B11" s="111" t="s">
        <v>15</v>
      </c>
      <c r="C11" s="125">
        <f>'Lcc_BKK+DMK'!C11+Lcc_CNX!C11+Lcc_HDY!C11+Lcc_HKT!C11+Lcc_CEI!C11</f>
        <v>5547</v>
      </c>
      <c r="D11" s="127">
        <f>'Lcc_BKK+DMK'!D11+Lcc_CNX!D11+Lcc_HDY!D11+Lcc_HKT!D11+Lcc_CEI!D11</f>
        <v>5557</v>
      </c>
      <c r="E11" s="164">
        <f t="shared" si="7"/>
        <v>11104</v>
      </c>
      <c r="F11" s="125">
        <f>'Lcc_BKK+DMK'!F11+Lcc_CNX!F11+Lcc_HDY!F11+Lcc_HKT!F11+Lcc_CEI!F11</f>
        <v>6873</v>
      </c>
      <c r="G11" s="127">
        <f>'Lcc_BKK+DMK'!G11+Lcc_CNX!G11+Lcc_HDY!G11+Lcc_HKT!G11+Lcc_CEI!G11</f>
        <v>6858</v>
      </c>
      <c r="H11" s="164">
        <f t="shared" si="8"/>
        <v>13731</v>
      </c>
      <c r="I11" s="128">
        <f>IF(E11=0,0,((H11/E11)-1)*100)</f>
        <v>23.658141210374637</v>
      </c>
      <c r="J11" s="8"/>
      <c r="L11" s="14" t="s">
        <v>15</v>
      </c>
      <c r="M11" s="40">
        <f>'Lcc_BKK+DMK'!M11+Lcc_CNX!M11+Lcc_HDY!M11+Lcc_HKT!M11+Lcc_CEI!M11</f>
        <v>932726</v>
      </c>
      <c r="N11" s="38">
        <f>'Lcc_BKK+DMK'!N11+Lcc_CNX!N11+Lcc_HDY!N11+Lcc_HKT!N11+Lcc_CEI!N11</f>
        <v>959478</v>
      </c>
      <c r="O11" s="182">
        <f>SUM(M11:N11)</f>
        <v>1892204</v>
      </c>
      <c r="P11" s="413">
        <f>+Lcc_BKK!P11+Lcc_DMK!P11+Lcc_CNX!P11+Lcc_HDY!P11+Lcc_HKT!P11+Lcc_CEI!P11</f>
        <v>3175</v>
      </c>
      <c r="Q11" s="182">
        <f>O11+P11</f>
        <v>1895379</v>
      </c>
      <c r="R11" s="40">
        <f>'Lcc_BKK+DMK'!R11+Lcc_CNX!R11+Lcc_HDY!R11+Lcc_HKT!R11+Lcc_CEI!R11</f>
        <v>1170387</v>
      </c>
      <c r="S11" s="38">
        <f>'Lcc_BKK+DMK'!S11+Lcc_CNX!S11+Lcc_HDY!S11+Lcc_HKT!S11+Lcc_CEI!S11</f>
        <v>1200135</v>
      </c>
      <c r="T11" s="182">
        <f>SUM(R11:S11)</f>
        <v>2370522</v>
      </c>
      <c r="U11" s="148">
        <f>+Lcc_BKK!U11+Lcc_DMK!U11+Lcc_CNX!U11+Lcc_HDY!U11+Lcc_HKT!U11+Lcc_CEI!U11</f>
        <v>3350</v>
      </c>
      <c r="V11" s="182">
        <f>T11+U11</f>
        <v>2373872</v>
      </c>
      <c r="W11" s="41">
        <f>IF(Q11=0,0,((V11/Q11)-1)*100)</f>
        <v>25.245241189229173</v>
      </c>
    </row>
    <row r="12" spans="1:23" ht="14.25" customHeight="1" thickTop="1" thickBot="1" x14ac:dyDescent="0.25">
      <c r="A12" s="382" t="str">
        <f t="shared" si="0"/>
        <v xml:space="preserve"> </v>
      </c>
      <c r="B12" s="132" t="s">
        <v>61</v>
      </c>
      <c r="C12" s="133">
        <f>'Lcc_BKK+DMK'!C12+Lcc_CNX!C12+Lcc_HDY!C12+Lcc_HKT!C12+Lcc_CEI!C12</f>
        <v>16131</v>
      </c>
      <c r="D12" s="135">
        <f>'Lcc_BKK+DMK'!D12+Lcc_CNX!D12+Lcc_HDY!D12+Lcc_HKT!D12+Lcc_CEI!D12</f>
        <v>16153</v>
      </c>
      <c r="E12" s="165">
        <f t="shared" si="7"/>
        <v>32284</v>
      </c>
      <c r="F12" s="133">
        <f>'Lcc_BKK+DMK'!F12+Lcc_CNX!F12+Lcc_HDY!F12+Lcc_HKT!F12+Lcc_CEI!F12</f>
        <v>19891</v>
      </c>
      <c r="G12" s="135">
        <f>'Lcc_BKK+DMK'!G12+Lcc_CNX!G12+Lcc_HDY!G12+Lcc_HKT!G12+Lcc_CEI!G12</f>
        <v>19879</v>
      </c>
      <c r="H12" s="165">
        <f t="shared" si="8"/>
        <v>39770</v>
      </c>
      <c r="I12" s="137">
        <f t="shared" si="1"/>
        <v>23.187956882666327</v>
      </c>
      <c r="J12" s="8"/>
      <c r="L12" s="42" t="s">
        <v>61</v>
      </c>
      <c r="M12" s="46">
        <f t="shared" ref="M12:V12" si="9">+M9+M10+M11</f>
        <v>2720665</v>
      </c>
      <c r="N12" s="44">
        <f t="shared" si="9"/>
        <v>2768190</v>
      </c>
      <c r="O12" s="183">
        <f t="shared" si="9"/>
        <v>5488855</v>
      </c>
      <c r="P12" s="44">
        <f t="shared" si="9"/>
        <v>8180</v>
      </c>
      <c r="Q12" s="183">
        <f t="shared" si="9"/>
        <v>5497035</v>
      </c>
      <c r="R12" s="46">
        <f t="shared" ref="R12:U12" si="10">+R9+R10+R11</f>
        <v>3429100</v>
      </c>
      <c r="S12" s="44">
        <f t="shared" si="10"/>
        <v>3466975</v>
      </c>
      <c r="T12" s="183">
        <f t="shared" si="10"/>
        <v>6896075</v>
      </c>
      <c r="U12" s="44">
        <f t="shared" si="10"/>
        <v>8757</v>
      </c>
      <c r="V12" s="183">
        <f t="shared" si="9"/>
        <v>6904832</v>
      </c>
      <c r="W12" s="47">
        <f t="shared" si="6"/>
        <v>25.61011527123258</v>
      </c>
    </row>
    <row r="13" spans="1:23" ht="13.5" thickTop="1" x14ac:dyDescent="0.2">
      <c r="A13" s="382" t="str">
        <f t="shared" si="0"/>
        <v xml:space="preserve"> </v>
      </c>
      <c r="B13" s="111" t="s">
        <v>16</v>
      </c>
      <c r="C13" s="138">
        <f>'Lcc_BKK+DMK'!C13+Lcc_CNX!C13+Lcc_HDY!C13+Lcc_HKT!C13+Lcc_CEI!C13</f>
        <v>5463</v>
      </c>
      <c r="D13" s="140">
        <f>'Lcc_BKK+DMK'!D13+Lcc_CNX!D13+Lcc_HDY!D13+Lcc_HKT!D13+Lcc_CEI!D13</f>
        <v>5458</v>
      </c>
      <c r="E13" s="164">
        <f t="shared" si="7"/>
        <v>10921</v>
      </c>
      <c r="F13" s="138">
        <f>'Lcc_BKK+DMK'!F13+Lcc_CNX!F13+Lcc_HDY!F13+Lcc_HKT!F13+Lcc_CEI!F13</f>
        <v>6562</v>
      </c>
      <c r="G13" s="140">
        <f>'Lcc_BKK+DMK'!G13+Lcc_CNX!G13+Lcc_HDY!G13+Lcc_HKT!G13+Lcc_CEI!G13</f>
        <v>6570</v>
      </c>
      <c r="H13" s="164">
        <f t="shared" si="8"/>
        <v>13132</v>
      </c>
      <c r="I13" s="128">
        <f t="shared" si="1"/>
        <v>20.24539877300613</v>
      </c>
      <c r="J13" s="8"/>
      <c r="L13" s="14" t="s">
        <v>16</v>
      </c>
      <c r="M13" s="40">
        <f>'Lcc_BKK+DMK'!M13+Lcc_CNX!M13+Lcc_HDY!M13+Lcc_HKT!M13+Lcc_CEI!M13</f>
        <v>933775</v>
      </c>
      <c r="N13" s="38">
        <f>'Lcc_BKK+DMK'!N13+Lcc_CNX!N13+Lcc_HDY!N13+Lcc_HKT!N13+Lcc_CEI!N13</f>
        <v>932166</v>
      </c>
      <c r="O13" s="182">
        <f t="shared" ref="O13:O15" si="11">SUM(M13:N13)</f>
        <v>1865941</v>
      </c>
      <c r="P13" s="413">
        <f>+Lcc_BKK!P13+Lcc_DMK!P13+Lcc_CNX!P13+Lcc_HDY!P13+Lcc_HKT!P13+Lcc_CEI!P13</f>
        <v>1066</v>
      </c>
      <c r="Q13" s="182">
        <f t="shared" ref="Q13:Q15" si="12">O13+P13</f>
        <v>1867007</v>
      </c>
      <c r="R13" s="40">
        <f>'Lcc_BKK+DMK'!R13+Lcc_CNX!R13+Lcc_HDY!R13+Lcc_HKT!R13+Lcc_CEI!R13</f>
        <v>1108208</v>
      </c>
      <c r="S13" s="38">
        <f>'Lcc_BKK+DMK'!S13+Lcc_CNX!S13+Lcc_HDY!S13+Lcc_HKT!S13+Lcc_CEI!S13</f>
        <v>1126509</v>
      </c>
      <c r="T13" s="182">
        <f t="shared" ref="T13:T15" si="13">SUM(R13:S13)</f>
        <v>2234717</v>
      </c>
      <c r="U13" s="148">
        <f>+Lcc_BKK!U13+Lcc_DMK!U13+Lcc_CNX!U13+Lcc_HDY!U13+Lcc_HKT!U13+Lcc_CEI!U13</f>
        <v>1910</v>
      </c>
      <c r="V13" s="182">
        <f t="shared" si="5"/>
        <v>2236627</v>
      </c>
      <c r="W13" s="41">
        <f t="shared" si="6"/>
        <v>19.797461927030803</v>
      </c>
    </row>
    <row r="14" spans="1:23" x14ac:dyDescent="0.2">
      <c r="A14" s="382" t="str">
        <f>IF(ISERROR(F14/G14)," ",IF(F14/G14&gt;0.5,IF(F14/G14&lt;1.5," ","NOT OK"),"NOT OK"))</f>
        <v xml:space="preserve"> </v>
      </c>
      <c r="B14" s="111" t="s">
        <v>17</v>
      </c>
      <c r="C14" s="138">
        <f>'Lcc_BKK+DMK'!C14+Lcc_CNX!C14+Lcc_HDY!C14+Lcc_HKT!C14+Lcc_CEI!C14</f>
        <v>5565</v>
      </c>
      <c r="D14" s="140">
        <f>'Lcc_BKK+DMK'!D14+Lcc_CNX!D14+Lcc_HDY!D14+Lcc_HKT!D14+Lcc_CEI!D14</f>
        <v>5567</v>
      </c>
      <c r="E14" s="164">
        <f t="shared" si="7"/>
        <v>11132</v>
      </c>
      <c r="F14" s="138">
        <f>'Lcc_BKK+DMK'!F14+Lcc_CNX!F14+Lcc_HDY!F14+Lcc_HKT!F14+Lcc_CEI!F14</f>
        <v>6688</v>
      </c>
      <c r="G14" s="140">
        <f>'Lcc_BKK+DMK'!G14+Lcc_CNX!G14+Lcc_HDY!G14+Lcc_HKT!G14+Lcc_CEI!G14</f>
        <v>6687</v>
      </c>
      <c r="H14" s="164">
        <f t="shared" si="8"/>
        <v>13375</v>
      </c>
      <c r="I14" s="128">
        <f>IF(E14=0,0,((H14/E14)-1)*100)</f>
        <v>20.149119655048509</v>
      </c>
      <c r="L14" s="14" t="s">
        <v>17</v>
      </c>
      <c r="M14" s="40">
        <f>'Lcc_BKK+DMK'!M14+Lcc_CNX!M14+Lcc_HDY!M14+Lcc_HKT!M14+Lcc_CEI!M14</f>
        <v>892487</v>
      </c>
      <c r="N14" s="38">
        <f>'Lcc_BKK+DMK'!N14+Lcc_CNX!N14+Lcc_HDY!N14+Lcc_HKT!N14+Lcc_CEI!N14</f>
        <v>895360</v>
      </c>
      <c r="O14" s="182">
        <f t="shared" si="11"/>
        <v>1787847</v>
      </c>
      <c r="P14" s="413">
        <f>+Lcc_BKK!P14+Lcc_DMK!P14+Lcc_CNX!P14+Lcc_HDY!P14+Lcc_HKT!P14+Lcc_CEI!P14</f>
        <v>2345</v>
      </c>
      <c r="Q14" s="182">
        <f t="shared" si="12"/>
        <v>1790192</v>
      </c>
      <c r="R14" s="40">
        <f>'Lcc_BKK+DMK'!R14+Lcc_CNX!R14+Lcc_HDY!R14+Lcc_HKT!R14+Lcc_CEI!R14</f>
        <v>1075698</v>
      </c>
      <c r="S14" s="38">
        <f>'Lcc_BKK+DMK'!S14+Lcc_CNX!S14+Lcc_HDY!S14+Lcc_HKT!S14+Lcc_CEI!S14</f>
        <v>1100375</v>
      </c>
      <c r="T14" s="182">
        <f t="shared" si="13"/>
        <v>2176073</v>
      </c>
      <c r="U14" s="148">
        <f>+Lcc_BKK!U14+Lcc_DMK!U14+Lcc_CNX!U14+Lcc_HDY!U14+Lcc_HKT!U14+Lcc_CEI!U14</f>
        <v>2170</v>
      </c>
      <c r="V14" s="182">
        <f t="shared" ref="V14" si="14">T14+U14</f>
        <v>2178243</v>
      </c>
      <c r="W14" s="41">
        <f t="shared" ref="W14" si="15">IF(Q14=0,0,((V14/Q14)-1)*100)</f>
        <v>21.676501738361019</v>
      </c>
    </row>
    <row r="15" spans="1:23" ht="13.5" thickBot="1" x14ac:dyDescent="0.25">
      <c r="A15" s="385" t="str">
        <f t="shared" si="0"/>
        <v xml:space="preserve"> </v>
      </c>
      <c r="B15" s="111" t="s">
        <v>18</v>
      </c>
      <c r="C15" s="138">
        <f>'Lcc_BKK+DMK'!C15+Lcc_CNX!C15+Lcc_HDY!C15+Lcc_HKT!C15+Lcc_CEI!C15</f>
        <v>5479</v>
      </c>
      <c r="D15" s="140">
        <f>'Lcc_BKK+DMK'!D15+Lcc_CNX!D15+Lcc_HDY!D15+Lcc_HKT!D15+Lcc_CEI!D15</f>
        <v>5482</v>
      </c>
      <c r="E15" s="164">
        <f t="shared" si="7"/>
        <v>10961</v>
      </c>
      <c r="F15" s="138">
        <f>'Lcc_BKK+DMK'!F15+Lcc_CNX!F15+Lcc_HDY!F15+Lcc_HKT!F15+Lcc_CEI!F15</f>
        <v>6636</v>
      </c>
      <c r="G15" s="140">
        <f>'Lcc_BKK+DMK'!G15+Lcc_CNX!G15+Lcc_HDY!G15+Lcc_HKT!G15+Lcc_CEI!G15</f>
        <v>6633</v>
      </c>
      <c r="H15" s="164">
        <f t="shared" si="8"/>
        <v>13269</v>
      </c>
      <c r="I15" s="128">
        <f t="shared" si="1"/>
        <v>21.0564729495484</v>
      </c>
      <c r="J15" s="9"/>
      <c r="L15" s="14" t="s">
        <v>18</v>
      </c>
      <c r="M15" s="40">
        <f>'Lcc_BKK+DMK'!M15+Lcc_CNX!M15+Lcc_HDY!M15+Lcc_HKT!M15+Lcc_CEI!M15</f>
        <v>910690</v>
      </c>
      <c r="N15" s="38">
        <f>'Lcc_BKK+DMK'!N15+Lcc_CNX!N15+Lcc_HDY!N15+Lcc_HKT!N15+Lcc_CEI!N15</f>
        <v>888841</v>
      </c>
      <c r="O15" s="182">
        <f t="shared" si="11"/>
        <v>1799531</v>
      </c>
      <c r="P15" s="413">
        <f>+Lcc_BKK!P15+Lcc_DMK!P15+Lcc_CNX!P15+Lcc_HDY!P15+Lcc_HKT!P15+Lcc_CEI!P15</f>
        <v>1984</v>
      </c>
      <c r="Q15" s="182">
        <f t="shared" si="12"/>
        <v>1801515</v>
      </c>
      <c r="R15" s="40">
        <f>'Lcc_BKK+DMK'!R15+Lcc_CNX!R15+Lcc_HDY!R15+Lcc_HKT!R15+Lcc_CEI!R15</f>
        <v>1111576</v>
      </c>
      <c r="S15" s="38">
        <f>'Lcc_BKK+DMK'!S15+Lcc_CNX!S15+Lcc_HDY!S15+Lcc_HKT!S15+Lcc_CEI!S15</f>
        <v>1098852</v>
      </c>
      <c r="T15" s="182">
        <f t="shared" si="13"/>
        <v>2210428</v>
      </c>
      <c r="U15" s="148">
        <f>+Lcc_BKK!U15+Lcc_DMK!U15+Lcc_CNX!U15+Lcc_HDY!U15+Lcc_HKT!U15+Lcc_CEI!U15</f>
        <v>2564</v>
      </c>
      <c r="V15" s="182">
        <f t="shared" si="5"/>
        <v>2212992</v>
      </c>
      <c r="W15" s="41">
        <f t="shared" si="6"/>
        <v>22.840609153962088</v>
      </c>
    </row>
    <row r="16" spans="1:23" ht="15.75" customHeight="1" thickTop="1" thickBot="1" x14ac:dyDescent="0.25">
      <c r="A16" s="10" t="str">
        <f t="shared" si="0"/>
        <v xml:space="preserve"> </v>
      </c>
      <c r="B16" s="141" t="s">
        <v>19</v>
      </c>
      <c r="C16" s="133">
        <f>'Lcc_BKK+DMK'!C16+Lcc_CNX!C16+Lcc_HDY!C16+Lcc_HKT!C16+Lcc_CEI!C16</f>
        <v>16507</v>
      </c>
      <c r="D16" s="143">
        <f>'Lcc_BKK+DMK'!D16+Lcc_CNX!D16+Lcc_HDY!D16+Lcc_HKT!D16+Lcc_CEI!D16</f>
        <v>16507</v>
      </c>
      <c r="E16" s="166">
        <f t="shared" si="7"/>
        <v>33014</v>
      </c>
      <c r="F16" s="133">
        <f>'Lcc_BKK+DMK'!F16+Lcc_CNX!F16+Lcc_HDY!F16+Lcc_HKT!F16+Lcc_CEI!F16</f>
        <v>19886</v>
      </c>
      <c r="G16" s="143">
        <f>'Lcc_BKK+DMK'!G16+Lcc_CNX!G16+Lcc_HDY!G16+Lcc_HKT!G16+Lcc_CEI!G16</f>
        <v>19890</v>
      </c>
      <c r="H16" s="166">
        <f t="shared" si="8"/>
        <v>39776</v>
      </c>
      <c r="I16" s="136">
        <f t="shared" si="1"/>
        <v>20.482219664384814</v>
      </c>
      <c r="J16" s="10"/>
      <c r="K16" s="11"/>
      <c r="L16" s="48" t="s">
        <v>19</v>
      </c>
      <c r="M16" s="49">
        <f t="shared" ref="M16:V16" si="16">+M13+M14+M15</f>
        <v>2736952</v>
      </c>
      <c r="N16" s="50">
        <f t="shared" si="16"/>
        <v>2716367</v>
      </c>
      <c r="O16" s="184">
        <f t="shared" si="16"/>
        <v>5453319</v>
      </c>
      <c r="P16" s="50">
        <f t="shared" si="16"/>
        <v>5395</v>
      </c>
      <c r="Q16" s="184">
        <f t="shared" si="16"/>
        <v>5458714</v>
      </c>
      <c r="R16" s="49">
        <f t="shared" ref="R16:U16" si="17">+R13+R14+R15</f>
        <v>3295482</v>
      </c>
      <c r="S16" s="50">
        <f t="shared" si="17"/>
        <v>3325736</v>
      </c>
      <c r="T16" s="184">
        <f t="shared" si="17"/>
        <v>6621218</v>
      </c>
      <c r="U16" s="50">
        <f t="shared" si="17"/>
        <v>6644</v>
      </c>
      <c r="V16" s="184">
        <f t="shared" si="16"/>
        <v>6627862</v>
      </c>
      <c r="W16" s="51">
        <f t="shared" si="6"/>
        <v>21.418011641569802</v>
      </c>
    </row>
    <row r="17" spans="1:23" ht="13.5" thickTop="1" x14ac:dyDescent="0.2">
      <c r="A17" s="382" t="str">
        <f t="shared" si="0"/>
        <v xml:space="preserve"> </v>
      </c>
      <c r="B17" s="111" t="s">
        <v>20</v>
      </c>
      <c r="C17" s="125">
        <f>'Lcc_BKK+DMK'!C17+Lcc_CNX!C17+Lcc_HDY!C17+Lcc_HKT!C17+Lcc_CEI!C17</f>
        <v>6067</v>
      </c>
      <c r="D17" s="127">
        <f>'Lcc_BKK+DMK'!D17+Lcc_CNX!D17+Lcc_HDY!D17+Lcc_HKT!D17+Lcc_CEI!D17</f>
        <v>6072</v>
      </c>
      <c r="E17" s="167">
        <f t="shared" si="7"/>
        <v>12139</v>
      </c>
      <c r="F17" s="125">
        <f>'Lcc_BKK+DMK'!F17+Lcc_CNX!F17+Lcc_HDY!F17+Lcc_HKT!F17+Lcc_CEI!F17</f>
        <v>6913</v>
      </c>
      <c r="G17" s="127">
        <f>'Lcc_BKK+DMK'!G17+Lcc_CNX!G17+Lcc_HDY!G17+Lcc_HKT!G17+Lcc_CEI!G17</f>
        <v>6919</v>
      </c>
      <c r="H17" s="167">
        <f t="shared" si="8"/>
        <v>13832</v>
      </c>
      <c r="I17" s="128">
        <f t="shared" si="1"/>
        <v>13.946783095806904</v>
      </c>
      <c r="J17" s="4"/>
      <c r="L17" s="14" t="s">
        <v>21</v>
      </c>
      <c r="M17" s="40">
        <f>'Lcc_BKK+DMK'!M17+Lcc_CNX!M17+Lcc_HDY!M17+Lcc_HKT!M17+Lcc_CEI!M17</f>
        <v>1014069</v>
      </c>
      <c r="N17" s="38">
        <f>'Lcc_BKK+DMK'!N17+Lcc_CNX!N17+Lcc_HDY!N17+Lcc_HKT!N17+Lcc_CEI!N17</f>
        <v>1003988</v>
      </c>
      <c r="O17" s="182">
        <f t="shared" ref="O17:O19" si="18">SUM(M17:N17)</f>
        <v>2018057</v>
      </c>
      <c r="P17" s="413">
        <f>+Lcc_BKK!P17+Lcc_DMK!P17+Lcc_CNX!P17+Lcc_HDY!P17+Lcc_HKT!P17+Lcc_CEI!P17</f>
        <v>1794</v>
      </c>
      <c r="Q17" s="182">
        <f t="shared" ref="Q17:Q19" si="19">O17+P17</f>
        <v>2019851</v>
      </c>
      <c r="R17" s="40">
        <f>'Lcc_BKK+DMK'!R17+Lcc_CNX!R17+Lcc_HDY!R17+Lcc_HKT!R17+Lcc_CEI!R17</f>
        <v>1131121</v>
      </c>
      <c r="S17" s="38">
        <f>'Lcc_BKK+DMK'!S17+Lcc_CNX!S17+Lcc_HDY!S17+Lcc_HKT!S17+Lcc_CEI!S17</f>
        <v>1140997</v>
      </c>
      <c r="T17" s="182">
        <f t="shared" ref="T17:T19" si="20">SUM(R17:S17)</f>
        <v>2272118</v>
      </c>
      <c r="U17" s="148">
        <f>+Lcc_BKK!U17+Lcc_DMK!U17+Lcc_CNX!U17+Lcc_HDY!U17+Lcc_HKT!U17+Lcc_CEI!U17</f>
        <v>3170</v>
      </c>
      <c r="V17" s="182">
        <f t="shared" si="5"/>
        <v>2275288</v>
      </c>
      <c r="W17" s="41">
        <f t="shared" si="6"/>
        <v>12.64632886287156</v>
      </c>
    </row>
    <row r="18" spans="1:23" x14ac:dyDescent="0.2">
      <c r="A18" s="382" t="str">
        <f t="shared" si="0"/>
        <v xml:space="preserve"> </v>
      </c>
      <c r="B18" s="111" t="s">
        <v>22</v>
      </c>
      <c r="C18" s="125">
        <f>'Lcc_BKK+DMK'!C18+Lcc_CNX!C18+Lcc_HDY!C18+Lcc_HKT!C18+Lcc_CEI!C18</f>
        <v>6017</v>
      </c>
      <c r="D18" s="127">
        <f>'Lcc_BKK+DMK'!D18+Lcc_CNX!D18+Lcc_HDY!D18+Lcc_HKT!D18+Lcc_CEI!D18</f>
        <v>6012</v>
      </c>
      <c r="E18" s="160">
        <f t="shared" si="7"/>
        <v>12029</v>
      </c>
      <c r="F18" s="125">
        <f>'Lcc_BKK+DMK'!F18+Lcc_CNX!F18+Lcc_HDY!F18+Lcc_HKT!F18+Lcc_CEI!F18</f>
        <v>6971</v>
      </c>
      <c r="G18" s="127">
        <f>'Lcc_BKK+DMK'!G18+Lcc_CNX!G18+Lcc_HDY!G18+Lcc_HKT!G18+Lcc_CEI!G18</f>
        <v>6980</v>
      </c>
      <c r="H18" s="160">
        <f t="shared" si="8"/>
        <v>13951</v>
      </c>
      <c r="I18" s="128">
        <f t="shared" si="1"/>
        <v>15.978053038490314</v>
      </c>
      <c r="J18" s="4"/>
      <c r="L18" s="14" t="s">
        <v>22</v>
      </c>
      <c r="M18" s="40">
        <f>'Lcc_BKK+DMK'!M18+Lcc_CNX!M18+Lcc_HDY!M18+Lcc_HKT!M18+Lcc_CEI!M18</f>
        <v>1007027</v>
      </c>
      <c r="N18" s="38">
        <f>'Lcc_BKK+DMK'!N18+Lcc_CNX!N18+Lcc_HDY!N18+Lcc_HKT!N18+Lcc_CEI!N18</f>
        <v>1008831</v>
      </c>
      <c r="O18" s="182">
        <f t="shared" si="18"/>
        <v>2015858</v>
      </c>
      <c r="P18" s="413">
        <f>+Lcc_BKK!P18+Lcc_DMK!P18+Lcc_CNX!P18+Lcc_HDY!P18+Lcc_HKT!P18+Lcc_CEI!P18</f>
        <v>1339</v>
      </c>
      <c r="Q18" s="182">
        <f t="shared" si="19"/>
        <v>2017197</v>
      </c>
      <c r="R18" s="40">
        <f>'Lcc_BKK+DMK'!R18+Lcc_CNX!R18+Lcc_HDY!R18+Lcc_HKT!R18+Lcc_CEI!R18</f>
        <v>1135075</v>
      </c>
      <c r="S18" s="38">
        <f>'Lcc_BKK+DMK'!S18+Lcc_CNX!S18+Lcc_HDY!S18+Lcc_HKT!S18+Lcc_CEI!S18</f>
        <v>1144643</v>
      </c>
      <c r="T18" s="182">
        <f t="shared" si="20"/>
        <v>2279718</v>
      </c>
      <c r="U18" s="148">
        <f>+Lcc_BKK!U18+Lcc_DMK!U18+Lcc_CNX!U18+Lcc_HDY!U18+Lcc_HKT!U18+Lcc_CEI!U18</f>
        <v>4462</v>
      </c>
      <c r="V18" s="182">
        <f t="shared" si="5"/>
        <v>2284180</v>
      </c>
      <c r="W18" s="41">
        <f t="shared" si="6"/>
        <v>13.235345878464022</v>
      </c>
    </row>
    <row r="19" spans="1:23" ht="13.5" thickBot="1" x14ac:dyDescent="0.25">
      <c r="A19" s="382" t="str">
        <f t="shared" si="0"/>
        <v xml:space="preserve"> </v>
      </c>
      <c r="B19" s="111" t="s">
        <v>23</v>
      </c>
      <c r="C19" s="125">
        <f>'Lcc_BKK+DMK'!C19+Lcc_CNX!C19+Lcc_HDY!C19+Lcc_HKT!C19+Lcc_CEI!C19</f>
        <v>5506</v>
      </c>
      <c r="D19" s="144">
        <f>'Lcc_BKK+DMK'!D19+Lcc_CNX!D19+Lcc_HDY!D19+Lcc_HKT!D19+Lcc_CEI!D19</f>
        <v>5508</v>
      </c>
      <c r="E19" s="162">
        <f t="shared" si="7"/>
        <v>11014</v>
      </c>
      <c r="F19" s="125">
        <f>'Lcc_BKK+DMK'!F19+Lcc_CNX!F19+Lcc_HDY!F19+Lcc_HKT!F19+Lcc_CEI!F19</f>
        <v>6572</v>
      </c>
      <c r="G19" s="144">
        <f>'Lcc_BKK+DMK'!G19+Lcc_CNX!G19+Lcc_HDY!G19+Lcc_HKT!G19+Lcc_CEI!G19</f>
        <v>6570</v>
      </c>
      <c r="H19" s="162">
        <f t="shared" si="8"/>
        <v>13142</v>
      </c>
      <c r="I19" s="145">
        <f t="shared" si="1"/>
        <v>19.320864354457967</v>
      </c>
      <c r="J19" s="4"/>
      <c r="L19" s="14" t="s">
        <v>23</v>
      </c>
      <c r="M19" s="40">
        <f>'Lcc_BKK+DMK'!M19+Lcc_CNX!M19+Lcc_HDY!M19+Lcc_HKT!M19+Lcc_CEI!M19</f>
        <v>870932</v>
      </c>
      <c r="N19" s="38">
        <f>'Lcc_BKK+DMK'!N19+Lcc_CNX!N19+Lcc_HDY!N19+Lcc_HKT!N19+Lcc_CEI!N19</f>
        <v>876165</v>
      </c>
      <c r="O19" s="182">
        <f t="shared" si="18"/>
        <v>1747097</v>
      </c>
      <c r="P19" s="413">
        <f>+Lcc_BKK!P19+Lcc_DMK!P19+Lcc_CNX!P19+Lcc_HDY!P19+Lcc_HKT!P19+Lcc_CEI!P19</f>
        <v>525</v>
      </c>
      <c r="Q19" s="182">
        <f t="shared" si="19"/>
        <v>1747622</v>
      </c>
      <c r="R19" s="40">
        <f>'Lcc_BKK+DMK'!R19+Lcc_CNX!R19+Lcc_HDY!R19+Lcc_HKT!R19+Lcc_CEI!R19</f>
        <v>983299</v>
      </c>
      <c r="S19" s="38">
        <f>'Lcc_BKK+DMK'!S19+Lcc_CNX!S19+Lcc_HDY!S19+Lcc_HKT!S19+Lcc_CEI!S19</f>
        <v>997919</v>
      </c>
      <c r="T19" s="182">
        <f t="shared" si="20"/>
        <v>1981218</v>
      </c>
      <c r="U19" s="148">
        <f>+Lcc_BKK!U19+Lcc_DMK!U19+Lcc_CNX!U19+Lcc_HDY!U19+Lcc_HKT!U19+Lcc_CEI!U19</f>
        <v>4576</v>
      </c>
      <c r="V19" s="182">
        <f t="shared" si="5"/>
        <v>1985794</v>
      </c>
      <c r="W19" s="41">
        <f t="shared" si="6"/>
        <v>13.628347548840658</v>
      </c>
    </row>
    <row r="20" spans="1:23" ht="14.25" customHeight="1" thickTop="1" thickBot="1" x14ac:dyDescent="0.25">
      <c r="A20" s="382" t="str">
        <f t="shared" si="0"/>
        <v xml:space="preserve"> </v>
      </c>
      <c r="B20" s="132" t="s">
        <v>24</v>
      </c>
      <c r="C20" s="133">
        <f>'Lcc_BKK+DMK'!C20+Lcc_CNX!C20+Lcc_HDY!C20+Lcc_HKT!C20+Lcc_CEI!C20</f>
        <v>17590</v>
      </c>
      <c r="D20" s="135">
        <f>'Lcc_BKK+DMK'!D20+Lcc_CNX!D20+Lcc_HDY!D20+Lcc_HKT!D20+Lcc_CEI!D20</f>
        <v>17592</v>
      </c>
      <c r="E20" s="168">
        <f t="shared" si="7"/>
        <v>35182</v>
      </c>
      <c r="F20" s="133">
        <f>'Lcc_BKK+DMK'!F20+Lcc_CNX!F20+Lcc_HDY!F20+Lcc_HKT!F20+Lcc_CEI!F20</f>
        <v>20456</v>
      </c>
      <c r="G20" s="135">
        <f>'Lcc_BKK+DMK'!G20+Lcc_CNX!G20+Lcc_HDY!G20+Lcc_HKT!G20+Lcc_CEI!G20</f>
        <v>20469</v>
      </c>
      <c r="H20" s="168">
        <f t="shared" si="8"/>
        <v>40925</v>
      </c>
      <c r="I20" s="136">
        <f t="shared" si="1"/>
        <v>16.323688249673118</v>
      </c>
      <c r="J20" s="4"/>
      <c r="L20" s="42" t="s">
        <v>24</v>
      </c>
      <c r="M20" s="46">
        <f t="shared" ref="M20:V20" si="21">+M17+M18+M19</f>
        <v>2892028</v>
      </c>
      <c r="N20" s="44">
        <f t="shared" si="21"/>
        <v>2888984</v>
      </c>
      <c r="O20" s="183">
        <f t="shared" si="21"/>
        <v>5781012</v>
      </c>
      <c r="P20" s="44">
        <f t="shared" si="21"/>
        <v>3658</v>
      </c>
      <c r="Q20" s="183">
        <f t="shared" si="21"/>
        <v>5784670</v>
      </c>
      <c r="R20" s="46">
        <f t="shared" ref="R20:U20" si="22">+R17+R18+R19</f>
        <v>3249495</v>
      </c>
      <c r="S20" s="44">
        <f t="shared" si="22"/>
        <v>3283559</v>
      </c>
      <c r="T20" s="183">
        <f t="shared" si="22"/>
        <v>6533054</v>
      </c>
      <c r="U20" s="44">
        <f t="shared" si="22"/>
        <v>12208</v>
      </c>
      <c r="V20" s="183">
        <f t="shared" si="21"/>
        <v>6545262</v>
      </c>
      <c r="W20" s="47">
        <f t="shared" si="6"/>
        <v>13.148407774341496</v>
      </c>
    </row>
    <row r="21" spans="1:23" ht="14.25" customHeight="1" thickTop="1" x14ac:dyDescent="0.2">
      <c r="A21" s="382" t="str">
        <f t="shared" ref="A21:A25" si="23">IF(ISERROR(F21/G21)," ",IF(F21/G21&gt;0.5,IF(F21/G21&lt;1.5," ","NOT OK"),"NOT OK"))</f>
        <v xml:space="preserve"> </v>
      </c>
      <c r="B21" s="111" t="s">
        <v>10</v>
      </c>
      <c r="C21" s="125">
        <f>'Lcc_BKK+DMK'!C21+Lcc_CNX!C21+Lcc_HDY!C21+Lcc_HKT!C21+Lcc_CEI!C21</f>
        <v>6091</v>
      </c>
      <c r="D21" s="127">
        <f>'Lcc_BKK+DMK'!D21+Lcc_CNX!D21+Lcc_HDY!D21+Lcc_HKT!D21+Lcc_CEI!D21</f>
        <v>6094</v>
      </c>
      <c r="E21" s="164">
        <f t="shared" si="7"/>
        <v>12185</v>
      </c>
      <c r="F21" s="125">
        <f>'Lcc_BKK+DMK'!F21+Lcc_CNX!F21+Lcc_HDY!F21+Lcc_HKT!F21+Lcc_CEI!F21</f>
        <v>6971</v>
      </c>
      <c r="G21" s="127">
        <f>'Lcc_BKK+DMK'!G21+Lcc_CNX!G21+Lcc_HDY!G21+Lcc_HKT!G21+Lcc_CEI!G21</f>
        <v>6970</v>
      </c>
      <c r="H21" s="164">
        <f t="shared" si="8"/>
        <v>13941</v>
      </c>
      <c r="I21" s="128">
        <f>IF(E21=0,0,((H21/E21)-1)*100)</f>
        <v>14.411161263849003</v>
      </c>
      <c r="J21" s="4"/>
      <c r="L21" s="14" t="s">
        <v>10</v>
      </c>
      <c r="M21" s="40">
        <f>'Lcc_BKK+DMK'!M21+Lcc_CNX!M21+Lcc_HDY!M21+Lcc_HKT!M21+Lcc_CEI!M21</f>
        <v>965961</v>
      </c>
      <c r="N21" s="38">
        <f>'Lcc_BKK+DMK'!N21+Lcc_CNX!N21+Lcc_HDY!N21+Lcc_HKT!N21+Lcc_CEI!N21</f>
        <v>996827</v>
      </c>
      <c r="O21" s="182">
        <f t="shared" ref="O21" si="24">SUM(M21:N21)</f>
        <v>1962788</v>
      </c>
      <c r="P21" s="413">
        <f>+Lcc_BKK!P21+Lcc_DMK!P21+Lcc_CNX!P21+Lcc_HDY!P21+Lcc_HKT!P21+Lcc_CEI!P21</f>
        <v>1623</v>
      </c>
      <c r="Q21" s="182">
        <f>O21+P21</f>
        <v>1964411</v>
      </c>
      <c r="R21" s="40">
        <f>'Lcc_BKK+DMK'!R21+Lcc_CNX!R21+Lcc_HDY!R21+Lcc_HKT!R21+Lcc_CEI!R21</f>
        <v>1049389</v>
      </c>
      <c r="S21" s="38">
        <f>'Lcc_BKK+DMK'!S21+Lcc_CNX!S21+Lcc_HDY!S21+Lcc_HKT!S21+Lcc_CEI!S21</f>
        <v>1082111</v>
      </c>
      <c r="T21" s="182">
        <f t="shared" ref="T21" si="25">SUM(R21:S21)</f>
        <v>2131500</v>
      </c>
      <c r="U21" s="148">
        <f>+Lcc_BKK!U21+Lcc_DMK!U21+Lcc_CNX!U21+Lcc_HDY!U21+Lcc_HKT!U21+Lcc_CEI!U21</f>
        <v>3061</v>
      </c>
      <c r="V21" s="182">
        <f>T21+U21</f>
        <v>2134561</v>
      </c>
      <c r="W21" s="41">
        <f>IF(Q21=0,0,((V21/Q21)-1)*100)</f>
        <v>8.6616293637125743</v>
      </c>
    </row>
    <row r="22" spans="1:23" ht="14.25" customHeight="1" x14ac:dyDescent="0.2">
      <c r="A22" s="382" t="str">
        <f>IF(ISERROR(F22/G22)," ",IF(F22/G22&gt;0.5,IF(F22/G22&lt;1.5," ","NOT OK"),"NOT OK"))</f>
        <v xml:space="preserve"> </v>
      </c>
      <c r="B22" s="111" t="s">
        <v>11</v>
      </c>
      <c r="C22" s="125">
        <f>'Lcc_BKK+DMK'!C22+Lcc_CNX!C22+Lcc_HDY!C22+Lcc_HKT!C22+Lcc_CEI!C22</f>
        <v>5954</v>
      </c>
      <c r="D22" s="127">
        <f>'Lcc_BKK+DMK'!D22+Lcc_CNX!D22+Lcc_HDY!D22+Lcc_HKT!D22+Lcc_CEI!D22</f>
        <v>5954</v>
      </c>
      <c r="E22" s="164">
        <f>SUM(C22:D22)</f>
        <v>11908</v>
      </c>
      <c r="F22" s="125">
        <f>'Lcc_BKK+DMK'!F22+Lcc_CNX!F22+Lcc_HDY!F22+Lcc_HKT!F22+Lcc_CEI!F22</f>
        <v>6947</v>
      </c>
      <c r="G22" s="127">
        <f>'Lcc_BKK+DMK'!G22+Lcc_CNX!G22+Lcc_HDY!G22+Lcc_HKT!G22+Lcc_CEI!G22</f>
        <v>6952</v>
      </c>
      <c r="H22" s="164">
        <f>SUM(F22:G22)</f>
        <v>13899</v>
      </c>
      <c r="I22" s="128">
        <f>IF(E22=0,0,((H22/E22)-1)*100)</f>
        <v>16.719852200201537</v>
      </c>
      <c r="J22" s="4"/>
      <c r="K22" s="7"/>
      <c r="L22" s="14" t="s">
        <v>11</v>
      </c>
      <c r="M22" s="40">
        <f>'Lcc_BKK+DMK'!M22+Lcc_CNX!M22+Lcc_HDY!M22+Lcc_HKT!M22+Lcc_CEI!M22</f>
        <v>1000446</v>
      </c>
      <c r="N22" s="38">
        <f>'Lcc_BKK+DMK'!N22+Lcc_CNX!N22+Lcc_HDY!N22+Lcc_HKT!N22+Lcc_CEI!N22</f>
        <v>988403</v>
      </c>
      <c r="O22" s="182">
        <f>SUM(M22:N22)</f>
        <v>1988849</v>
      </c>
      <c r="P22" s="413">
        <f>+Lcc_BKK!P22+Lcc_DMK!P22+Lcc_CNX!P22+Lcc_HDY!P22+Lcc_HKT!P22+Lcc_CEI!P22</f>
        <v>2412</v>
      </c>
      <c r="Q22" s="182">
        <f>O22+P22</f>
        <v>1991261</v>
      </c>
      <c r="R22" s="40">
        <f>'Lcc_BKK+DMK'!R22+Lcc_CNX!R22+Lcc_HDY!R22+Lcc_HKT!R22+Lcc_CEI!R22</f>
        <v>1109783</v>
      </c>
      <c r="S22" s="38">
        <f>'Lcc_BKK+DMK'!S22+Lcc_CNX!S22+Lcc_HDY!S22+Lcc_HKT!S22+Lcc_CEI!S22</f>
        <v>1078349</v>
      </c>
      <c r="T22" s="182">
        <f>SUM(R22:S22)</f>
        <v>2188132</v>
      </c>
      <c r="U22" s="148">
        <f>+Lcc_BKK!U22+Lcc_DMK!U22+Lcc_CNX!U22+Lcc_HDY!U22+Lcc_HKT!U22+Lcc_CEI!U22</f>
        <v>3042</v>
      </c>
      <c r="V22" s="182">
        <f>T22+U22</f>
        <v>2191174</v>
      </c>
      <c r="W22" s="41">
        <f>IF(Q22=0,0,((V22/Q22)-1)*100)</f>
        <v>10.039517672469866</v>
      </c>
    </row>
    <row r="23" spans="1:23" ht="14.25" customHeight="1" thickBot="1" x14ac:dyDescent="0.25">
      <c r="A23" s="382" t="str">
        <f>IF(ISERROR(F23/G23)," ",IF(F23/G23&gt;0.5,IF(F23/G23&lt;1.5," ","NOT OK"),"NOT OK"))</f>
        <v xml:space="preserve"> </v>
      </c>
      <c r="B23" s="116" t="s">
        <v>12</v>
      </c>
      <c r="C23" s="129">
        <f>'Lcc_BKK+DMK'!C23+Lcc_CNX!C23+Lcc_HDY!C23+Lcc_HKT!C23+Lcc_CEI!C23</f>
        <v>6432</v>
      </c>
      <c r="D23" s="131">
        <f>'Lcc_BKK+DMK'!D23+Lcc_CNX!D23+Lcc_HDY!D23+Lcc_HKT!D23+Lcc_CEI!D23</f>
        <v>6431</v>
      </c>
      <c r="E23" s="164">
        <f>SUM(C23:D23)</f>
        <v>12863</v>
      </c>
      <c r="F23" s="129">
        <f>'Lcc_BKK+DMK'!F23+Lcc_CNX!F23+Lcc_HDY!F23+Lcc_HKT!F23+Lcc_CEI!F23</f>
        <v>7678</v>
      </c>
      <c r="G23" s="131">
        <f>'Lcc_BKK+DMK'!G23+Lcc_CNX!G23+Lcc_HDY!G23+Lcc_HKT!G23+Lcc_CEI!G23</f>
        <v>7679</v>
      </c>
      <c r="H23" s="164">
        <f>SUM(F23:G23)</f>
        <v>15357</v>
      </c>
      <c r="I23" s="128">
        <f>IF(E23=0,0,((H23/E23)-1)*100)</f>
        <v>19.388945036150208</v>
      </c>
      <c r="J23" s="4"/>
      <c r="K23" s="7"/>
      <c r="L23" s="23" t="s">
        <v>12</v>
      </c>
      <c r="M23" s="40">
        <f>'Lcc_BKK+DMK'!M23+Lcc_CNX!M23+Lcc_HDY!M23+Lcc_HKT!M23+Lcc_CEI!M23</f>
        <v>1105484</v>
      </c>
      <c r="N23" s="38">
        <f>'Lcc_BKK+DMK'!N23+Lcc_CNX!N23+Lcc_HDY!N23+Lcc_HKT!N23+Lcc_CEI!N23</f>
        <v>1094022</v>
      </c>
      <c r="O23" s="182">
        <f t="shared" ref="O23" si="26">SUM(M23:N23)</f>
        <v>2199506</v>
      </c>
      <c r="P23" s="413">
        <f>+Lcc_BKK!P23+Lcc_DMK!P23+Lcc_CNX!P23+Lcc_HDY!P23+Lcc_HKT!P23+Lcc_CEI!P23</f>
        <v>5059</v>
      </c>
      <c r="Q23" s="235">
        <f>O23+P23</f>
        <v>2204565</v>
      </c>
      <c r="R23" s="40">
        <f>'Lcc_BKK+DMK'!R23+Lcc_CNX!R23+Lcc_HDY!R23+Lcc_HKT!R23+Lcc_CEI!R23</f>
        <v>1318146</v>
      </c>
      <c r="S23" s="38">
        <f>'Lcc_BKK+DMK'!S23+Lcc_CNX!S23+Lcc_HDY!S23+Lcc_HKT!S23+Lcc_CEI!S23</f>
        <v>1288755</v>
      </c>
      <c r="T23" s="182">
        <f t="shared" ref="T23" si="27">SUM(R23:S23)</f>
        <v>2606901</v>
      </c>
      <c r="U23" s="148">
        <f>+Lcc_BKK!U23+Lcc_DMK!U23+Lcc_CNX!U23+Lcc_HDY!U23+Lcc_HKT!U23+Lcc_CEI!U23</f>
        <v>7846</v>
      </c>
      <c r="V23" s="235">
        <f>T23+U23</f>
        <v>2614747</v>
      </c>
      <c r="W23" s="41">
        <f>IF(Q23=0,0,((V23/Q23)-1)*100)</f>
        <v>18.606028853764812</v>
      </c>
    </row>
    <row r="24" spans="1:23" ht="14.25" customHeight="1" thickTop="1" thickBot="1" x14ac:dyDescent="0.25">
      <c r="A24" s="382" t="str">
        <f t="shared" ref="A24" si="28">IF(ISERROR(F24/G24)," ",IF(F24/G24&gt;0.5,IF(F24/G24&lt;1.5," ","NOT OK"),"NOT OK"))</f>
        <v xml:space="preserve"> </v>
      </c>
      <c r="B24" s="132" t="s">
        <v>57</v>
      </c>
      <c r="C24" s="133">
        <f t="shared" ref="C24:H24" si="29">+C21+C22+C23</f>
        <v>18477</v>
      </c>
      <c r="D24" s="135">
        <f t="shared" si="29"/>
        <v>18479</v>
      </c>
      <c r="E24" s="168">
        <f t="shared" si="29"/>
        <v>36956</v>
      </c>
      <c r="F24" s="133">
        <f t="shared" si="29"/>
        <v>21596</v>
      </c>
      <c r="G24" s="135">
        <f t="shared" si="29"/>
        <v>21601</v>
      </c>
      <c r="H24" s="168">
        <f t="shared" si="29"/>
        <v>43197</v>
      </c>
      <c r="I24" s="136">
        <f t="shared" ref="I24" si="30">IF(E24=0,0,((H24/E24)-1)*100)</f>
        <v>16.887650178590754</v>
      </c>
      <c r="J24" s="4"/>
      <c r="L24" s="42" t="s">
        <v>57</v>
      </c>
      <c r="M24" s="46">
        <f t="shared" ref="M24:V24" si="31">+M21+M22+M23</f>
        <v>3071891</v>
      </c>
      <c r="N24" s="44">
        <f t="shared" si="31"/>
        <v>3079252</v>
      </c>
      <c r="O24" s="183">
        <f t="shared" si="31"/>
        <v>6151143</v>
      </c>
      <c r="P24" s="44">
        <f t="shared" si="31"/>
        <v>9094</v>
      </c>
      <c r="Q24" s="183">
        <f t="shared" si="31"/>
        <v>6160237</v>
      </c>
      <c r="R24" s="46">
        <f t="shared" si="31"/>
        <v>3477318</v>
      </c>
      <c r="S24" s="44">
        <f t="shared" si="31"/>
        <v>3449215</v>
      </c>
      <c r="T24" s="183">
        <f t="shared" si="31"/>
        <v>6926533</v>
      </c>
      <c r="U24" s="44">
        <f t="shared" si="31"/>
        <v>13949</v>
      </c>
      <c r="V24" s="183">
        <f t="shared" si="31"/>
        <v>6940482</v>
      </c>
      <c r="W24" s="47">
        <f t="shared" ref="W24" si="32">IF(Q24=0,0,((V24/Q24)-1)*100)</f>
        <v>12.665827629683735</v>
      </c>
    </row>
    <row r="25" spans="1:23" ht="14.25" customHeight="1" thickTop="1" thickBot="1" x14ac:dyDescent="0.25">
      <c r="A25" s="383" t="str">
        <f t="shared" si="23"/>
        <v xml:space="preserve"> </v>
      </c>
      <c r="B25" s="132" t="s">
        <v>63</v>
      </c>
      <c r="C25" s="133">
        <f t="shared" ref="C25:H25" si="33">+C12+C16+C20+C24</f>
        <v>68705</v>
      </c>
      <c r="D25" s="135">
        <f t="shared" si="33"/>
        <v>68731</v>
      </c>
      <c r="E25" s="165">
        <f t="shared" si="33"/>
        <v>137436</v>
      </c>
      <c r="F25" s="133">
        <f t="shared" si="33"/>
        <v>81829</v>
      </c>
      <c r="G25" s="135">
        <f t="shared" si="33"/>
        <v>81839</v>
      </c>
      <c r="H25" s="165">
        <f t="shared" si="33"/>
        <v>163668</v>
      </c>
      <c r="I25" s="137">
        <f>IF(E25=0,0,((H25/E25)-1)*100)</f>
        <v>19.086702174102864</v>
      </c>
      <c r="J25" s="8"/>
      <c r="L25" s="42" t="s">
        <v>63</v>
      </c>
      <c r="M25" s="46">
        <f t="shared" ref="M25:V25" si="34">+M12+M16+M20+M24</f>
        <v>11421536</v>
      </c>
      <c r="N25" s="44">
        <f t="shared" si="34"/>
        <v>11452793</v>
      </c>
      <c r="O25" s="183">
        <f t="shared" si="34"/>
        <v>22874329</v>
      </c>
      <c r="P25" s="45">
        <f t="shared" si="34"/>
        <v>26327</v>
      </c>
      <c r="Q25" s="186">
        <f t="shared" si="34"/>
        <v>22900656</v>
      </c>
      <c r="R25" s="46">
        <f t="shared" si="34"/>
        <v>13451395</v>
      </c>
      <c r="S25" s="44">
        <f t="shared" si="34"/>
        <v>13525485</v>
      </c>
      <c r="T25" s="183">
        <f t="shared" si="34"/>
        <v>26976880</v>
      </c>
      <c r="U25" s="45">
        <f t="shared" si="34"/>
        <v>41558</v>
      </c>
      <c r="V25" s="186">
        <f t="shared" si="34"/>
        <v>27018438</v>
      </c>
      <c r="W25" s="47">
        <f>IF(Q25=0,0,((V25/Q25)-1)*100)</f>
        <v>17.981065695235987</v>
      </c>
    </row>
    <row r="26" spans="1:23" ht="14.25" thickTop="1" thickBot="1" x14ac:dyDescent="0.25">
      <c r="B26" s="146" t="s">
        <v>60</v>
      </c>
      <c r="C26" s="107"/>
      <c r="D26" s="107"/>
      <c r="E26" s="107"/>
      <c r="F26" s="107"/>
      <c r="G26" s="107"/>
      <c r="H26" s="107"/>
      <c r="I26" s="108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13.5" thickTop="1" x14ac:dyDescent="0.2">
      <c r="B27" s="487" t="s">
        <v>25</v>
      </c>
      <c r="C27" s="488"/>
      <c r="D27" s="488"/>
      <c r="E27" s="488"/>
      <c r="F27" s="488"/>
      <c r="G27" s="488"/>
      <c r="H27" s="488"/>
      <c r="I27" s="489"/>
      <c r="J27" s="4"/>
      <c r="L27" s="490" t="s">
        <v>26</v>
      </c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2"/>
    </row>
    <row r="28" spans="1:23" ht="13.5" thickBot="1" x14ac:dyDescent="0.25">
      <c r="B28" s="493" t="s">
        <v>47</v>
      </c>
      <c r="C28" s="494"/>
      <c r="D28" s="494"/>
      <c r="E28" s="494"/>
      <c r="F28" s="494"/>
      <c r="G28" s="494"/>
      <c r="H28" s="494"/>
      <c r="I28" s="495"/>
      <c r="J28" s="4"/>
      <c r="L28" s="496" t="s">
        <v>49</v>
      </c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8"/>
    </row>
    <row r="29" spans="1:23" ht="14.25" thickTop="1" thickBot="1" x14ac:dyDescent="0.25">
      <c r="B29" s="106"/>
      <c r="C29" s="107"/>
      <c r="D29" s="107"/>
      <c r="E29" s="107"/>
      <c r="F29" s="107"/>
      <c r="G29" s="107"/>
      <c r="H29" s="107"/>
      <c r="I29" s="108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 thickTop="1" thickBot="1" x14ac:dyDescent="0.25">
      <c r="B30" s="109"/>
      <c r="C30" s="499" t="s">
        <v>64</v>
      </c>
      <c r="D30" s="500"/>
      <c r="E30" s="501"/>
      <c r="F30" s="499" t="s">
        <v>65</v>
      </c>
      <c r="G30" s="500"/>
      <c r="H30" s="501"/>
      <c r="I30" s="110" t="s">
        <v>2</v>
      </c>
      <c r="J30" s="4"/>
      <c r="L30" s="12"/>
      <c r="M30" s="502" t="s">
        <v>64</v>
      </c>
      <c r="N30" s="503"/>
      <c r="O30" s="503"/>
      <c r="P30" s="503"/>
      <c r="Q30" s="504"/>
      <c r="R30" s="502" t="s">
        <v>65</v>
      </c>
      <c r="S30" s="503"/>
      <c r="T30" s="503"/>
      <c r="U30" s="503"/>
      <c r="V30" s="504"/>
      <c r="W30" s="13" t="s">
        <v>2</v>
      </c>
    </row>
    <row r="31" spans="1:23" ht="13.5" thickTop="1" x14ac:dyDescent="0.2">
      <c r="B31" s="111" t="s">
        <v>3</v>
      </c>
      <c r="C31" s="112"/>
      <c r="D31" s="113"/>
      <c r="E31" s="114"/>
      <c r="F31" s="112"/>
      <c r="G31" s="113"/>
      <c r="H31" s="114"/>
      <c r="I31" s="115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3" ht="13.5" thickBot="1" x14ac:dyDescent="0.25">
      <c r="B32" s="116"/>
      <c r="C32" s="117" t="s">
        <v>5</v>
      </c>
      <c r="D32" s="118" t="s">
        <v>6</v>
      </c>
      <c r="E32" s="418" t="s">
        <v>7</v>
      </c>
      <c r="F32" s="117" t="s">
        <v>5</v>
      </c>
      <c r="G32" s="118" t="s">
        <v>6</v>
      </c>
      <c r="H32" s="211" t="s">
        <v>7</v>
      </c>
      <c r="I32" s="120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 x14ac:dyDescent="0.2">
      <c r="B33" s="111"/>
      <c r="C33" s="121"/>
      <c r="D33" s="122"/>
      <c r="E33" s="123"/>
      <c r="F33" s="121"/>
      <c r="G33" s="122"/>
      <c r="H33" s="123"/>
      <c r="I33" s="124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 ht="14.25" customHeight="1" x14ac:dyDescent="0.2">
      <c r="A34" s="4" t="str">
        <f t="shared" si="0"/>
        <v xml:space="preserve"> </v>
      </c>
      <c r="B34" s="111" t="s">
        <v>13</v>
      </c>
      <c r="C34" s="125">
        <f>'Lcc_BKK+DMK'!C34+Lcc_CNX!C34+Lcc_HDY!C34+Lcc_HKT!C34+Lcc_CEI!C34</f>
        <v>11438</v>
      </c>
      <c r="D34" s="127">
        <f>'Lcc_BKK+DMK'!D34+Lcc_CNX!D34+Lcc_HDY!D34+Lcc_HKT!D34+Lcc_CEI!D34</f>
        <v>11443</v>
      </c>
      <c r="E34" s="164">
        <f>SUM(C34:D34)</f>
        <v>22881</v>
      </c>
      <c r="F34" s="125">
        <f>'Lcc_BKK+DMK'!F34+Lcc_CNX!F34+Lcc_HDY!F34+Lcc_HKT!F34+Lcc_CEI!F34</f>
        <v>12097</v>
      </c>
      <c r="G34" s="127">
        <f>'Lcc_BKK+DMK'!G34+Lcc_CNX!G34+Lcc_HDY!G34+Lcc_HKT!G34+Lcc_CEI!G34</f>
        <v>12097</v>
      </c>
      <c r="H34" s="164">
        <f>SUM(F34:G34)</f>
        <v>24194</v>
      </c>
      <c r="I34" s="128">
        <f t="shared" ref="I34:I45" si="35">IF(E34=0,0,((H34/E34)-1)*100)</f>
        <v>5.7383855600716682</v>
      </c>
      <c r="L34" s="14" t="s">
        <v>13</v>
      </c>
      <c r="M34" s="40">
        <f>'Lcc_BKK+DMK'!M34+Lcc_CNX!M34+Lcc_HDY!M34+Lcc_HKT!M34+Lcc_CEI!M34</f>
        <v>1788723</v>
      </c>
      <c r="N34" s="38">
        <f>'Lcc_BKK+DMK'!N34+Lcc_CNX!N34+Lcc_HDY!N34+Lcc_HKT!N34+Lcc_CEI!N34</f>
        <v>1757471</v>
      </c>
      <c r="O34" s="182">
        <f t="shared" ref="O34:O35" si="36">SUM(M34:N34)</f>
        <v>3546194</v>
      </c>
      <c r="P34" s="39">
        <f>+Lcc_BKK!P34+Lcc_DMK!P34+Lcc_CNX!P34+Lcc_HDY!P34+Lcc_HKT!P34+Lcc_CEI!P34</f>
        <v>923</v>
      </c>
      <c r="Q34" s="185">
        <f t="shared" ref="Q34:Q35" si="37">O34+P34</f>
        <v>3547117</v>
      </c>
      <c r="R34" s="40">
        <f>'Lcc_BKK+DMK'!R34+Lcc_CNX!R34+Lcc_HDY!R34+Lcc_HKT!R34+Lcc_CEI!R34</f>
        <v>1922460</v>
      </c>
      <c r="S34" s="38">
        <f>'Lcc_BKK+DMK'!S34+Lcc_CNX!S34+Lcc_HDY!S34+Lcc_HKT!S34+Lcc_CEI!S34</f>
        <v>1887097</v>
      </c>
      <c r="T34" s="182">
        <f t="shared" ref="T34:T35" si="38">SUM(R34:S34)</f>
        <v>3809557</v>
      </c>
      <c r="U34" s="39">
        <f>+Lcc_BKK!U34+Lcc_DMK!U34+Lcc_CNX!U34+Lcc_HDY!U34+Lcc_HKT!U34+Lcc_CEI!U34</f>
        <v>682</v>
      </c>
      <c r="V34" s="185">
        <f t="shared" ref="V34:V45" si="39">T34+U34</f>
        <v>3810239</v>
      </c>
      <c r="W34" s="41">
        <f t="shared" ref="W34:W45" si="40">IF(Q34=0,0,((V34/Q34)-1)*100)</f>
        <v>7.4179115039058496</v>
      </c>
    </row>
    <row r="35" spans="1:23" ht="14.25" customHeight="1" x14ac:dyDescent="0.2">
      <c r="A35" s="4" t="str">
        <f t="shared" si="0"/>
        <v xml:space="preserve"> </v>
      </c>
      <c r="B35" s="111" t="s">
        <v>14</v>
      </c>
      <c r="C35" s="125">
        <f>'Lcc_BKK+DMK'!C35+Lcc_CNX!C35+Lcc_HDY!C35+Lcc_HKT!C35+Lcc_CEI!C35</f>
        <v>10329</v>
      </c>
      <c r="D35" s="127">
        <f>'Lcc_BKK+DMK'!D35+Lcc_CNX!D35+Lcc_HDY!D35+Lcc_HKT!D35+Lcc_CEI!D35</f>
        <v>10326</v>
      </c>
      <c r="E35" s="164">
        <f>SUM(C35:D35)</f>
        <v>20655</v>
      </c>
      <c r="F35" s="125">
        <f>'Lcc_BKK+DMK'!F35+Lcc_CNX!F35+Lcc_HDY!F35+Lcc_HKT!F35+Lcc_CEI!F35</f>
        <v>10745</v>
      </c>
      <c r="G35" s="127">
        <f>'Lcc_BKK+DMK'!G35+Lcc_CNX!G35+Lcc_HDY!G35+Lcc_HKT!G35+Lcc_CEI!G35</f>
        <v>10752</v>
      </c>
      <c r="H35" s="164">
        <f>SUM(F35:G35)</f>
        <v>21497</v>
      </c>
      <c r="I35" s="128">
        <f t="shared" si="35"/>
        <v>4.0764947954490482</v>
      </c>
      <c r="J35" s="4"/>
      <c r="L35" s="14" t="s">
        <v>14</v>
      </c>
      <c r="M35" s="40">
        <f>'Lcc_BKK+DMK'!M35+Lcc_CNX!M35+Lcc_HDY!M35+Lcc_HKT!M35+Lcc_CEI!M35</f>
        <v>1590908</v>
      </c>
      <c r="N35" s="38">
        <f>'Lcc_BKK+DMK'!N35+Lcc_CNX!N35+Lcc_HDY!N35+Lcc_HKT!N35+Lcc_CEI!N35</f>
        <v>1586735</v>
      </c>
      <c r="O35" s="182">
        <f t="shared" si="36"/>
        <v>3177643</v>
      </c>
      <c r="P35" s="39">
        <f>+Lcc_BKK!P35+Lcc_DMK!P35+Lcc_CNX!P35+Lcc_HDY!P35+Lcc_HKT!P35+Lcc_CEI!P35</f>
        <v>202</v>
      </c>
      <c r="Q35" s="185">
        <f t="shared" si="37"/>
        <v>3177845</v>
      </c>
      <c r="R35" s="40">
        <f>'Lcc_BKK+DMK'!R35+Lcc_CNX!R35+Lcc_HDY!R35+Lcc_HKT!R35+Lcc_CEI!R35</f>
        <v>1703431</v>
      </c>
      <c r="S35" s="38">
        <f>'Lcc_BKK+DMK'!S35+Lcc_CNX!S35+Lcc_HDY!S35+Lcc_HKT!S35+Lcc_CEI!S35</f>
        <v>1703985</v>
      </c>
      <c r="T35" s="182">
        <f t="shared" si="38"/>
        <v>3407416</v>
      </c>
      <c r="U35" s="39">
        <f>+Lcc_BKK!U35+Lcc_DMK!U35+Lcc_CNX!U35+Lcc_HDY!U35+Lcc_HKT!U35+Lcc_CEI!U35</f>
        <v>780</v>
      </c>
      <c r="V35" s="185">
        <f t="shared" si="39"/>
        <v>3408196</v>
      </c>
      <c r="W35" s="41">
        <f t="shared" si="40"/>
        <v>7.2486543553886396</v>
      </c>
    </row>
    <row r="36" spans="1:23" ht="14.25" customHeight="1" thickBot="1" x14ac:dyDescent="0.25">
      <c r="A36" s="4" t="str">
        <f>IF(ISERROR(F36/G36)," ",IF(F36/G36&gt;0.5,IF(F36/G36&lt;1.5," ","NOT OK"),"NOT OK"))</f>
        <v xml:space="preserve"> </v>
      </c>
      <c r="B36" s="111" t="s">
        <v>15</v>
      </c>
      <c r="C36" s="125">
        <f>'Lcc_BKK+DMK'!C36+Lcc_CNX!C36+Lcc_HDY!C36+Lcc_HKT!C36+Lcc_CEI!C36</f>
        <v>11414</v>
      </c>
      <c r="D36" s="127">
        <f>'Lcc_BKK+DMK'!D36+Lcc_CNX!D36+Lcc_HDY!D36+Lcc_HKT!D36+Lcc_CEI!D36</f>
        <v>11413</v>
      </c>
      <c r="E36" s="164">
        <f>SUM(C36:D36)</f>
        <v>22827</v>
      </c>
      <c r="F36" s="125">
        <f>'Lcc_BKK+DMK'!F36+Lcc_CNX!F36+Lcc_HDY!F36+Lcc_HKT!F36+Lcc_CEI!F36</f>
        <v>12225</v>
      </c>
      <c r="G36" s="127">
        <f>'Lcc_BKK+DMK'!G36+Lcc_CNX!G36+Lcc_HDY!G36+Lcc_HKT!G36+Lcc_CEI!G36</f>
        <v>12221</v>
      </c>
      <c r="H36" s="164">
        <f>SUM(F36:G36)</f>
        <v>24446</v>
      </c>
      <c r="I36" s="128">
        <f>IF(E36=0,0,((H36/E36)-1)*100)</f>
        <v>7.0924782056336788</v>
      </c>
      <c r="J36" s="4"/>
      <c r="L36" s="14" t="s">
        <v>15</v>
      </c>
      <c r="M36" s="40">
        <f>'Lcc_BKK+DMK'!M36+Lcc_CNX!M36+Lcc_HDY!M36+Lcc_HKT!M36+Lcc_CEI!M36</f>
        <v>1732543</v>
      </c>
      <c r="N36" s="38">
        <f>'Lcc_BKK+DMK'!N36+Lcc_CNX!N36+Lcc_HDY!N36+Lcc_HKT!N36+Lcc_CEI!N36</f>
        <v>1723698</v>
      </c>
      <c r="O36" s="182">
        <f>SUM(M36:N36)</f>
        <v>3456241</v>
      </c>
      <c r="P36" s="39">
        <f>+Lcc_BKK!P36+Lcc_DMK!P36+Lcc_CNX!P36+Lcc_HDY!P36+Lcc_HKT!P36+Lcc_CEI!P36</f>
        <v>511</v>
      </c>
      <c r="Q36" s="185">
        <f>O36+P36</f>
        <v>3456752</v>
      </c>
      <c r="R36" s="40">
        <f>'Lcc_BKK+DMK'!R36+Lcc_CNX!R36+Lcc_HDY!R36+Lcc_HKT!R36+Lcc_CEI!R36</f>
        <v>1884042</v>
      </c>
      <c r="S36" s="38">
        <f>'Lcc_BKK+DMK'!S36+Lcc_CNX!S36+Lcc_HDY!S36+Lcc_HKT!S36+Lcc_CEI!S36</f>
        <v>1868600</v>
      </c>
      <c r="T36" s="182">
        <f>SUM(R36:S36)</f>
        <v>3752642</v>
      </c>
      <c r="U36" s="39">
        <f>+Lcc_BKK!U36+Lcc_DMK!U36+Lcc_CNX!U36+Lcc_HDY!U36+Lcc_HKT!U36+Lcc_CEI!U36</f>
        <v>526</v>
      </c>
      <c r="V36" s="185">
        <f>T36+U36</f>
        <v>3753168</v>
      </c>
      <c r="W36" s="41">
        <f>IF(Q36=0,0,((V36/Q36)-1)*100)</f>
        <v>8.5749859984170165</v>
      </c>
    </row>
    <row r="37" spans="1:23" ht="14.25" customHeight="1" thickTop="1" thickBot="1" x14ac:dyDescent="0.25">
      <c r="A37" s="4" t="str">
        <f t="shared" si="0"/>
        <v xml:space="preserve"> </v>
      </c>
      <c r="B37" s="132" t="s">
        <v>61</v>
      </c>
      <c r="C37" s="133">
        <f t="shared" ref="C37:E37" si="41">+C34+C35+C36</f>
        <v>33181</v>
      </c>
      <c r="D37" s="135">
        <f t="shared" si="41"/>
        <v>33182</v>
      </c>
      <c r="E37" s="165">
        <f t="shared" si="41"/>
        <v>66363</v>
      </c>
      <c r="F37" s="133">
        <f t="shared" ref="F37:G37" si="42">+F34+F35+F36</f>
        <v>35067</v>
      </c>
      <c r="G37" s="135">
        <f t="shared" si="42"/>
        <v>35070</v>
      </c>
      <c r="H37" s="165">
        <f t="shared" ref="H37" si="43">+H34+H35+H36</f>
        <v>70137</v>
      </c>
      <c r="I37" s="137">
        <f t="shared" si="35"/>
        <v>5.6869038470231947</v>
      </c>
      <c r="J37" s="8"/>
      <c r="L37" s="42" t="s">
        <v>61</v>
      </c>
      <c r="M37" s="46">
        <f t="shared" ref="M37:Q37" si="44">+M34+M35+M36</f>
        <v>5112174</v>
      </c>
      <c r="N37" s="44">
        <f t="shared" si="44"/>
        <v>5067904</v>
      </c>
      <c r="O37" s="183">
        <f t="shared" si="44"/>
        <v>10180078</v>
      </c>
      <c r="P37" s="45">
        <f t="shared" si="44"/>
        <v>1636</v>
      </c>
      <c r="Q37" s="186">
        <f t="shared" si="44"/>
        <v>10181714</v>
      </c>
      <c r="R37" s="46">
        <f t="shared" ref="R37:U37" si="45">+R34+R35+R36</f>
        <v>5509933</v>
      </c>
      <c r="S37" s="44">
        <f t="shared" si="45"/>
        <v>5459682</v>
      </c>
      <c r="T37" s="183">
        <f t="shared" si="45"/>
        <v>10969615</v>
      </c>
      <c r="U37" s="45">
        <f t="shared" si="45"/>
        <v>1988</v>
      </c>
      <c r="V37" s="186">
        <f t="shared" ref="V37" si="46">+V34+V35+V36</f>
        <v>10971603</v>
      </c>
      <c r="W37" s="47">
        <f t="shared" ref="W37" si="47">IF(Q37=0,0,((V37/Q37)-1)*100)</f>
        <v>7.7579177729800719</v>
      </c>
    </row>
    <row r="38" spans="1:23" ht="14.25" customHeight="1" thickTop="1" x14ac:dyDescent="0.2">
      <c r="A38" s="4" t="str">
        <f t="shared" si="0"/>
        <v xml:space="preserve"> </v>
      </c>
      <c r="B38" s="111" t="s">
        <v>16</v>
      </c>
      <c r="C38" s="138">
        <f>'Lcc_BKK+DMK'!C38+Lcc_CNX!C38+Lcc_HDY!C38+Lcc_HKT!C38+Lcc_CEI!C38</f>
        <v>10981</v>
      </c>
      <c r="D38" s="140">
        <f>'Lcc_BKK+DMK'!D38+Lcc_CNX!D38+Lcc_HDY!D38+Lcc_HKT!D38+Lcc_CEI!D38</f>
        <v>10979</v>
      </c>
      <c r="E38" s="164">
        <f>SUM(C38:D38)</f>
        <v>21960</v>
      </c>
      <c r="F38" s="138">
        <f>'Lcc_BKK+DMK'!F38+Lcc_CNX!F38+Lcc_HDY!F38+Lcc_HKT!F38+Lcc_CEI!F38</f>
        <v>12265</v>
      </c>
      <c r="G38" s="140">
        <f>'Lcc_BKK+DMK'!G38+Lcc_CNX!G38+Lcc_HDY!G38+Lcc_HKT!G38+Lcc_CEI!G38</f>
        <v>12264</v>
      </c>
      <c r="H38" s="164">
        <f>SUM(F38:G38)</f>
        <v>24529</v>
      </c>
      <c r="I38" s="128">
        <f t="shared" si="35"/>
        <v>11.698542805100187</v>
      </c>
      <c r="J38" s="8"/>
      <c r="L38" s="14" t="s">
        <v>16</v>
      </c>
      <c r="M38" s="40">
        <f>'Lcc_BKK+DMK'!M38+Lcc_CNX!M38+Lcc_HDY!M38+Lcc_HKT!M38+Lcc_CEI!M38</f>
        <v>1660446</v>
      </c>
      <c r="N38" s="38">
        <f>'Lcc_BKK+DMK'!N38+Lcc_CNX!N38+Lcc_HDY!N38+Lcc_HKT!N38+Lcc_CEI!N38</f>
        <v>1658755</v>
      </c>
      <c r="O38" s="182">
        <f t="shared" ref="O38" si="48">SUM(M38:N38)</f>
        <v>3319201</v>
      </c>
      <c r="P38" s="413">
        <f>+Lcc_BKK!P38+Lcc_DMK!P38+Lcc_CNX!P38+Lcc_HDY!P38+Lcc_HKT!P38+Lcc_CEI!P38</f>
        <v>876</v>
      </c>
      <c r="Q38" s="306">
        <f t="shared" ref="Q38" si="49">O38+P38</f>
        <v>3320077</v>
      </c>
      <c r="R38" s="40">
        <f>'Lcc_BKK+DMK'!R38+Lcc_CNX!R38+Lcc_HDY!R38+Lcc_HKT!R38+Lcc_CEI!R38</f>
        <v>1872731</v>
      </c>
      <c r="S38" s="38">
        <f>'Lcc_BKK+DMK'!S38+Lcc_CNX!S38+Lcc_HDY!S38+Lcc_HKT!S38+Lcc_CEI!S38</f>
        <v>1870126</v>
      </c>
      <c r="T38" s="182">
        <f t="shared" ref="T38" si="50">SUM(R38:S38)</f>
        <v>3742857</v>
      </c>
      <c r="U38" s="148">
        <f>+Lcc_BKK!U38+Lcc_DMK!U38+Lcc_CNX!U38+Lcc_HDY!U38+Lcc_HKT!U38+Lcc_CEI!U38</f>
        <v>1327</v>
      </c>
      <c r="V38" s="306">
        <f t="shared" si="39"/>
        <v>3744184</v>
      </c>
      <c r="W38" s="41">
        <f t="shared" si="40"/>
        <v>12.774010964203541</v>
      </c>
    </row>
    <row r="39" spans="1:23" ht="14.25" customHeight="1" x14ac:dyDescent="0.2">
      <c r="A39" s="4" t="str">
        <f>IF(ISERROR(F39/G39)," ",IF(F39/G39&gt;0.5,IF(F39/G39&lt;1.5," ","NOT OK"),"NOT OK"))</f>
        <v xml:space="preserve"> </v>
      </c>
      <c r="B39" s="111" t="s">
        <v>17</v>
      </c>
      <c r="C39" s="138">
        <f>'Lcc_BKK+DMK'!C39+Lcc_CNX!C39+Lcc_HDY!C39+Lcc_HKT!C39+Lcc_CEI!C39</f>
        <v>11061</v>
      </c>
      <c r="D39" s="140">
        <f>'Lcc_BKK+DMK'!D39+Lcc_CNX!D39+Lcc_HDY!D39+Lcc_HKT!D39+Lcc_CEI!D39</f>
        <v>11062</v>
      </c>
      <c r="E39" s="164">
        <f>SUM(C39:D39)</f>
        <v>22123</v>
      </c>
      <c r="F39" s="138">
        <f>'Lcc_BKK+DMK'!F39+Lcc_CNX!F39+Lcc_HDY!F39+Lcc_HKT!F39+Lcc_CEI!F39</f>
        <v>12407</v>
      </c>
      <c r="G39" s="140">
        <f>'Lcc_BKK+DMK'!G39+Lcc_CNX!G39+Lcc_HDY!G39+Lcc_HKT!G39+Lcc_CEI!G39</f>
        <v>12407</v>
      </c>
      <c r="H39" s="164">
        <f>SUM(F39:G39)</f>
        <v>24814</v>
      </c>
      <c r="I39" s="128">
        <f t="shared" ref="I39" si="51">IF(E39=0,0,((H39/E39)-1)*100)</f>
        <v>12.163811417981286</v>
      </c>
      <c r="J39" s="4"/>
      <c r="L39" s="14" t="s">
        <v>17</v>
      </c>
      <c r="M39" s="40">
        <f>'Lcc_BKK+DMK'!M39+Lcc_CNX!M39+Lcc_HDY!M39+Lcc_HKT!M39+Lcc_CEI!M39</f>
        <v>1582163</v>
      </c>
      <c r="N39" s="38">
        <f>'Lcc_BKK+DMK'!N39+Lcc_CNX!N39+Lcc_HDY!N39+Lcc_HKT!N39+Lcc_CEI!N39</f>
        <v>1582717</v>
      </c>
      <c r="O39" s="182">
        <f>SUM(M39:N39)</f>
        <v>3164880</v>
      </c>
      <c r="P39" s="413">
        <f>+Lcc_BKK!P39+Lcc_DMK!P39+Lcc_CNX!P39+Lcc_HDY!P39+Lcc_HKT!P39+Lcc_CEI!P39</f>
        <v>640</v>
      </c>
      <c r="Q39" s="182">
        <f>O39+P39</f>
        <v>3165520</v>
      </c>
      <c r="R39" s="40">
        <f>'Lcc_BKK+DMK'!R39+Lcc_CNX!R39+Lcc_HDY!R39+Lcc_HKT!R39+Lcc_CEI!R39</f>
        <v>1802985</v>
      </c>
      <c r="S39" s="38">
        <f>'Lcc_BKK+DMK'!S39+Lcc_CNX!S39+Lcc_HDY!S39+Lcc_HKT!S39+Lcc_CEI!S39</f>
        <v>1797979</v>
      </c>
      <c r="T39" s="182">
        <f>SUM(R39:S39)</f>
        <v>3600964</v>
      </c>
      <c r="U39" s="148">
        <f>+Lcc_BKK!U39+Lcc_DMK!U39+Lcc_CNX!U39+Lcc_HDY!U39+Lcc_HKT!U39+Lcc_CEI!U39</f>
        <v>1067</v>
      </c>
      <c r="V39" s="182">
        <f>T39+U39</f>
        <v>3602031</v>
      </c>
      <c r="W39" s="41">
        <f>IF(Q39=0,0,((V39/Q39)-1)*100)</f>
        <v>13.789551163789838</v>
      </c>
    </row>
    <row r="40" spans="1:23" ht="14.25" customHeight="1" thickBot="1" x14ac:dyDescent="0.25">
      <c r="A40" s="4" t="str">
        <f t="shared" si="0"/>
        <v xml:space="preserve"> </v>
      </c>
      <c r="B40" s="111" t="s">
        <v>18</v>
      </c>
      <c r="C40" s="138">
        <f>'Lcc_BKK+DMK'!C40+Lcc_CNX!C40+Lcc_HDY!C40+Lcc_HKT!C40+Lcc_CEI!C40</f>
        <v>10379</v>
      </c>
      <c r="D40" s="140">
        <f>'Lcc_BKK+DMK'!D40+Lcc_CNX!D40+Lcc_HDY!D40+Lcc_HKT!D40+Lcc_CEI!D40</f>
        <v>10379</v>
      </c>
      <c r="E40" s="164">
        <f>SUM(C40:D40)</f>
        <v>20758</v>
      </c>
      <c r="F40" s="138">
        <f>'Lcc_BKK+DMK'!F40+Lcc_CNX!F40+Lcc_HDY!F40+Lcc_HKT!F40+Lcc_CEI!F40</f>
        <v>11692</v>
      </c>
      <c r="G40" s="140">
        <f>'Lcc_BKK+DMK'!G40+Lcc_CNX!G40+Lcc_HDY!G40+Lcc_HKT!G40+Lcc_CEI!G40</f>
        <v>11693</v>
      </c>
      <c r="H40" s="164">
        <f>SUM(F40:G40)</f>
        <v>23385</v>
      </c>
      <c r="I40" s="128">
        <f t="shared" si="35"/>
        <v>12.655361788226216</v>
      </c>
      <c r="J40" s="4"/>
      <c r="L40" s="14" t="s">
        <v>18</v>
      </c>
      <c r="M40" s="40">
        <f>'Lcc_BKK+DMK'!M40+Lcc_CNX!M40+Lcc_HDY!M40+Lcc_HKT!M40+Lcc_CEI!M40</f>
        <v>1483320</v>
      </c>
      <c r="N40" s="38">
        <f>'Lcc_BKK+DMK'!N40+Lcc_CNX!N40+Lcc_HDY!N40+Lcc_HKT!N40+Lcc_CEI!N40</f>
        <v>1484342</v>
      </c>
      <c r="O40" s="182">
        <f t="shared" ref="O40" si="52">SUM(M40:N40)</f>
        <v>2967662</v>
      </c>
      <c r="P40" s="413">
        <f>+Lcc_BKK!P40+Lcc_DMK!P40+Lcc_CNX!P40+Lcc_HDY!P40+Lcc_HKT!P40+Lcc_CEI!P40</f>
        <v>576</v>
      </c>
      <c r="Q40" s="182">
        <f t="shared" ref="Q40" si="53">O40+P40</f>
        <v>2968238</v>
      </c>
      <c r="R40" s="40">
        <f>'Lcc_BKK+DMK'!R40+Lcc_CNX!R40+Lcc_HDY!R40+Lcc_HKT!R40+Lcc_CEI!R40</f>
        <v>1643168</v>
      </c>
      <c r="S40" s="38">
        <f>'Lcc_BKK+DMK'!S40+Lcc_CNX!S40+Lcc_HDY!S40+Lcc_HKT!S40+Lcc_CEI!S40</f>
        <v>1636370</v>
      </c>
      <c r="T40" s="182">
        <f t="shared" ref="T40" si="54">SUM(R40:S40)</f>
        <v>3279538</v>
      </c>
      <c r="U40" s="148">
        <f>+Lcc_BKK!U40+Lcc_DMK!U40+Lcc_CNX!U40+Lcc_HDY!U40+Lcc_HKT!U40+Lcc_CEI!U40</f>
        <v>683</v>
      </c>
      <c r="V40" s="182">
        <f t="shared" si="39"/>
        <v>3280221</v>
      </c>
      <c r="W40" s="41">
        <f t="shared" si="40"/>
        <v>10.510713763518954</v>
      </c>
    </row>
    <row r="41" spans="1:23" ht="15.75" customHeight="1" thickTop="1" thickBot="1" x14ac:dyDescent="0.25">
      <c r="A41" s="10" t="str">
        <f t="shared" si="0"/>
        <v xml:space="preserve"> </v>
      </c>
      <c r="B41" s="141" t="s">
        <v>19</v>
      </c>
      <c r="C41" s="133">
        <f t="shared" ref="C41:E41" si="55">+C38+C39+C40</f>
        <v>32421</v>
      </c>
      <c r="D41" s="143">
        <f t="shared" si="55"/>
        <v>32420</v>
      </c>
      <c r="E41" s="166">
        <f t="shared" si="55"/>
        <v>64841</v>
      </c>
      <c r="F41" s="133">
        <f t="shared" ref="F41:G41" si="56">+F38+F39+F40</f>
        <v>36364</v>
      </c>
      <c r="G41" s="143">
        <f t="shared" si="56"/>
        <v>36364</v>
      </c>
      <c r="H41" s="166">
        <f t="shared" ref="H41" si="57">+H38+H39+H40</f>
        <v>72728</v>
      </c>
      <c r="I41" s="136">
        <f t="shared" si="35"/>
        <v>12.163600191237034</v>
      </c>
      <c r="J41" s="10"/>
      <c r="K41" s="11"/>
      <c r="L41" s="48" t="s">
        <v>19</v>
      </c>
      <c r="M41" s="49">
        <f t="shared" ref="M41:Q41" si="58">+M38+M39+M40</f>
        <v>4725929</v>
      </c>
      <c r="N41" s="50">
        <f t="shared" si="58"/>
        <v>4725814</v>
      </c>
      <c r="O41" s="184">
        <f t="shared" si="58"/>
        <v>9451743</v>
      </c>
      <c r="P41" s="50">
        <f t="shared" si="58"/>
        <v>2092</v>
      </c>
      <c r="Q41" s="400">
        <f t="shared" si="58"/>
        <v>9453835</v>
      </c>
      <c r="R41" s="49">
        <f t="shared" ref="R41:U41" si="59">+R38+R39+R40</f>
        <v>5318884</v>
      </c>
      <c r="S41" s="50">
        <f t="shared" si="59"/>
        <v>5304475</v>
      </c>
      <c r="T41" s="184">
        <f t="shared" si="59"/>
        <v>10623359</v>
      </c>
      <c r="U41" s="50">
        <f t="shared" si="59"/>
        <v>3077</v>
      </c>
      <c r="V41" s="400">
        <f t="shared" ref="V41" si="60">+V38+V39+V40</f>
        <v>10626436</v>
      </c>
      <c r="W41" s="51">
        <f t="shared" si="40"/>
        <v>12.403442624077954</v>
      </c>
    </row>
    <row r="42" spans="1:23" ht="14.25" customHeight="1" thickTop="1" x14ac:dyDescent="0.2">
      <c r="A42" s="4" t="str">
        <f t="shared" si="0"/>
        <v xml:space="preserve"> </v>
      </c>
      <c r="B42" s="111" t="s">
        <v>20</v>
      </c>
      <c r="C42" s="125">
        <f>'Lcc_BKK+DMK'!C42+Lcc_CNX!C42+Lcc_HDY!C42+Lcc_HKT!C42+Lcc_CEI!C42</f>
        <v>10794</v>
      </c>
      <c r="D42" s="127">
        <f>'Lcc_BKK+DMK'!D42+Lcc_CNX!D42+Lcc_HDY!D42+Lcc_HKT!D42+Lcc_CEI!D42</f>
        <v>10797</v>
      </c>
      <c r="E42" s="167">
        <f>SUM(C42:D42)</f>
        <v>21591</v>
      </c>
      <c r="F42" s="125">
        <f>'Lcc_BKK+DMK'!F42+Lcc_CNX!F42+Lcc_HDY!F42+Lcc_HKT!F42+Lcc_CEI!F42</f>
        <v>11970</v>
      </c>
      <c r="G42" s="127">
        <f>'Lcc_BKK+DMK'!G42+Lcc_CNX!G42+Lcc_HDY!G42+Lcc_HKT!G42+Lcc_CEI!G42</f>
        <v>11969</v>
      </c>
      <c r="H42" s="167">
        <f>SUM(F42:G42)</f>
        <v>23939</v>
      </c>
      <c r="I42" s="128">
        <f t="shared" si="35"/>
        <v>10.874901579361772</v>
      </c>
      <c r="J42" s="4"/>
      <c r="L42" s="14" t="s">
        <v>21</v>
      </c>
      <c r="M42" s="40">
        <f>'Lcc_BKK+DMK'!M42+Lcc_CNX!M42+Lcc_HDY!M42+Lcc_HKT!M42+Lcc_CEI!M42</f>
        <v>1601848</v>
      </c>
      <c r="N42" s="38">
        <f>'Lcc_BKK+DMK'!N42+Lcc_CNX!N42+Lcc_HDY!N42+Lcc_HKT!N42+Lcc_CEI!N42</f>
        <v>1607353</v>
      </c>
      <c r="O42" s="182">
        <f t="shared" ref="O42:O46" si="61">SUM(M42:N42)</f>
        <v>3209201</v>
      </c>
      <c r="P42" s="413">
        <f>+Lcc_BKK!P42+Lcc_DMK!P42+Lcc_CNX!P42+Lcc_HDY!P42+Lcc_HKT!P42+Lcc_CEI!P42</f>
        <v>364</v>
      </c>
      <c r="Q42" s="401">
        <f t="shared" ref="Q42:Q45" si="62">O42+P42</f>
        <v>3209565</v>
      </c>
      <c r="R42" s="40">
        <f>'Lcc_BKK+DMK'!R42+Lcc_CNX!R42+Lcc_HDY!R42+Lcc_HKT!R42+Lcc_CEI!R42</f>
        <v>1723668</v>
      </c>
      <c r="S42" s="38">
        <f>'Lcc_BKK+DMK'!S42+Lcc_CNX!S42+Lcc_HDY!S42+Lcc_HKT!S42+Lcc_CEI!S42</f>
        <v>1728544</v>
      </c>
      <c r="T42" s="182">
        <f t="shared" ref="T42:T46" si="63">SUM(R42:S42)</f>
        <v>3452212</v>
      </c>
      <c r="U42" s="148">
        <f>+Lcc_BKK!U42+Lcc_DMK!U42+Lcc_CNX!U42+Lcc_HDY!U42+Lcc_HKT!U42+Lcc_CEI!U42</f>
        <v>868</v>
      </c>
      <c r="V42" s="401">
        <f t="shared" si="39"/>
        <v>3453080</v>
      </c>
      <c r="W42" s="41">
        <f t="shared" si="40"/>
        <v>7.5871652389030819</v>
      </c>
    </row>
    <row r="43" spans="1:23" ht="14.25" customHeight="1" x14ac:dyDescent="0.2">
      <c r="A43" s="4" t="str">
        <f t="shared" si="0"/>
        <v xml:space="preserve"> </v>
      </c>
      <c r="B43" s="111" t="s">
        <v>22</v>
      </c>
      <c r="C43" s="125">
        <f>'Lcc_BKK+DMK'!C43+Lcc_CNX!C43+Lcc_HDY!C43+Lcc_HKT!C43+Lcc_CEI!C43</f>
        <v>10916</v>
      </c>
      <c r="D43" s="127">
        <f>'Lcc_BKK+DMK'!D43+Lcc_CNX!D43+Lcc_HDY!D43+Lcc_HKT!D43+Lcc_CEI!D43</f>
        <v>10916</v>
      </c>
      <c r="E43" s="160">
        <f>SUM(C43:D43)</f>
        <v>21832</v>
      </c>
      <c r="F43" s="125">
        <f>'Lcc_BKK+DMK'!F43+Lcc_CNX!F43+Lcc_HDY!F43+Lcc_HKT!F43+Lcc_CEI!F43</f>
        <v>11839</v>
      </c>
      <c r="G43" s="127">
        <f>'Lcc_BKK+DMK'!G43+Lcc_CNX!G43+Lcc_HDY!G43+Lcc_HKT!G43+Lcc_CEI!G43</f>
        <v>11836</v>
      </c>
      <c r="H43" s="160">
        <f>SUM(F43:G43)</f>
        <v>23675</v>
      </c>
      <c r="I43" s="128">
        <f t="shared" si="35"/>
        <v>8.4417368999633489</v>
      </c>
      <c r="J43" s="4"/>
      <c r="L43" s="14" t="s">
        <v>22</v>
      </c>
      <c r="M43" s="40">
        <f>'Lcc_BKK+DMK'!M43+Lcc_CNX!M43+Lcc_HDY!M43+Lcc_HKT!M43+Lcc_CEI!M43</f>
        <v>1640169</v>
      </c>
      <c r="N43" s="38">
        <f>'Lcc_BKK+DMK'!N43+Lcc_CNX!N43+Lcc_HDY!N43+Lcc_HKT!N43+Lcc_CEI!N43</f>
        <v>1631146</v>
      </c>
      <c r="O43" s="182">
        <f t="shared" si="61"/>
        <v>3271315</v>
      </c>
      <c r="P43" s="413">
        <f>+Lcc_BKK!P43+Lcc_DMK!P43+Lcc_CNX!P43+Lcc_HDY!P43+Lcc_HKT!P43+Lcc_CEI!P43</f>
        <v>219</v>
      </c>
      <c r="Q43" s="401">
        <f t="shared" si="62"/>
        <v>3271534</v>
      </c>
      <c r="R43" s="40">
        <f>'Lcc_BKK+DMK'!R43+Lcc_CNX!R43+Lcc_HDY!R43+Lcc_HKT!R43+Lcc_CEI!R43</f>
        <v>1741715</v>
      </c>
      <c r="S43" s="38">
        <f>'Lcc_BKK+DMK'!S43+Lcc_CNX!S43+Lcc_HDY!S43+Lcc_HKT!S43+Lcc_CEI!S43</f>
        <v>1724021</v>
      </c>
      <c r="T43" s="182">
        <f t="shared" si="63"/>
        <v>3465736</v>
      </c>
      <c r="U43" s="148">
        <f>+Lcc_BKK!U43+Lcc_DMK!U43+Lcc_CNX!U43+Lcc_HDY!U43+Lcc_HKT!U43+Lcc_CEI!U43</f>
        <v>601</v>
      </c>
      <c r="V43" s="401">
        <f t="shared" si="39"/>
        <v>3466337</v>
      </c>
      <c r="W43" s="41">
        <f t="shared" si="40"/>
        <v>5.9544849602663374</v>
      </c>
    </row>
    <row r="44" spans="1:23" ht="14.25" customHeight="1" thickBot="1" x14ac:dyDescent="0.25">
      <c r="A44" s="4" t="str">
        <f t="shared" si="0"/>
        <v xml:space="preserve"> </v>
      </c>
      <c r="B44" s="111" t="s">
        <v>23</v>
      </c>
      <c r="C44" s="125">
        <f>'Lcc_BKK+DMK'!C44+Lcc_CNX!C44+Lcc_HDY!C44+Lcc_HKT!C44+Lcc_CEI!C44</f>
        <v>10229</v>
      </c>
      <c r="D44" s="144">
        <f>'Lcc_BKK+DMK'!D44+Lcc_CNX!D44+Lcc_HDY!D44+Lcc_HKT!D44+Lcc_CEI!D44</f>
        <v>10230</v>
      </c>
      <c r="E44" s="162">
        <f>SUM(C44:D44)</f>
        <v>20459</v>
      </c>
      <c r="F44" s="125">
        <f>'Lcc_BKK+DMK'!F44+Lcc_CNX!F44+Lcc_HDY!F44+Lcc_HKT!F44+Lcc_CEI!F44</f>
        <v>10880</v>
      </c>
      <c r="G44" s="144">
        <f>'Lcc_BKK+DMK'!G44+Lcc_CNX!G44+Lcc_HDY!G44+Lcc_HKT!G44+Lcc_CEI!G44</f>
        <v>10882</v>
      </c>
      <c r="H44" s="162">
        <f>SUM(F44:G44)</f>
        <v>21762</v>
      </c>
      <c r="I44" s="145">
        <f t="shared" si="35"/>
        <v>6.3688352314384966</v>
      </c>
      <c r="J44" s="4"/>
      <c r="L44" s="14" t="s">
        <v>23</v>
      </c>
      <c r="M44" s="40">
        <f>'Lcc_BKK+DMK'!M44+Lcc_CNX!M44+Lcc_HDY!M44+Lcc_HKT!M44+Lcc_CEI!M44</f>
        <v>1486124</v>
      </c>
      <c r="N44" s="38">
        <f>'Lcc_BKK+DMK'!N44+Lcc_CNX!N44+Lcc_HDY!N44+Lcc_HKT!N44+Lcc_CEI!N44</f>
        <v>1485968</v>
      </c>
      <c r="O44" s="182">
        <f t="shared" si="61"/>
        <v>2972092</v>
      </c>
      <c r="P44" s="413">
        <f>+Lcc_BKK!P44+Lcc_DMK!P44+Lcc_CNX!P44+Lcc_HDY!P44+Lcc_HKT!P44+Lcc_CEI!P44</f>
        <v>511</v>
      </c>
      <c r="Q44" s="401">
        <f t="shared" si="62"/>
        <v>2972603</v>
      </c>
      <c r="R44" s="40">
        <f>'Lcc_BKK+DMK'!R44+Lcc_CNX!R44+Lcc_HDY!R44+Lcc_HKT!R44+Lcc_CEI!R44</f>
        <v>1535537</v>
      </c>
      <c r="S44" s="38">
        <f>'Lcc_BKK+DMK'!S44+Lcc_CNX!S44+Lcc_HDY!S44+Lcc_HKT!S44+Lcc_CEI!S44</f>
        <v>1532965</v>
      </c>
      <c r="T44" s="182">
        <f t="shared" si="63"/>
        <v>3068502</v>
      </c>
      <c r="U44" s="148">
        <f>+Lcc_BKK!U44+Lcc_DMK!U44+Lcc_CNX!U44+Lcc_HDY!U44+Lcc_HKT!U44+Lcc_CEI!U44</f>
        <v>319</v>
      </c>
      <c r="V44" s="401">
        <f t="shared" si="39"/>
        <v>3068821</v>
      </c>
      <c r="W44" s="41">
        <f t="shared" si="40"/>
        <v>3.2368264447018236</v>
      </c>
    </row>
    <row r="45" spans="1:23" ht="14.25" customHeight="1" thickTop="1" thickBot="1" x14ac:dyDescent="0.25">
      <c r="A45" s="4" t="str">
        <f t="shared" si="0"/>
        <v xml:space="preserve"> </v>
      </c>
      <c r="B45" s="132" t="s">
        <v>24</v>
      </c>
      <c r="C45" s="133">
        <f t="shared" ref="C45:E45" si="64">+C42+C43+C44</f>
        <v>31939</v>
      </c>
      <c r="D45" s="135">
        <f t="shared" si="64"/>
        <v>31943</v>
      </c>
      <c r="E45" s="168">
        <f t="shared" si="64"/>
        <v>63882</v>
      </c>
      <c r="F45" s="133">
        <f t="shared" ref="F45:G45" si="65">+F42+F43+F44</f>
        <v>34689</v>
      </c>
      <c r="G45" s="135">
        <f t="shared" si="65"/>
        <v>34687</v>
      </c>
      <c r="H45" s="168">
        <f t="shared" ref="H45" si="66">+H42+H43+H44</f>
        <v>69376</v>
      </c>
      <c r="I45" s="136">
        <f t="shared" si="35"/>
        <v>8.6002316771547562</v>
      </c>
      <c r="J45" s="4"/>
      <c r="L45" s="42" t="s">
        <v>24</v>
      </c>
      <c r="M45" s="46">
        <f>'Lcc_BKK+DMK'!M45+Lcc_CNX!M45+Lcc_HDY!M45+Lcc_HKT!M45+Lcc_CEI!M45</f>
        <v>4728141</v>
      </c>
      <c r="N45" s="44">
        <f>'Lcc_BKK+DMK'!N45+Lcc_CNX!N45+Lcc_HDY!N45+Lcc_HKT!N45+Lcc_CEI!N45</f>
        <v>4724467</v>
      </c>
      <c r="O45" s="183">
        <f t="shared" si="61"/>
        <v>9452608</v>
      </c>
      <c r="P45" s="44">
        <f>+Lcc_BKK!P45+Lcc_DMK!P45+Lcc_CNX!P45+Lcc_HDY!P45+Lcc_HKT!P45+Lcc_CEI!P45</f>
        <v>1094</v>
      </c>
      <c r="Q45" s="402">
        <f t="shared" si="62"/>
        <v>9453702</v>
      </c>
      <c r="R45" s="46">
        <f>'Lcc_BKK+DMK'!R45+Lcc_CNX!R45+Lcc_HDY!R45+Lcc_HKT!R45+Lcc_CEI!R45</f>
        <v>5000920</v>
      </c>
      <c r="S45" s="44">
        <f>'Lcc_BKK+DMK'!S45+Lcc_CNX!S45+Lcc_HDY!S45+Lcc_HKT!S45+Lcc_CEI!S45</f>
        <v>4985530</v>
      </c>
      <c r="T45" s="183">
        <f t="shared" si="63"/>
        <v>9986450</v>
      </c>
      <c r="U45" s="44">
        <f>+Lcc_BKK!U45+Lcc_DMK!U45+Lcc_CNX!U45+Lcc_HDY!U45+Lcc_HKT!U45+Lcc_CEI!U45</f>
        <v>1788</v>
      </c>
      <c r="V45" s="402">
        <f t="shared" si="39"/>
        <v>9988238</v>
      </c>
      <c r="W45" s="47">
        <f t="shared" si="40"/>
        <v>5.654250578239095</v>
      </c>
    </row>
    <row r="46" spans="1:23" ht="14.25" customHeight="1" thickTop="1" x14ac:dyDescent="0.2">
      <c r="A46" s="4" t="str">
        <f t="shared" ref="A46" si="67">IF(ISERROR(F46/G46)," ",IF(F46/G46&gt;0.5,IF(F46/G46&lt;1.5," ","NOT OK"),"NOT OK"))</f>
        <v xml:space="preserve"> </v>
      </c>
      <c r="B46" s="111" t="s">
        <v>10</v>
      </c>
      <c r="C46" s="125">
        <f>'Lcc_BKK+DMK'!C46+Lcc_CNX!C46+Lcc_HDY!C46+Lcc_HKT!C46+Lcc_CEI!C46</f>
        <v>11064</v>
      </c>
      <c r="D46" s="144">
        <f>'Lcc_BKK+DMK'!D46+Lcc_CNX!D46+Lcc_HDY!D46+Lcc_HKT!D46+Lcc_CEI!D46</f>
        <v>11066</v>
      </c>
      <c r="E46" s="164">
        <f>SUM(C46:D46)</f>
        <v>22130</v>
      </c>
      <c r="F46" s="125">
        <f>'Lcc_BKK+DMK'!F46+Lcc_CNX!F46+Lcc_HDY!F46+Lcc_HKT!F46+Lcc_CEI!F46</f>
        <v>12255</v>
      </c>
      <c r="G46" s="144">
        <f>'Lcc_BKK+DMK'!G46+Lcc_CNX!G46+Lcc_HDY!G46+Lcc_HKT!G46+Lcc_CEI!G46</f>
        <v>12255</v>
      </c>
      <c r="H46" s="164">
        <f>SUM(F46:G46)</f>
        <v>24510</v>
      </c>
      <c r="I46" s="128">
        <f>IF(E46=0,0,((H46/E46)-1)*100)</f>
        <v>10.754631721644836</v>
      </c>
      <c r="J46" s="4"/>
      <c r="K46" s="7"/>
      <c r="L46" s="14" t="s">
        <v>10</v>
      </c>
      <c r="M46" s="40">
        <f>'Lcc_BKK+DMK'!M46+Lcc_CNX!M46+Lcc_HDY!M46+Lcc_HKT!M46+Lcc_CEI!M46</f>
        <v>1654158</v>
      </c>
      <c r="N46" s="38">
        <f>'Lcc_BKK+DMK'!N46+Lcc_CNX!N46+Lcc_HDY!N46+Lcc_HKT!N46+Lcc_CEI!N46</f>
        <v>1656741</v>
      </c>
      <c r="O46" s="182">
        <f t="shared" si="61"/>
        <v>3310899</v>
      </c>
      <c r="P46" s="413">
        <f>+Lcc_BKK!P46+Lcc_DMK!P46+Lcc_CNX!P46+Lcc_HDY!P46+Lcc_HKT!P46+Lcc_CEI!P46</f>
        <v>969</v>
      </c>
      <c r="Q46" s="401">
        <f>O46+P46</f>
        <v>3311868</v>
      </c>
      <c r="R46" s="40">
        <f>'Lcc_BKK+DMK'!R46+Lcc_CNX!R46+Lcc_HDY!R46+Lcc_HKT!R46+Lcc_CEI!R46</f>
        <v>1814704</v>
      </c>
      <c r="S46" s="38">
        <f>'Lcc_BKK+DMK'!S46+Lcc_CNX!S46+Lcc_HDY!S46+Lcc_HKT!S46+Lcc_CEI!S46</f>
        <v>1814214</v>
      </c>
      <c r="T46" s="182">
        <f t="shared" si="63"/>
        <v>3628918</v>
      </c>
      <c r="U46" s="148">
        <f>+Lcc_BKK!U46+Lcc_DMK!U46+Lcc_CNX!U46+Lcc_HDY!U46+Lcc_HKT!U46+Lcc_CEI!U46</f>
        <v>1448</v>
      </c>
      <c r="V46" s="401">
        <f>T46+U46</f>
        <v>3630366</v>
      </c>
      <c r="W46" s="41">
        <f t="shared" ref="W46" si="68">IF(Q46=0,0,((V46/Q46)-1)*100)</f>
        <v>9.6168687882488122</v>
      </c>
    </row>
    <row r="47" spans="1:23" ht="14.25" customHeight="1" x14ac:dyDescent="0.2">
      <c r="A47" s="4" t="str">
        <f>IF(ISERROR(F47/G47)," ",IF(F47/G47&gt;0.5,IF(F47/G47&lt;1.5," ","NOT OK"),"NOT OK"))</f>
        <v xml:space="preserve"> </v>
      </c>
      <c r="B47" s="111" t="s">
        <v>11</v>
      </c>
      <c r="C47" s="125">
        <f>'Lcc_BKK+DMK'!C47+Lcc_CNX!C47+Lcc_HDY!C47+Lcc_HKT!C47+Lcc_CEI!C47</f>
        <v>11426</v>
      </c>
      <c r="D47" s="144">
        <f>'Lcc_BKK+DMK'!D47+Lcc_CNX!D47+Lcc_HDY!D47+Lcc_HKT!D47+Lcc_CEI!D47</f>
        <v>11420</v>
      </c>
      <c r="E47" s="164">
        <f>SUM(C47:D47)</f>
        <v>22846</v>
      </c>
      <c r="F47" s="125">
        <f>'Lcc_BKK+DMK'!F47+Lcc_CNX!F47+Lcc_HDY!F47+Lcc_HKT!F47+Lcc_CEI!F47</f>
        <v>11967</v>
      </c>
      <c r="G47" s="144">
        <f>'Lcc_BKK+DMK'!G47+Lcc_CNX!G47+Lcc_HDY!G47+Lcc_HKT!G47+Lcc_CEI!G47</f>
        <v>11959</v>
      </c>
      <c r="H47" s="164">
        <f>SUM(F47:G47)</f>
        <v>23926</v>
      </c>
      <c r="I47" s="128">
        <f>IF(E47=0,0,((H47/E47)-1)*100)</f>
        <v>4.7273045609734776</v>
      </c>
      <c r="J47" s="4"/>
      <c r="K47" s="7"/>
      <c r="L47" s="14" t="s">
        <v>11</v>
      </c>
      <c r="M47" s="40">
        <f>'Lcc_BKK+DMK'!M47+Lcc_CNX!M47+Lcc_HDY!M47+Lcc_HKT!M47+Lcc_CEI!M47</f>
        <v>1693132</v>
      </c>
      <c r="N47" s="38">
        <f>'Lcc_BKK+DMK'!N47+Lcc_CNX!N47+Lcc_HDY!N47+Lcc_HKT!N47+Lcc_CEI!N47</f>
        <v>1689499</v>
      </c>
      <c r="O47" s="182">
        <f>SUM(M47:N47)</f>
        <v>3382631</v>
      </c>
      <c r="P47" s="413">
        <f>+Lcc_BKK!P47+Lcc_DMK!P47+Lcc_CNX!P47+Lcc_HDY!P47+Lcc_HKT!P47+Lcc_CEI!P47</f>
        <v>469</v>
      </c>
      <c r="Q47" s="401">
        <f>O47+P47</f>
        <v>3383100</v>
      </c>
      <c r="R47" s="40">
        <f>'Lcc_BKK+DMK'!R47+Lcc_CNX!R47+Lcc_HDY!R47+Lcc_HKT!R47+Lcc_CEI!R47</f>
        <v>1772038</v>
      </c>
      <c r="S47" s="38">
        <f>'Lcc_BKK+DMK'!S47+Lcc_CNX!S47+Lcc_HDY!S47+Lcc_HKT!S47+Lcc_CEI!S47</f>
        <v>1766505</v>
      </c>
      <c r="T47" s="182">
        <f>SUM(R47:S47)</f>
        <v>3538543</v>
      </c>
      <c r="U47" s="148">
        <f>+Lcc_BKK!U47+Lcc_DMK!U47+Lcc_CNX!U47+Lcc_HDY!U47+Lcc_HKT!U47+Lcc_CEI!U47</f>
        <v>948</v>
      </c>
      <c r="V47" s="401">
        <f>T47+U47</f>
        <v>3539491</v>
      </c>
      <c r="W47" s="41">
        <f>IF(Q47=0,0,((V47/Q47)-1)*100)</f>
        <v>4.622712896455905</v>
      </c>
    </row>
    <row r="48" spans="1:23" ht="14.25" customHeight="1" thickBot="1" x14ac:dyDescent="0.25">
      <c r="A48" s="4" t="str">
        <f>IF(ISERROR(F48/G48)," ",IF(F48/G48&gt;0.5,IF(F48/G48&lt;1.5," ","NOT OK"),"NOT OK"))</f>
        <v xml:space="preserve"> </v>
      </c>
      <c r="B48" s="116" t="s">
        <v>12</v>
      </c>
      <c r="C48" s="125">
        <f>'Lcc_BKK+DMK'!C48+Lcc_CNX!C48+Lcc_HDY!C48+Lcc_HKT!C48+Lcc_CEI!C48</f>
        <v>11972</v>
      </c>
      <c r="D48" s="144">
        <f>'Lcc_BKK+DMK'!D48+Lcc_CNX!D48+Lcc_HDY!D48+Lcc_HKT!D48+Lcc_CEI!D48</f>
        <v>11975</v>
      </c>
      <c r="E48" s="164">
        <f t="shared" ref="E48" si="69">SUM(C48:D48)</f>
        <v>23947</v>
      </c>
      <c r="F48" s="125">
        <f>'Lcc_BKK+DMK'!F48+Lcc_CNX!F48+Lcc_HDY!F48+Lcc_HKT!F48+Lcc_CEI!F48</f>
        <v>12602</v>
      </c>
      <c r="G48" s="144">
        <f>'Lcc_BKK+DMK'!G48+Lcc_CNX!G48+Lcc_HDY!G48+Lcc_HKT!G48+Lcc_CEI!G48</f>
        <v>12602</v>
      </c>
      <c r="H48" s="164">
        <f t="shared" ref="H48" si="70">SUM(F48:G48)</f>
        <v>25204</v>
      </c>
      <c r="I48" s="128">
        <f>IF(E48=0,0,((H48/E48)-1)*100)</f>
        <v>5.2490917442685969</v>
      </c>
      <c r="J48" s="4"/>
      <c r="K48" s="7"/>
      <c r="L48" s="23" t="s">
        <v>12</v>
      </c>
      <c r="M48" s="40">
        <f>'Lcc_BKK+DMK'!M48+Lcc_CNX!M48+Lcc_HDY!M48+Lcc_HKT!M48+Lcc_CEI!M48</f>
        <v>1828116</v>
      </c>
      <c r="N48" s="38">
        <f>'Lcc_BKK+DMK'!N48+Lcc_CNX!N48+Lcc_HDY!N48+Lcc_HKT!N48+Lcc_CEI!N48</f>
        <v>1872575</v>
      </c>
      <c r="O48" s="182">
        <f t="shared" ref="O48" si="71">SUM(M48:N48)</f>
        <v>3700691</v>
      </c>
      <c r="P48" s="413">
        <f>+Lcc_BKK!P48+Lcc_DMK!P48+Lcc_CNX!P48+Lcc_HDY!P48+Lcc_HKT!P48+Lcc_CEI!P48</f>
        <v>176</v>
      </c>
      <c r="Q48" s="401">
        <f>O48+P48</f>
        <v>3700867</v>
      </c>
      <c r="R48" s="40">
        <f>'Lcc_BKK+DMK'!R48+Lcc_CNX!R48+Lcc_HDY!R48+Lcc_HKT!R48+Lcc_CEI!R48</f>
        <v>1862156</v>
      </c>
      <c r="S48" s="38">
        <f>'Lcc_BKK+DMK'!S48+Lcc_CNX!S48+Lcc_HDY!S48+Lcc_HKT!S48+Lcc_CEI!S48</f>
        <v>1900779</v>
      </c>
      <c r="T48" s="182">
        <f t="shared" ref="T48" si="72">SUM(R48:S48)</f>
        <v>3762935</v>
      </c>
      <c r="U48" s="148">
        <f>+Lcc_BKK!U48+Lcc_DMK!U48+Lcc_CNX!U48+Lcc_HDY!U48+Lcc_HKT!U48+Lcc_CEI!U48</f>
        <v>165</v>
      </c>
      <c r="V48" s="401">
        <f>T48+U48</f>
        <v>3763100</v>
      </c>
      <c r="W48" s="41">
        <f>IF(Q48=0,0,((V48/Q48)-1)*100)</f>
        <v>1.6815789381245061</v>
      </c>
    </row>
    <row r="49" spans="1:23" ht="14.25" customHeight="1" thickTop="1" thickBot="1" x14ac:dyDescent="0.25">
      <c r="A49" s="382" t="str">
        <f t="shared" ref="A49:A50" si="73">IF(ISERROR(F49/G49)," ",IF(F49/G49&gt;0.5,IF(F49/G49&lt;1.5," ","NOT OK"),"NOT OK"))</f>
        <v xml:space="preserve"> </v>
      </c>
      <c r="B49" s="132" t="s">
        <v>57</v>
      </c>
      <c r="C49" s="133">
        <f t="shared" ref="C49:H49" si="74">+C46+C47+C48</f>
        <v>34462</v>
      </c>
      <c r="D49" s="135">
        <f t="shared" si="74"/>
        <v>34461</v>
      </c>
      <c r="E49" s="168">
        <f t="shared" si="74"/>
        <v>68923</v>
      </c>
      <c r="F49" s="133">
        <f t="shared" si="74"/>
        <v>36824</v>
      </c>
      <c r="G49" s="135">
        <f t="shared" si="74"/>
        <v>36816</v>
      </c>
      <c r="H49" s="168">
        <f t="shared" si="74"/>
        <v>73640</v>
      </c>
      <c r="I49" s="136">
        <f>IF(E49=0,0,((H49/E49)-1)*100)</f>
        <v>6.8438692453897776</v>
      </c>
      <c r="J49" s="4"/>
      <c r="L49" s="42" t="s">
        <v>57</v>
      </c>
      <c r="M49" s="46">
        <f t="shared" ref="M49:V49" si="75">+M46+M47+M48</f>
        <v>5175406</v>
      </c>
      <c r="N49" s="44">
        <f t="shared" si="75"/>
        <v>5218815</v>
      </c>
      <c r="O49" s="183">
        <f t="shared" si="75"/>
        <v>10394221</v>
      </c>
      <c r="P49" s="44">
        <f t="shared" si="75"/>
        <v>1614</v>
      </c>
      <c r="Q49" s="183">
        <f t="shared" si="75"/>
        <v>10395835</v>
      </c>
      <c r="R49" s="46">
        <f t="shared" si="75"/>
        <v>5448898</v>
      </c>
      <c r="S49" s="44">
        <f t="shared" si="75"/>
        <v>5481498</v>
      </c>
      <c r="T49" s="183">
        <f t="shared" si="75"/>
        <v>10930396</v>
      </c>
      <c r="U49" s="44">
        <f t="shared" si="75"/>
        <v>2561</v>
      </c>
      <c r="V49" s="183">
        <f t="shared" si="75"/>
        <v>10932957</v>
      </c>
      <c r="W49" s="47">
        <f t="shared" ref="W49" si="76">IF(Q49=0,0,((V49/Q49)-1)*100)</f>
        <v>5.1667037808891703</v>
      </c>
    </row>
    <row r="50" spans="1:23" ht="14.25" customHeight="1" thickTop="1" thickBot="1" x14ac:dyDescent="0.25">
      <c r="A50" s="383" t="str">
        <f t="shared" si="73"/>
        <v xml:space="preserve"> </v>
      </c>
      <c r="B50" s="132" t="s">
        <v>63</v>
      </c>
      <c r="C50" s="133">
        <f t="shared" ref="C50:H50" si="77">+C37+C41+C45+C49</f>
        <v>132003</v>
      </c>
      <c r="D50" s="135">
        <f t="shared" si="77"/>
        <v>132006</v>
      </c>
      <c r="E50" s="165">
        <f t="shared" si="77"/>
        <v>264009</v>
      </c>
      <c r="F50" s="133">
        <f t="shared" si="77"/>
        <v>142944</v>
      </c>
      <c r="G50" s="135">
        <f t="shared" si="77"/>
        <v>142937</v>
      </c>
      <c r="H50" s="165">
        <f t="shared" si="77"/>
        <v>285881</v>
      </c>
      <c r="I50" s="137">
        <f>IF(E50=0,0,((H50/E50)-1)*100)</f>
        <v>8.2845660564601964</v>
      </c>
      <c r="J50" s="8"/>
      <c r="L50" s="42" t="s">
        <v>63</v>
      </c>
      <c r="M50" s="46">
        <f t="shared" ref="M50:V50" si="78">+M37+M41+M45+M49</f>
        <v>19741650</v>
      </c>
      <c r="N50" s="44">
        <f t="shared" si="78"/>
        <v>19737000</v>
      </c>
      <c r="O50" s="183">
        <f t="shared" si="78"/>
        <v>39478650</v>
      </c>
      <c r="P50" s="45">
        <f t="shared" si="78"/>
        <v>6436</v>
      </c>
      <c r="Q50" s="186">
        <f t="shared" si="78"/>
        <v>39485086</v>
      </c>
      <c r="R50" s="46">
        <f t="shared" si="78"/>
        <v>21278635</v>
      </c>
      <c r="S50" s="44">
        <f t="shared" si="78"/>
        <v>21231185</v>
      </c>
      <c r="T50" s="183">
        <f t="shared" si="78"/>
        <v>42509820</v>
      </c>
      <c r="U50" s="45">
        <f t="shared" si="78"/>
        <v>9414</v>
      </c>
      <c r="V50" s="186">
        <f t="shared" si="78"/>
        <v>42519234</v>
      </c>
      <c r="W50" s="47">
        <f>IF(Q50=0,0,((V50/Q50)-1)*100)</f>
        <v>7.6842886957369183</v>
      </c>
    </row>
    <row r="51" spans="1:23" ht="14.25" thickTop="1" thickBot="1" x14ac:dyDescent="0.25">
      <c r="B51" s="146" t="s">
        <v>60</v>
      </c>
      <c r="C51" s="107"/>
      <c r="D51" s="107"/>
      <c r="E51" s="107"/>
      <c r="F51" s="107"/>
      <c r="G51" s="107"/>
      <c r="H51" s="107"/>
      <c r="I51" s="108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3" ht="13.5" thickTop="1" x14ac:dyDescent="0.2">
      <c r="B52" s="487" t="s">
        <v>27</v>
      </c>
      <c r="C52" s="488"/>
      <c r="D52" s="488"/>
      <c r="E52" s="488"/>
      <c r="F52" s="488"/>
      <c r="G52" s="488"/>
      <c r="H52" s="488"/>
      <c r="I52" s="489"/>
      <c r="J52" s="4"/>
      <c r="L52" s="490" t="s">
        <v>28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3" ht="13.5" thickBot="1" x14ac:dyDescent="0.25">
      <c r="B53" s="493" t="s">
        <v>30</v>
      </c>
      <c r="C53" s="494"/>
      <c r="D53" s="494"/>
      <c r="E53" s="494"/>
      <c r="F53" s="494"/>
      <c r="G53" s="494"/>
      <c r="H53" s="494"/>
      <c r="I53" s="495"/>
      <c r="J53" s="4"/>
      <c r="L53" s="496" t="s">
        <v>50</v>
      </c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8"/>
    </row>
    <row r="54" spans="1:23" ht="14.25" thickTop="1" thickBot="1" x14ac:dyDescent="0.25">
      <c r="B54" s="106"/>
      <c r="C54" s="107"/>
      <c r="D54" s="107"/>
      <c r="E54" s="107"/>
      <c r="F54" s="107"/>
      <c r="G54" s="107"/>
      <c r="H54" s="107"/>
      <c r="I54" s="108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3" ht="14.25" thickTop="1" thickBot="1" x14ac:dyDescent="0.25">
      <c r="B55" s="109"/>
      <c r="C55" s="499" t="s">
        <v>64</v>
      </c>
      <c r="D55" s="500"/>
      <c r="E55" s="501"/>
      <c r="F55" s="499" t="s">
        <v>65</v>
      </c>
      <c r="G55" s="500"/>
      <c r="H55" s="501"/>
      <c r="I55" s="110" t="s">
        <v>2</v>
      </c>
      <c r="J55" s="4"/>
      <c r="L55" s="12"/>
      <c r="M55" s="502" t="s">
        <v>64</v>
      </c>
      <c r="N55" s="503"/>
      <c r="O55" s="503"/>
      <c r="P55" s="503"/>
      <c r="Q55" s="504"/>
      <c r="R55" s="502" t="s">
        <v>65</v>
      </c>
      <c r="S55" s="503"/>
      <c r="T55" s="503"/>
      <c r="U55" s="503"/>
      <c r="V55" s="504"/>
      <c r="W55" s="13" t="s">
        <v>2</v>
      </c>
    </row>
    <row r="56" spans="1:23" ht="13.5" thickTop="1" x14ac:dyDescent="0.2">
      <c r="B56" s="111" t="s">
        <v>3</v>
      </c>
      <c r="C56" s="112"/>
      <c r="D56" s="113"/>
      <c r="E56" s="114"/>
      <c r="F56" s="112"/>
      <c r="G56" s="113"/>
      <c r="H56" s="114"/>
      <c r="I56" s="115" t="s">
        <v>4</v>
      </c>
      <c r="J56" s="4"/>
      <c r="L56" s="14" t="s">
        <v>3</v>
      </c>
      <c r="M56" s="20"/>
      <c r="N56" s="16"/>
      <c r="O56" s="17"/>
      <c r="P56" s="18"/>
      <c r="Q56" s="21"/>
      <c r="R56" s="20"/>
      <c r="S56" s="16"/>
      <c r="T56" s="17"/>
      <c r="U56" s="18"/>
      <c r="V56" s="21"/>
      <c r="W56" s="22" t="s">
        <v>4</v>
      </c>
    </row>
    <row r="57" spans="1:23" ht="13.5" thickBot="1" x14ac:dyDescent="0.25">
      <c r="B57" s="116" t="s">
        <v>29</v>
      </c>
      <c r="C57" s="117" t="s">
        <v>5</v>
      </c>
      <c r="D57" s="118" t="s">
        <v>6</v>
      </c>
      <c r="E57" s="418" t="s">
        <v>7</v>
      </c>
      <c r="F57" s="117" t="s">
        <v>5</v>
      </c>
      <c r="G57" s="118" t="s">
        <v>6</v>
      </c>
      <c r="H57" s="211" t="s">
        <v>7</v>
      </c>
      <c r="I57" s="120"/>
      <c r="J57" s="4"/>
      <c r="L57" s="23"/>
      <c r="M57" s="28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3" ht="5.25" customHeight="1" thickTop="1" x14ac:dyDescent="0.2">
      <c r="B58" s="111"/>
      <c r="C58" s="121"/>
      <c r="D58" s="122"/>
      <c r="E58" s="123"/>
      <c r="F58" s="121"/>
      <c r="G58" s="122"/>
      <c r="H58" s="123"/>
      <c r="I58" s="124"/>
      <c r="J58" s="4"/>
      <c r="L58" s="14"/>
      <c r="M58" s="34"/>
      <c r="N58" s="31"/>
      <c r="O58" s="32"/>
      <c r="P58" s="33"/>
      <c r="Q58" s="35"/>
      <c r="R58" s="34"/>
      <c r="S58" s="31"/>
      <c r="T58" s="32"/>
      <c r="U58" s="33"/>
      <c r="V58" s="35"/>
      <c r="W58" s="36"/>
    </row>
    <row r="59" spans="1:23" ht="14.25" customHeight="1" x14ac:dyDescent="0.2">
      <c r="A59" s="4" t="str">
        <f t="shared" si="0"/>
        <v xml:space="preserve"> </v>
      </c>
      <c r="B59" s="111" t="s">
        <v>13</v>
      </c>
      <c r="C59" s="125">
        <f t="shared" ref="C59:H61" si="79">+C9+C34</f>
        <v>16939</v>
      </c>
      <c r="D59" s="127">
        <f t="shared" si="79"/>
        <v>16956</v>
      </c>
      <c r="E59" s="164">
        <f t="shared" si="79"/>
        <v>33895</v>
      </c>
      <c r="F59" s="125">
        <f t="shared" si="79"/>
        <v>18742</v>
      </c>
      <c r="G59" s="127">
        <f t="shared" si="79"/>
        <v>18743</v>
      </c>
      <c r="H59" s="164">
        <f t="shared" si="79"/>
        <v>37485</v>
      </c>
      <c r="I59" s="128">
        <f t="shared" ref="I59:I70" si="80">IF(E59=0,0,((H59/E59)-1)*100)</f>
        <v>10.591532674435754</v>
      </c>
      <c r="J59" s="4"/>
      <c r="L59" s="14" t="s">
        <v>13</v>
      </c>
      <c r="M59" s="40">
        <f>'Lcc_BKK+DMK'!M59+Lcc_CNX!M59+Lcc_HDY!M59+Lcc_HKT!M59+Lcc_CEI!M59</f>
        <v>2718136</v>
      </c>
      <c r="N59" s="38">
        <f>'Lcc_BKK+DMK'!N59+Lcc_CNX!N59+Lcc_HDY!N59+Lcc_HKT!N59+Lcc_CEI!N59</f>
        <v>2657163</v>
      </c>
      <c r="O59" s="182">
        <f t="shared" ref="O59:O60" si="81">SUM(M59:N59)</f>
        <v>5375299</v>
      </c>
      <c r="P59" s="39">
        <f>+Lcc_BKK!P59+Lcc_DMK!P59+Lcc_CNX!P59+Lcc_HDY!P59+Lcc_HKT!P59+Lcc_CEI!P59</f>
        <v>3164</v>
      </c>
      <c r="Q59" s="185">
        <f t="shared" ref="Q59:Q60" si="82">O59+P59</f>
        <v>5378463</v>
      </c>
      <c r="R59" s="40">
        <f>'Lcc_BKK+DMK'!R59+Lcc_CNX!R59+Lcc_HDY!R59+Lcc_HKT!R59+Lcc_CEI!R59</f>
        <v>3057517</v>
      </c>
      <c r="S59" s="38">
        <f>'Lcc_BKK+DMK'!S59+Lcc_CNX!S59+Lcc_HDY!S59+Lcc_HKT!S59+Lcc_CEI!S59</f>
        <v>3008775</v>
      </c>
      <c r="T59" s="182">
        <f t="shared" ref="T59:T60" si="83">SUM(R59:S59)</f>
        <v>6066292</v>
      </c>
      <c r="U59" s="39">
        <f>+Lcc_BKK!U59+Lcc_DMK!U59+Lcc_CNX!U59+Lcc_HDY!U59+Lcc_HKT!U59+Lcc_CEI!U59</f>
        <v>2733</v>
      </c>
      <c r="V59" s="185">
        <f t="shared" ref="V59:V70" si="84">T59+U59</f>
        <v>6069025</v>
      </c>
      <c r="W59" s="41">
        <f t="shared" ref="W59:W70" si="85">IF(Q59=0,0,((V59/Q59)-1)*100)</f>
        <v>12.839392964123775</v>
      </c>
    </row>
    <row r="60" spans="1:23" ht="14.25" customHeight="1" x14ac:dyDescent="0.2">
      <c r="A60" s="4" t="str">
        <f t="shared" si="0"/>
        <v xml:space="preserve"> </v>
      </c>
      <c r="B60" s="111" t="s">
        <v>14</v>
      </c>
      <c r="C60" s="125">
        <f t="shared" si="79"/>
        <v>15412</v>
      </c>
      <c r="D60" s="127">
        <f t="shared" si="79"/>
        <v>15409</v>
      </c>
      <c r="E60" s="164">
        <f t="shared" si="79"/>
        <v>30821</v>
      </c>
      <c r="F60" s="125">
        <f t="shared" si="79"/>
        <v>17118</v>
      </c>
      <c r="G60" s="127">
        <f t="shared" si="79"/>
        <v>17127</v>
      </c>
      <c r="H60" s="164">
        <f t="shared" si="79"/>
        <v>34245</v>
      </c>
      <c r="I60" s="128">
        <f t="shared" si="80"/>
        <v>11.109308588300193</v>
      </c>
      <c r="J60" s="4"/>
      <c r="L60" s="14" t="s">
        <v>14</v>
      </c>
      <c r="M60" s="40">
        <f>'Lcc_BKK+DMK'!M60+Lcc_CNX!M60+Lcc_HDY!M60+Lcc_HKT!M60+Lcc_CEI!M60</f>
        <v>2449434</v>
      </c>
      <c r="N60" s="38">
        <f>'Lcc_BKK+DMK'!N60+Lcc_CNX!N60+Lcc_HDY!N60+Lcc_HKT!N60+Lcc_CEI!N60</f>
        <v>2495755</v>
      </c>
      <c r="O60" s="182">
        <f t="shared" si="81"/>
        <v>4945189</v>
      </c>
      <c r="P60" s="39">
        <f>+Lcc_BKK!P60+Lcc_DMK!P60+Lcc_CNX!P60+Lcc_HDY!P60+Lcc_HKT!P60+Lcc_CEI!P60</f>
        <v>2966</v>
      </c>
      <c r="Q60" s="185">
        <f t="shared" si="82"/>
        <v>4948155</v>
      </c>
      <c r="R60" s="40">
        <f>'Lcc_BKK+DMK'!R60+Lcc_CNX!R60+Lcc_HDY!R60+Lcc_HKT!R60+Lcc_CEI!R60</f>
        <v>2827087</v>
      </c>
      <c r="S60" s="38">
        <f>'Lcc_BKK+DMK'!S60+Lcc_CNX!S60+Lcc_HDY!S60+Lcc_HKT!S60+Lcc_CEI!S60</f>
        <v>2849147</v>
      </c>
      <c r="T60" s="182">
        <f t="shared" si="83"/>
        <v>5676234</v>
      </c>
      <c r="U60" s="39">
        <f>+Lcc_BKK!U60+Lcc_DMK!U60+Lcc_CNX!U60+Lcc_HDY!U60+Lcc_HKT!U60+Lcc_CEI!U60</f>
        <v>4136</v>
      </c>
      <c r="V60" s="185">
        <f t="shared" si="84"/>
        <v>5680370</v>
      </c>
      <c r="W60" s="41">
        <f t="shared" si="85"/>
        <v>14.797737742653583</v>
      </c>
    </row>
    <row r="61" spans="1:23" ht="14.25" customHeight="1" thickBot="1" x14ac:dyDescent="0.25">
      <c r="A61" s="4" t="str">
        <f>IF(ISERROR(F61/G61)," ",IF(F61/G61&gt;0.5,IF(F61/G61&lt;1.5," ","NOT OK"),"NOT OK"))</f>
        <v xml:space="preserve"> </v>
      </c>
      <c r="B61" s="111" t="s">
        <v>15</v>
      </c>
      <c r="C61" s="125">
        <f t="shared" si="79"/>
        <v>16961</v>
      </c>
      <c r="D61" s="127">
        <f t="shared" si="79"/>
        <v>16970</v>
      </c>
      <c r="E61" s="164">
        <f t="shared" si="79"/>
        <v>33931</v>
      </c>
      <c r="F61" s="125">
        <f t="shared" si="79"/>
        <v>19098</v>
      </c>
      <c r="G61" s="127">
        <f t="shared" si="79"/>
        <v>19079</v>
      </c>
      <c r="H61" s="164">
        <f t="shared" si="79"/>
        <v>38177</v>
      </c>
      <c r="I61" s="128">
        <f>IF(E61=0,0,((H61/E61)-1)*100)</f>
        <v>12.513630603283143</v>
      </c>
      <c r="J61" s="4"/>
      <c r="L61" s="14" t="s">
        <v>15</v>
      </c>
      <c r="M61" s="40">
        <f>'Lcc_BKK+DMK'!M61+Lcc_CNX!M61+Lcc_HDY!M61+Lcc_HKT!M61+Lcc_CEI!M61</f>
        <v>2665269</v>
      </c>
      <c r="N61" s="38">
        <f>'Lcc_BKK+DMK'!N61+Lcc_CNX!N61+Lcc_HDY!N61+Lcc_HKT!N61+Lcc_CEI!N61</f>
        <v>2683176</v>
      </c>
      <c r="O61" s="182">
        <f>SUM(M61:N61)</f>
        <v>5348445</v>
      </c>
      <c r="P61" s="39">
        <f>+Lcc_BKK!P61+Lcc_DMK!P61+Lcc_CNX!P61+Lcc_HDY!P61+Lcc_HKT!P61+Lcc_CEI!P61</f>
        <v>3686</v>
      </c>
      <c r="Q61" s="185">
        <f>O61+P61</f>
        <v>5352131</v>
      </c>
      <c r="R61" s="40">
        <f>'Lcc_BKK+DMK'!R61+Lcc_CNX!R61+Lcc_HDY!R61+Lcc_HKT!R61+Lcc_CEI!R61</f>
        <v>3054429</v>
      </c>
      <c r="S61" s="38">
        <f>'Lcc_BKK+DMK'!S61+Lcc_CNX!S61+Lcc_HDY!S61+Lcc_HKT!S61+Lcc_CEI!S61</f>
        <v>3068735</v>
      </c>
      <c r="T61" s="182">
        <f>SUM(R61:S61)</f>
        <v>6123164</v>
      </c>
      <c r="U61" s="39">
        <f>+Lcc_BKK!U61+Lcc_DMK!U61+Lcc_CNX!U61+Lcc_HDY!U61+Lcc_HKT!U61+Lcc_CEI!U61</f>
        <v>3876</v>
      </c>
      <c r="V61" s="185">
        <f>T61+U61</f>
        <v>6127040</v>
      </c>
      <c r="W61" s="41">
        <f>IF(Q61=0,0,((V61/Q61)-1)*100)</f>
        <v>14.478513324879373</v>
      </c>
    </row>
    <row r="62" spans="1:23" ht="14.25" customHeight="1" thickTop="1" thickBot="1" x14ac:dyDescent="0.25">
      <c r="A62" s="4" t="str">
        <f t="shared" si="0"/>
        <v xml:space="preserve"> </v>
      </c>
      <c r="B62" s="132" t="s">
        <v>61</v>
      </c>
      <c r="C62" s="133">
        <f t="shared" ref="C62:E62" si="86">+C59+C60+C61</f>
        <v>49312</v>
      </c>
      <c r="D62" s="135">
        <f t="shared" si="86"/>
        <v>49335</v>
      </c>
      <c r="E62" s="165">
        <f t="shared" si="86"/>
        <v>98647</v>
      </c>
      <c r="F62" s="133">
        <f t="shared" ref="F62:H62" si="87">+F59+F60+F61</f>
        <v>54958</v>
      </c>
      <c r="G62" s="135">
        <f t="shared" si="87"/>
        <v>54949</v>
      </c>
      <c r="H62" s="165">
        <f t="shared" si="87"/>
        <v>109907</v>
      </c>
      <c r="I62" s="137">
        <f>IF(E62=0,0,((H62/E62)-1)*100)</f>
        <v>11.414437337171934</v>
      </c>
      <c r="J62" s="8"/>
      <c r="L62" s="42" t="s">
        <v>61</v>
      </c>
      <c r="M62" s="46">
        <f t="shared" ref="M62:Q62" si="88">+M59+M60+M61</f>
        <v>7832839</v>
      </c>
      <c r="N62" s="44">
        <f t="shared" si="88"/>
        <v>7836094</v>
      </c>
      <c r="O62" s="183">
        <f t="shared" si="88"/>
        <v>15668933</v>
      </c>
      <c r="P62" s="45">
        <f t="shared" si="88"/>
        <v>9816</v>
      </c>
      <c r="Q62" s="186">
        <f t="shared" si="88"/>
        <v>15678749</v>
      </c>
      <c r="R62" s="46">
        <f t="shared" ref="R62:U62" si="89">+R59+R60+R61</f>
        <v>8939033</v>
      </c>
      <c r="S62" s="44">
        <f t="shared" si="89"/>
        <v>8926657</v>
      </c>
      <c r="T62" s="183">
        <f t="shared" si="89"/>
        <v>17865690</v>
      </c>
      <c r="U62" s="45">
        <f t="shared" si="89"/>
        <v>10745</v>
      </c>
      <c r="V62" s="186">
        <f t="shared" ref="V62" si="90">+V59+V60+V61</f>
        <v>17876435</v>
      </c>
      <c r="W62" s="47">
        <f t="shared" ref="W62" si="91">IF(Q62=0,0,((V62/Q62)-1)*100)</f>
        <v>14.016972910274927</v>
      </c>
    </row>
    <row r="63" spans="1:23" ht="14.25" customHeight="1" thickTop="1" x14ac:dyDescent="0.2">
      <c r="A63" s="4" t="str">
        <f t="shared" si="0"/>
        <v xml:space="preserve"> </v>
      </c>
      <c r="B63" s="111" t="s">
        <v>16</v>
      </c>
      <c r="C63" s="138">
        <f t="shared" ref="C63:H65" si="92">+C13+C38</f>
        <v>16444</v>
      </c>
      <c r="D63" s="140">
        <f t="shared" si="92"/>
        <v>16437</v>
      </c>
      <c r="E63" s="164">
        <f t="shared" si="92"/>
        <v>32881</v>
      </c>
      <c r="F63" s="138">
        <f t="shared" si="92"/>
        <v>18827</v>
      </c>
      <c r="G63" s="140">
        <f t="shared" si="92"/>
        <v>18834</v>
      </c>
      <c r="H63" s="164">
        <f t="shared" si="92"/>
        <v>37661</v>
      </c>
      <c r="I63" s="128">
        <f t="shared" si="80"/>
        <v>14.53727076427116</v>
      </c>
      <c r="J63" s="8"/>
      <c r="L63" s="14" t="s">
        <v>16</v>
      </c>
      <c r="M63" s="40">
        <f>'Lcc_BKK+DMK'!M63+Lcc_CNX!M63+Lcc_HDY!M63+Lcc_HKT!M63+Lcc_CEI!M63</f>
        <v>2594221</v>
      </c>
      <c r="N63" s="38">
        <f>'Lcc_BKK+DMK'!N63+Lcc_CNX!N63+Lcc_HDY!N63+Lcc_HKT!N63+Lcc_CEI!N63</f>
        <v>2590921</v>
      </c>
      <c r="O63" s="182">
        <f t="shared" ref="O63" si="93">SUM(M63:N63)</f>
        <v>5185142</v>
      </c>
      <c r="P63" s="39">
        <f>+Lcc_BKK!P63+Lcc_DMK!P63+Lcc_CNX!P63+Lcc_HDY!P63+Lcc_HKT!P63+Lcc_CEI!P63</f>
        <v>1942</v>
      </c>
      <c r="Q63" s="185">
        <f t="shared" ref="Q63" si="94">O63+P63</f>
        <v>5187084</v>
      </c>
      <c r="R63" s="40">
        <f>'Lcc_BKK+DMK'!R63+Lcc_CNX!R63+Lcc_HDY!R63+Lcc_HKT!R63+Lcc_CEI!R63</f>
        <v>2980939</v>
      </c>
      <c r="S63" s="38">
        <f>'Lcc_BKK+DMK'!S63+Lcc_CNX!S63+Lcc_HDY!S63+Lcc_HKT!S63+Lcc_CEI!S63</f>
        <v>2996635</v>
      </c>
      <c r="T63" s="182">
        <f t="shared" ref="T63" si="95">SUM(R63:S63)</f>
        <v>5977574</v>
      </c>
      <c r="U63" s="39">
        <f>+Lcc_BKK!U63+Lcc_DMK!U63+Lcc_CNX!U63+Lcc_HDY!U63+Lcc_HKT!U63+Lcc_CEI!U63</f>
        <v>3237</v>
      </c>
      <c r="V63" s="185">
        <f t="shared" si="84"/>
        <v>5980811</v>
      </c>
      <c r="W63" s="41">
        <f t="shared" si="85"/>
        <v>15.301988554648439</v>
      </c>
    </row>
    <row r="64" spans="1:23" ht="14.25" customHeight="1" x14ac:dyDescent="0.2">
      <c r="A64" s="4" t="str">
        <f>IF(ISERROR(F64/G64)," ",IF(F64/G64&gt;0.5,IF(F64/G64&lt;1.5," ","NOT OK"),"NOT OK"))</f>
        <v xml:space="preserve"> </v>
      </c>
      <c r="B64" s="111" t="s">
        <v>17</v>
      </c>
      <c r="C64" s="138">
        <f t="shared" si="92"/>
        <v>16626</v>
      </c>
      <c r="D64" s="140">
        <f t="shared" si="92"/>
        <v>16629</v>
      </c>
      <c r="E64" s="164">
        <f t="shared" si="92"/>
        <v>33255</v>
      </c>
      <c r="F64" s="138">
        <f t="shared" si="92"/>
        <v>19095</v>
      </c>
      <c r="G64" s="140">
        <f t="shared" si="92"/>
        <v>19094</v>
      </c>
      <c r="H64" s="164">
        <f t="shared" si="92"/>
        <v>38189</v>
      </c>
      <c r="I64" s="128">
        <f>IF(E64=0,0,((H64/E64)-1)*100)</f>
        <v>14.836866636596003</v>
      </c>
      <c r="J64" s="4"/>
      <c r="L64" s="14" t="s">
        <v>17</v>
      </c>
      <c r="M64" s="40">
        <f>'Lcc_BKK+DMK'!M64+Lcc_CNX!M64+Lcc_HDY!M64+Lcc_HKT!M64+Lcc_CEI!M64</f>
        <v>2474650</v>
      </c>
      <c r="N64" s="38">
        <f>'Lcc_BKK+DMK'!N64+Lcc_CNX!N64+Lcc_HDY!N64+Lcc_HKT!N64+Lcc_CEI!N64</f>
        <v>2478077</v>
      </c>
      <c r="O64" s="182">
        <f>SUM(M64:N64)</f>
        <v>4952727</v>
      </c>
      <c r="P64" s="413">
        <f>+Lcc_BKK!P64+Lcc_DMK!P64+Lcc_CNX!P64+Lcc_HDY!P64+Lcc_HKT!P64+Lcc_CEI!P64</f>
        <v>2985</v>
      </c>
      <c r="Q64" s="182">
        <f>O64+P64</f>
        <v>4955712</v>
      </c>
      <c r="R64" s="40">
        <f>'Lcc_BKK+DMK'!R64+Lcc_CNX!R64+Lcc_HDY!R64+Lcc_HKT!R64+Lcc_CEI!R64</f>
        <v>2878683</v>
      </c>
      <c r="S64" s="38">
        <f>'Lcc_BKK+DMK'!S64+Lcc_CNX!S64+Lcc_HDY!S64+Lcc_HKT!S64+Lcc_CEI!S64</f>
        <v>2898354</v>
      </c>
      <c r="T64" s="182">
        <f>SUM(R64:S64)</f>
        <v>5777037</v>
      </c>
      <c r="U64" s="148">
        <f>+Lcc_BKK!U64+Lcc_DMK!U64+Lcc_CNX!U64+Lcc_HDY!U64+Lcc_HKT!U64+Lcc_CEI!U64</f>
        <v>3237</v>
      </c>
      <c r="V64" s="182">
        <f>T64+U64</f>
        <v>5780274</v>
      </c>
      <c r="W64" s="41">
        <f>IF(Q64=0,0,((V64/Q64)-1)*100)</f>
        <v>16.638618224787869</v>
      </c>
    </row>
    <row r="65" spans="1:23" ht="14.25" customHeight="1" thickBot="1" x14ac:dyDescent="0.25">
      <c r="A65" s="4" t="str">
        <f t="shared" ref="A65:A70" si="96">IF(ISERROR(F65/G65)," ",IF(F65/G65&gt;0.5,IF(F65/G65&lt;1.5," ","NOT OK"),"NOT OK"))</f>
        <v xml:space="preserve"> </v>
      </c>
      <c r="B65" s="111" t="s">
        <v>18</v>
      </c>
      <c r="C65" s="138">
        <f t="shared" si="92"/>
        <v>15858</v>
      </c>
      <c r="D65" s="140">
        <f t="shared" si="92"/>
        <v>15861</v>
      </c>
      <c r="E65" s="164">
        <f t="shared" si="92"/>
        <v>31719</v>
      </c>
      <c r="F65" s="138">
        <f t="shared" si="92"/>
        <v>18328</v>
      </c>
      <c r="G65" s="140">
        <f t="shared" si="92"/>
        <v>18326</v>
      </c>
      <c r="H65" s="164">
        <f t="shared" si="92"/>
        <v>36654</v>
      </c>
      <c r="I65" s="128">
        <f t="shared" si="80"/>
        <v>15.558498061099035</v>
      </c>
      <c r="J65" s="4"/>
      <c r="L65" s="14" t="s">
        <v>18</v>
      </c>
      <c r="M65" s="40">
        <f>'Lcc_BKK+DMK'!M65+Lcc_CNX!M65+Lcc_HDY!M65+Lcc_HKT!M65+Lcc_CEI!M65</f>
        <v>2394010</v>
      </c>
      <c r="N65" s="38">
        <f>'Lcc_BKK+DMK'!N65+Lcc_CNX!N65+Lcc_HDY!N65+Lcc_HKT!N65+Lcc_CEI!N65</f>
        <v>2373183</v>
      </c>
      <c r="O65" s="182">
        <f t="shared" ref="O65" si="97">SUM(M65:N65)</f>
        <v>4767193</v>
      </c>
      <c r="P65" s="413">
        <f>+Lcc_BKK!P65+Lcc_DMK!P65+Lcc_CNX!P65+Lcc_HDY!P65+Lcc_HKT!P65+Lcc_CEI!P65</f>
        <v>2560</v>
      </c>
      <c r="Q65" s="182">
        <f t="shared" ref="Q65" si="98">O65+P65</f>
        <v>4769753</v>
      </c>
      <c r="R65" s="40">
        <f>'Lcc_BKK+DMK'!R65+Lcc_CNX!R65+Lcc_HDY!R65+Lcc_HKT!R65+Lcc_CEI!R65</f>
        <v>2754744</v>
      </c>
      <c r="S65" s="38">
        <f>'Lcc_BKK+DMK'!S65+Lcc_CNX!S65+Lcc_HDY!S65+Lcc_HKT!S65+Lcc_CEI!S65</f>
        <v>2735222</v>
      </c>
      <c r="T65" s="182">
        <f t="shared" ref="T65" si="99">SUM(R65:S65)</f>
        <v>5489966</v>
      </c>
      <c r="U65" s="148">
        <f>+Lcc_BKK!U65+Lcc_DMK!U65+Lcc_CNX!U65+Lcc_HDY!U65+Lcc_HKT!U65+Lcc_CEI!U65</f>
        <v>3247</v>
      </c>
      <c r="V65" s="182">
        <f t="shared" si="84"/>
        <v>5493213</v>
      </c>
      <c r="W65" s="41">
        <f t="shared" si="85"/>
        <v>15.167661721686642</v>
      </c>
    </row>
    <row r="66" spans="1:23" ht="15.75" customHeight="1" thickTop="1" thickBot="1" x14ac:dyDescent="0.25">
      <c r="A66" s="10" t="str">
        <f t="shared" si="96"/>
        <v xml:space="preserve"> </v>
      </c>
      <c r="B66" s="141" t="s">
        <v>19</v>
      </c>
      <c r="C66" s="133">
        <f t="shared" ref="C66:E66" si="100">+C63+C64+C65</f>
        <v>48928</v>
      </c>
      <c r="D66" s="143">
        <f t="shared" si="100"/>
        <v>48927</v>
      </c>
      <c r="E66" s="166">
        <f t="shared" si="100"/>
        <v>97855</v>
      </c>
      <c r="F66" s="133">
        <f t="shared" ref="F66" si="101">+F63+F64+F65</f>
        <v>56250</v>
      </c>
      <c r="G66" s="143">
        <f t="shared" ref="G66" si="102">+G63+G64+G65</f>
        <v>56254</v>
      </c>
      <c r="H66" s="166">
        <f t="shared" ref="H66" si="103">+H63+H64+H65</f>
        <v>112504</v>
      </c>
      <c r="I66" s="136">
        <f t="shared" si="80"/>
        <v>14.970108834500028</v>
      </c>
      <c r="J66" s="10"/>
      <c r="K66" s="11"/>
      <c r="L66" s="48" t="s">
        <v>19</v>
      </c>
      <c r="M66" s="49">
        <f t="shared" ref="M66:Q66" si="104">+M63+M64+M65</f>
        <v>7462881</v>
      </c>
      <c r="N66" s="50">
        <f t="shared" si="104"/>
        <v>7442181</v>
      </c>
      <c r="O66" s="184">
        <f t="shared" si="104"/>
        <v>14905062</v>
      </c>
      <c r="P66" s="50">
        <f t="shared" si="104"/>
        <v>7487</v>
      </c>
      <c r="Q66" s="184">
        <f t="shared" si="104"/>
        <v>14912549</v>
      </c>
      <c r="R66" s="49">
        <f t="shared" ref="R66:U66" si="105">+R63+R64+R65</f>
        <v>8614366</v>
      </c>
      <c r="S66" s="50">
        <f t="shared" si="105"/>
        <v>8630211</v>
      </c>
      <c r="T66" s="184">
        <f t="shared" si="105"/>
        <v>17244577</v>
      </c>
      <c r="U66" s="50">
        <f t="shared" si="105"/>
        <v>9721</v>
      </c>
      <c r="V66" s="184">
        <f t="shared" ref="V66" si="106">+V63+V64+V65</f>
        <v>17254298</v>
      </c>
      <c r="W66" s="51">
        <f t="shared" si="85"/>
        <v>15.703210765644426</v>
      </c>
    </row>
    <row r="67" spans="1:23" ht="14.25" customHeight="1" thickTop="1" x14ac:dyDescent="0.2">
      <c r="A67" s="4" t="str">
        <f t="shared" si="96"/>
        <v xml:space="preserve"> </v>
      </c>
      <c r="B67" s="111" t="s">
        <v>21</v>
      </c>
      <c r="C67" s="125">
        <f t="shared" ref="C67:H69" si="107">+C17+C42</f>
        <v>16861</v>
      </c>
      <c r="D67" s="127">
        <f t="shared" si="107"/>
        <v>16869</v>
      </c>
      <c r="E67" s="167">
        <f t="shared" si="107"/>
        <v>33730</v>
      </c>
      <c r="F67" s="125">
        <f t="shared" si="107"/>
        <v>18883</v>
      </c>
      <c r="G67" s="127">
        <f t="shared" si="107"/>
        <v>18888</v>
      </c>
      <c r="H67" s="167">
        <f t="shared" si="107"/>
        <v>37771</v>
      </c>
      <c r="I67" s="128">
        <f t="shared" si="80"/>
        <v>11.980432849095756</v>
      </c>
      <c r="J67" s="4"/>
      <c r="L67" s="14" t="s">
        <v>21</v>
      </c>
      <c r="M67" s="40">
        <f>'Lcc_BKK+DMK'!M67+Lcc_CNX!M67+Lcc_HDY!M67+Lcc_HKT!M67+Lcc_CEI!M67</f>
        <v>2615917</v>
      </c>
      <c r="N67" s="38">
        <f>'Lcc_BKK+DMK'!N67+Lcc_CNX!N67+Lcc_HDY!N67+Lcc_HKT!N67+Lcc_CEI!N67</f>
        <v>2611341</v>
      </c>
      <c r="O67" s="182">
        <f t="shared" ref="O67:O70" si="108">SUM(M67:N67)</f>
        <v>5227258</v>
      </c>
      <c r="P67" s="413">
        <f>+Lcc_BKK!P67+Lcc_DMK!P67+Lcc_CNX!P67+Lcc_HDY!P67+Lcc_HKT!P67+Lcc_CEI!P67</f>
        <v>2158</v>
      </c>
      <c r="Q67" s="182">
        <f t="shared" ref="Q67:Q70" si="109">O67+P67</f>
        <v>5229416</v>
      </c>
      <c r="R67" s="40">
        <f>'Lcc_BKK+DMK'!R67+Lcc_CNX!R67+Lcc_HDY!R67+Lcc_HKT!R67+Lcc_CEI!R67</f>
        <v>2854789</v>
      </c>
      <c r="S67" s="38">
        <f>'Lcc_BKK+DMK'!S67+Lcc_CNX!S67+Lcc_HDY!S67+Lcc_HKT!S67+Lcc_CEI!S67</f>
        <v>2869541</v>
      </c>
      <c r="T67" s="182">
        <f t="shared" ref="T67:T70" si="110">SUM(R67:S67)</f>
        <v>5724330</v>
      </c>
      <c r="U67" s="148">
        <f>+Lcc_BKK!U67+Lcc_DMK!U67+Lcc_CNX!U67+Lcc_HDY!U67+Lcc_HKT!U67+Lcc_CEI!U67</f>
        <v>4038</v>
      </c>
      <c r="V67" s="182">
        <f t="shared" si="84"/>
        <v>5728368</v>
      </c>
      <c r="W67" s="41">
        <f t="shared" si="85"/>
        <v>9.5412566145053326</v>
      </c>
    </row>
    <row r="68" spans="1:23" ht="14.25" customHeight="1" x14ac:dyDescent="0.2">
      <c r="A68" s="4" t="str">
        <f t="shared" si="96"/>
        <v xml:space="preserve"> </v>
      </c>
      <c r="B68" s="111" t="s">
        <v>22</v>
      </c>
      <c r="C68" s="125">
        <f t="shared" si="107"/>
        <v>16933</v>
      </c>
      <c r="D68" s="127">
        <f t="shared" si="107"/>
        <v>16928</v>
      </c>
      <c r="E68" s="160">
        <f t="shared" si="107"/>
        <v>33861</v>
      </c>
      <c r="F68" s="125">
        <f t="shared" si="107"/>
        <v>18810</v>
      </c>
      <c r="G68" s="127">
        <f t="shared" si="107"/>
        <v>18816</v>
      </c>
      <c r="H68" s="160">
        <f t="shared" si="107"/>
        <v>37626</v>
      </c>
      <c r="I68" s="128">
        <f t="shared" si="80"/>
        <v>11.118986444582269</v>
      </c>
      <c r="J68" s="4"/>
      <c r="L68" s="14" t="s">
        <v>22</v>
      </c>
      <c r="M68" s="40">
        <f>'Lcc_BKK+DMK'!M68+Lcc_CNX!M68+Lcc_HDY!M68+Lcc_HKT!M68+Lcc_CEI!M68</f>
        <v>2647196</v>
      </c>
      <c r="N68" s="38">
        <f>'Lcc_BKK+DMK'!N68+Lcc_CNX!N68+Lcc_HDY!N68+Lcc_HKT!N68+Lcc_CEI!N68</f>
        <v>2639977</v>
      </c>
      <c r="O68" s="182">
        <f t="shared" si="108"/>
        <v>5287173</v>
      </c>
      <c r="P68" s="413">
        <f>+Lcc_BKK!P68+Lcc_DMK!P68+Lcc_CNX!P68+Lcc_HDY!P68+Lcc_HKT!P68+Lcc_CEI!P68</f>
        <v>1558</v>
      </c>
      <c r="Q68" s="182">
        <f t="shared" si="109"/>
        <v>5288731</v>
      </c>
      <c r="R68" s="40">
        <f>'Lcc_BKK+DMK'!R68+Lcc_CNX!R68+Lcc_HDY!R68+Lcc_HKT!R68+Lcc_CEI!R68</f>
        <v>2876790</v>
      </c>
      <c r="S68" s="38">
        <f>'Lcc_BKK+DMK'!S68+Lcc_CNX!S68+Lcc_HDY!S68+Lcc_HKT!S68+Lcc_CEI!S68</f>
        <v>2868664</v>
      </c>
      <c r="T68" s="182">
        <f t="shared" si="110"/>
        <v>5745454</v>
      </c>
      <c r="U68" s="148">
        <f>+Lcc_BKK!U68+Lcc_DMK!U68+Lcc_CNX!U68+Lcc_HDY!U68+Lcc_HKT!U68+Lcc_CEI!U68</f>
        <v>5063</v>
      </c>
      <c r="V68" s="182">
        <f t="shared" si="84"/>
        <v>5750517</v>
      </c>
      <c r="W68" s="41">
        <f t="shared" si="85"/>
        <v>8.731508560371104</v>
      </c>
    </row>
    <row r="69" spans="1:23" ht="14.25" customHeight="1" thickBot="1" x14ac:dyDescent="0.25">
      <c r="A69" s="4" t="str">
        <f t="shared" si="96"/>
        <v xml:space="preserve"> </v>
      </c>
      <c r="B69" s="111" t="s">
        <v>23</v>
      </c>
      <c r="C69" s="125">
        <f t="shared" si="107"/>
        <v>15735</v>
      </c>
      <c r="D69" s="144">
        <f t="shared" si="107"/>
        <v>15738</v>
      </c>
      <c r="E69" s="162">
        <f t="shared" si="107"/>
        <v>31473</v>
      </c>
      <c r="F69" s="125">
        <f t="shared" si="107"/>
        <v>17452</v>
      </c>
      <c r="G69" s="144">
        <f t="shared" si="107"/>
        <v>17452</v>
      </c>
      <c r="H69" s="162">
        <f t="shared" si="107"/>
        <v>34904</v>
      </c>
      <c r="I69" s="145">
        <f t="shared" si="80"/>
        <v>10.901407555682653</v>
      </c>
      <c r="J69" s="4"/>
      <c r="L69" s="14" t="s">
        <v>23</v>
      </c>
      <c r="M69" s="40">
        <f>'Lcc_BKK+DMK'!M69+Lcc_CNX!M69+Lcc_HDY!M69+Lcc_HKT!M69+Lcc_CEI!M69</f>
        <v>2357056</v>
      </c>
      <c r="N69" s="38">
        <f>'Lcc_BKK+DMK'!N69+Lcc_CNX!N69+Lcc_HDY!N69+Lcc_HKT!N69+Lcc_CEI!N69</f>
        <v>2362133</v>
      </c>
      <c r="O69" s="182">
        <f t="shared" si="108"/>
        <v>4719189</v>
      </c>
      <c r="P69" s="39">
        <f>+Lcc_BKK!P69+Lcc_DMK!P69+Lcc_CNX!P69+Lcc_HDY!P69+Lcc_HKT!P69+Lcc_CEI!P69</f>
        <v>1036</v>
      </c>
      <c r="Q69" s="185">
        <f t="shared" si="109"/>
        <v>4720225</v>
      </c>
      <c r="R69" s="40">
        <f>'Lcc_BKK+DMK'!R69+Lcc_CNX!R69+Lcc_HDY!R69+Lcc_HKT!R69+Lcc_CEI!R69</f>
        <v>2518836</v>
      </c>
      <c r="S69" s="38">
        <f>'Lcc_BKK+DMK'!S69+Lcc_CNX!S69+Lcc_HDY!S69+Lcc_HKT!S69+Lcc_CEI!S69</f>
        <v>2530884</v>
      </c>
      <c r="T69" s="182">
        <f t="shared" si="110"/>
        <v>5049720</v>
      </c>
      <c r="U69" s="39">
        <f>+Lcc_BKK!U69+Lcc_DMK!U69+Lcc_CNX!U69+Lcc_HDY!U69+Lcc_HKT!U69+Lcc_CEI!U69</f>
        <v>4895</v>
      </c>
      <c r="V69" s="185">
        <f t="shared" si="84"/>
        <v>5054615</v>
      </c>
      <c r="W69" s="41">
        <f t="shared" si="85"/>
        <v>7.0841961982744506</v>
      </c>
    </row>
    <row r="70" spans="1:23" ht="14.25" customHeight="1" thickTop="1" thickBot="1" x14ac:dyDescent="0.25">
      <c r="A70" s="4" t="str">
        <f t="shared" si="96"/>
        <v xml:space="preserve"> </v>
      </c>
      <c r="B70" s="132" t="s">
        <v>24</v>
      </c>
      <c r="C70" s="133">
        <f t="shared" ref="C70:E70" si="111">+C67+C68+C69</f>
        <v>49529</v>
      </c>
      <c r="D70" s="135">
        <f t="shared" si="111"/>
        <v>49535</v>
      </c>
      <c r="E70" s="168">
        <f t="shared" si="111"/>
        <v>99064</v>
      </c>
      <c r="F70" s="133">
        <f t="shared" ref="F70:H70" si="112">+F67+F68+F69</f>
        <v>55145</v>
      </c>
      <c r="G70" s="135">
        <f t="shared" si="112"/>
        <v>55156</v>
      </c>
      <c r="H70" s="168">
        <f t="shared" si="112"/>
        <v>110301</v>
      </c>
      <c r="I70" s="136">
        <f t="shared" si="80"/>
        <v>11.343172090769604</v>
      </c>
      <c r="J70" s="4"/>
      <c r="L70" s="42" t="s">
        <v>24</v>
      </c>
      <c r="M70" s="46">
        <f>'Lcc_BKK+DMK'!M70+Lcc_CNX!M70+Lcc_HDY!M70+Lcc_HKT!M70+Lcc_CEI!M70</f>
        <v>7620169</v>
      </c>
      <c r="N70" s="44">
        <f>'Lcc_BKK+DMK'!N70+Lcc_CNX!N70+Lcc_HDY!N70+Lcc_HKT!N70+Lcc_CEI!N70</f>
        <v>7613451</v>
      </c>
      <c r="O70" s="183">
        <f t="shared" si="108"/>
        <v>15233620</v>
      </c>
      <c r="P70" s="45">
        <f>+Lcc_BKK!P70+Lcc_DMK!P70+Lcc_CNX!P70+Lcc_HDY!P70+Lcc_HKT!P70+Lcc_CEI!P70</f>
        <v>4752</v>
      </c>
      <c r="Q70" s="186">
        <f t="shared" si="109"/>
        <v>15238372</v>
      </c>
      <c r="R70" s="46">
        <f>'Lcc_BKK+DMK'!R70+Lcc_CNX!R70+Lcc_HDY!R70+Lcc_HKT!R70+Lcc_CEI!R70</f>
        <v>8250415</v>
      </c>
      <c r="S70" s="44">
        <f>'Lcc_BKK+DMK'!S70+Lcc_CNX!S70+Lcc_HDY!S70+Lcc_HKT!S70+Lcc_CEI!S70</f>
        <v>8269089</v>
      </c>
      <c r="T70" s="183">
        <f t="shared" si="110"/>
        <v>16519504</v>
      </c>
      <c r="U70" s="45">
        <f>+Lcc_BKK!U70+Lcc_DMK!U70+Lcc_CNX!U70+Lcc_HDY!U70+Lcc_HKT!U70+Lcc_CEI!U70</f>
        <v>13996</v>
      </c>
      <c r="V70" s="186">
        <f t="shared" si="84"/>
        <v>16533500</v>
      </c>
      <c r="W70" s="47">
        <f t="shared" si="85"/>
        <v>8.4991231346760685</v>
      </c>
    </row>
    <row r="71" spans="1:23" ht="14.25" customHeight="1" thickTop="1" x14ac:dyDescent="0.2">
      <c r="A71" s="4" t="str">
        <f t="shared" ref="A71" si="113">IF(ISERROR(F71/G71)," ",IF(F71/G71&gt;0.5,IF(F71/G71&lt;1.5," ","NOT OK"),"NOT OK"))</f>
        <v xml:space="preserve"> </v>
      </c>
      <c r="B71" s="111" t="s">
        <v>10</v>
      </c>
      <c r="C71" s="125">
        <f t="shared" ref="C71:H73" si="114">+C21+C46</f>
        <v>17155</v>
      </c>
      <c r="D71" s="127">
        <f t="shared" si="114"/>
        <v>17160</v>
      </c>
      <c r="E71" s="164">
        <f t="shared" si="114"/>
        <v>34315</v>
      </c>
      <c r="F71" s="125">
        <f t="shared" si="114"/>
        <v>19226</v>
      </c>
      <c r="G71" s="127">
        <f t="shared" si="114"/>
        <v>19225</v>
      </c>
      <c r="H71" s="164">
        <f t="shared" si="114"/>
        <v>38451</v>
      </c>
      <c r="I71" s="128">
        <f>IF(E71=0,0,((H71/E71)-1)*100)</f>
        <v>12.053038030016028</v>
      </c>
      <c r="J71" s="4"/>
      <c r="K71" s="7"/>
      <c r="L71" s="14" t="s">
        <v>10</v>
      </c>
      <c r="M71" s="40">
        <f>'Lcc_BKK+DMK'!M71+Lcc_CNX!M71+Lcc_HDY!M71+Lcc_HKT!M71+Lcc_CEI!M71</f>
        <v>2620119</v>
      </c>
      <c r="N71" s="38">
        <f>'Lcc_BKK+DMK'!N71+Lcc_CNX!N71+Lcc_HDY!N71+Lcc_HKT!N71+Lcc_CEI!N71</f>
        <v>2653568</v>
      </c>
      <c r="O71" s="182">
        <f>SUM(M71:N71)</f>
        <v>5273687</v>
      </c>
      <c r="P71" s="39">
        <f>+Lcc_BKK!P71+Lcc_DMK!P71+Lcc_CNX!P71+Lcc_HDY!P71+Lcc_HKT!P71+Lcc_CEI!P71</f>
        <v>2592</v>
      </c>
      <c r="Q71" s="185">
        <f>O71+P71</f>
        <v>5276279</v>
      </c>
      <c r="R71" s="40">
        <f>'Lcc_BKK+DMK'!R71+Lcc_CNX!R71+Lcc_HDY!R71+Lcc_HKT!R71+Lcc_CEI!R71</f>
        <v>2864093</v>
      </c>
      <c r="S71" s="38">
        <f>'Lcc_BKK+DMK'!S71+Lcc_CNX!S71+Lcc_HDY!S71+Lcc_HKT!S71+Lcc_CEI!S71</f>
        <v>2896325</v>
      </c>
      <c r="T71" s="182">
        <f>SUM(R71:S71)</f>
        <v>5760418</v>
      </c>
      <c r="U71" s="39">
        <f>+Lcc_BKK!U71+Lcc_DMK!U71+Lcc_CNX!U71+Lcc_HDY!U71+Lcc_HKT!U71+Lcc_CEI!U71</f>
        <v>4509</v>
      </c>
      <c r="V71" s="185">
        <f>T71+U71</f>
        <v>5764927</v>
      </c>
      <c r="W71" s="41">
        <f t="shared" ref="W71" si="115">IF(Q71=0,0,((V71/Q71)-1)*100)</f>
        <v>9.2612236767615883</v>
      </c>
    </row>
    <row r="72" spans="1:23" ht="14.25" customHeight="1" x14ac:dyDescent="0.2">
      <c r="A72" s="4" t="str">
        <f>IF(ISERROR(F72/G72)," ",IF(F72/G72&gt;0.5,IF(F72/G72&lt;1.5," ","NOT OK"),"NOT OK"))</f>
        <v xml:space="preserve"> </v>
      </c>
      <c r="B72" s="111" t="s">
        <v>11</v>
      </c>
      <c r="C72" s="125">
        <f t="shared" si="114"/>
        <v>17380</v>
      </c>
      <c r="D72" s="127">
        <f t="shared" si="114"/>
        <v>17374</v>
      </c>
      <c r="E72" s="164">
        <f t="shared" si="114"/>
        <v>34754</v>
      </c>
      <c r="F72" s="125">
        <f t="shared" si="114"/>
        <v>18914</v>
      </c>
      <c r="G72" s="127">
        <f t="shared" si="114"/>
        <v>18911</v>
      </c>
      <c r="H72" s="164">
        <f t="shared" si="114"/>
        <v>37825</v>
      </c>
      <c r="I72" s="128">
        <f>IF(E72=0,0,((H72/E72)-1)*100)</f>
        <v>8.8363929331875433</v>
      </c>
      <c r="J72" s="4"/>
      <c r="K72" s="7"/>
      <c r="L72" s="14" t="s">
        <v>11</v>
      </c>
      <c r="M72" s="40">
        <f>'Lcc_BKK+DMK'!M72+Lcc_CNX!M72+Lcc_HDY!M72+Lcc_HKT!M72+Lcc_CEI!M72</f>
        <v>2693578</v>
      </c>
      <c r="N72" s="38">
        <f>'Lcc_BKK+DMK'!N72+Lcc_CNX!N72+Lcc_HDY!N72+Lcc_HKT!N72+Lcc_CEI!N72</f>
        <v>2677902</v>
      </c>
      <c r="O72" s="182">
        <f>SUM(M72:N72)</f>
        <v>5371480</v>
      </c>
      <c r="P72" s="39">
        <f>+Lcc_BKK!P72+Lcc_DMK!P72+Lcc_CNX!P72+Lcc_HDY!P72+Lcc_HKT!P72+Lcc_CEI!P72</f>
        <v>2881</v>
      </c>
      <c r="Q72" s="185">
        <f>O72+P72</f>
        <v>5374361</v>
      </c>
      <c r="R72" s="40">
        <f>'Lcc_BKK+DMK'!R72+Lcc_CNX!R72+Lcc_HDY!R72+Lcc_HKT!R72+Lcc_CEI!R72</f>
        <v>2881821</v>
      </c>
      <c r="S72" s="38">
        <f>'Lcc_BKK+DMK'!S72+Lcc_CNX!S72+Lcc_HDY!S72+Lcc_HKT!S72+Lcc_CEI!S72</f>
        <v>2844854</v>
      </c>
      <c r="T72" s="182">
        <f>SUM(R72:S72)</f>
        <v>5726675</v>
      </c>
      <c r="U72" s="39">
        <f>+Lcc_BKK!U72+Lcc_DMK!U72+Lcc_CNX!U72+Lcc_HDY!U72+Lcc_HKT!U72+Lcc_CEI!U72</f>
        <v>3990</v>
      </c>
      <c r="V72" s="185">
        <f>T72+U72</f>
        <v>5730665</v>
      </c>
      <c r="W72" s="41">
        <f>IF(Q72=0,0,((V72/Q72)-1)*100)</f>
        <v>6.629699791286825</v>
      </c>
    </row>
    <row r="73" spans="1:23" ht="14.25" customHeight="1" thickBot="1" x14ac:dyDescent="0.25">
      <c r="A73" s="4" t="str">
        <f>IF(ISERROR(F73/G73)," ",IF(F73/G73&gt;0.5,IF(F73/G73&lt;1.5," ","NOT OK"),"NOT OK"))</f>
        <v xml:space="preserve"> </v>
      </c>
      <c r="B73" s="116" t="s">
        <v>12</v>
      </c>
      <c r="C73" s="129">
        <f t="shared" si="114"/>
        <v>18404</v>
      </c>
      <c r="D73" s="131">
        <f t="shared" si="114"/>
        <v>18406</v>
      </c>
      <c r="E73" s="164">
        <f t="shared" si="114"/>
        <v>36810</v>
      </c>
      <c r="F73" s="129">
        <f t="shared" si="114"/>
        <v>20280</v>
      </c>
      <c r="G73" s="131">
        <f t="shared" si="114"/>
        <v>20281</v>
      </c>
      <c r="H73" s="164">
        <f t="shared" si="114"/>
        <v>40561</v>
      </c>
      <c r="I73" s="128">
        <f>IF(E73=0,0,((H73/E73)-1)*100)</f>
        <v>10.190165715838084</v>
      </c>
      <c r="J73" s="4"/>
      <c r="K73" s="7"/>
      <c r="L73" s="23" t="s">
        <v>12</v>
      </c>
      <c r="M73" s="40">
        <f>'Lcc_BKK+DMK'!M73+Lcc_CNX!M73+Lcc_HDY!M73+Lcc_HKT!M73+Lcc_CEI!M73</f>
        <v>2933600</v>
      </c>
      <c r="N73" s="38">
        <f>'Lcc_BKK+DMK'!N73+Lcc_CNX!N73+Lcc_HDY!N73+Lcc_HKT!N73+Lcc_CEI!N73</f>
        <v>2966597</v>
      </c>
      <c r="O73" s="182">
        <f>SUM(M73:N73)</f>
        <v>5900197</v>
      </c>
      <c r="P73" s="39">
        <f>+Lcc_BKK!P73+Lcc_DMK!P73+Lcc_CNX!P73+Lcc_HDY!P73+Lcc_HKT!P73+Lcc_CEI!P73</f>
        <v>5235</v>
      </c>
      <c r="Q73" s="185">
        <f>O73+P73</f>
        <v>5905432</v>
      </c>
      <c r="R73" s="40">
        <f>'Lcc_BKK+DMK'!R73+Lcc_CNX!R73+Lcc_HDY!R73+Lcc_HKT!R73+Lcc_CEI!R73</f>
        <v>3180302</v>
      </c>
      <c r="S73" s="38">
        <f>'Lcc_BKK+DMK'!S73+Lcc_CNX!S73+Lcc_HDY!S73+Lcc_HKT!S73+Lcc_CEI!S73</f>
        <v>3189534</v>
      </c>
      <c r="T73" s="182">
        <f>SUM(R73:S73)</f>
        <v>6369836</v>
      </c>
      <c r="U73" s="39">
        <f>+Lcc_BKK!U73+Lcc_DMK!U73+Lcc_CNX!U73+Lcc_HDY!U73+Lcc_HKT!U73+Lcc_CEI!U73</f>
        <v>8011</v>
      </c>
      <c r="V73" s="185">
        <f>T73+U73</f>
        <v>6377847</v>
      </c>
      <c r="W73" s="41">
        <f>IF(Q73=0,0,((V73/Q73)-1)*100)</f>
        <v>7.9996687795236721</v>
      </c>
    </row>
    <row r="74" spans="1:23" ht="14.25" customHeight="1" thickTop="1" thickBot="1" x14ac:dyDescent="0.25">
      <c r="A74" s="382" t="str">
        <f t="shared" ref="A74:A75" si="116">IF(ISERROR(F74/G74)," ",IF(F74/G74&gt;0.5,IF(F74/G74&lt;1.5," ","NOT OK"),"NOT OK"))</f>
        <v xml:space="preserve"> </v>
      </c>
      <c r="B74" s="132" t="s">
        <v>57</v>
      </c>
      <c r="C74" s="133">
        <f t="shared" ref="C74:H74" si="117">+C71+C72+C73</f>
        <v>52939</v>
      </c>
      <c r="D74" s="135">
        <f t="shared" si="117"/>
        <v>52940</v>
      </c>
      <c r="E74" s="168">
        <f t="shared" si="117"/>
        <v>105879</v>
      </c>
      <c r="F74" s="133">
        <f t="shared" si="117"/>
        <v>58420</v>
      </c>
      <c r="G74" s="135">
        <f t="shared" si="117"/>
        <v>58417</v>
      </c>
      <c r="H74" s="168">
        <f t="shared" si="117"/>
        <v>116837</v>
      </c>
      <c r="I74" s="136">
        <f t="shared" ref="I74" si="118">IF(E74=0,0,((H74/E74)-1)*100)</f>
        <v>10.349549957970883</v>
      </c>
      <c r="J74" s="4"/>
      <c r="L74" s="42" t="s">
        <v>57</v>
      </c>
      <c r="M74" s="46">
        <f t="shared" ref="M74:V74" si="119">+M71+M72+M73</f>
        <v>8247297</v>
      </c>
      <c r="N74" s="44">
        <f t="shared" si="119"/>
        <v>8298067</v>
      </c>
      <c r="O74" s="183">
        <f t="shared" si="119"/>
        <v>16545364</v>
      </c>
      <c r="P74" s="44">
        <f t="shared" si="119"/>
        <v>10708</v>
      </c>
      <c r="Q74" s="183">
        <f t="shared" si="119"/>
        <v>16556072</v>
      </c>
      <c r="R74" s="46">
        <f t="shared" si="119"/>
        <v>8926216</v>
      </c>
      <c r="S74" s="44">
        <f t="shared" si="119"/>
        <v>8930713</v>
      </c>
      <c r="T74" s="183">
        <f t="shared" si="119"/>
        <v>17856929</v>
      </c>
      <c r="U74" s="44">
        <f t="shared" si="119"/>
        <v>16510</v>
      </c>
      <c r="V74" s="183">
        <f t="shared" si="119"/>
        <v>17873439</v>
      </c>
      <c r="W74" s="47">
        <f t="shared" ref="W74" si="120">IF(Q74=0,0,((V74/Q74)-1)*100)</f>
        <v>7.957002119826484</v>
      </c>
    </row>
    <row r="75" spans="1:23" ht="14.25" customHeight="1" thickTop="1" thickBot="1" x14ac:dyDescent="0.25">
      <c r="A75" s="383" t="str">
        <f t="shared" si="116"/>
        <v xml:space="preserve"> </v>
      </c>
      <c r="B75" s="132" t="s">
        <v>63</v>
      </c>
      <c r="C75" s="133">
        <f t="shared" ref="C75:H75" si="121">+C62+C66+C70+C74</f>
        <v>200708</v>
      </c>
      <c r="D75" s="135">
        <f t="shared" si="121"/>
        <v>200737</v>
      </c>
      <c r="E75" s="165">
        <f t="shared" si="121"/>
        <v>401445</v>
      </c>
      <c r="F75" s="133">
        <f t="shared" si="121"/>
        <v>224773</v>
      </c>
      <c r="G75" s="135">
        <f t="shared" si="121"/>
        <v>224776</v>
      </c>
      <c r="H75" s="165">
        <f t="shared" si="121"/>
        <v>449549</v>
      </c>
      <c r="I75" s="137">
        <f>IF(E75=0,0,((H75/E75)-1)*100)</f>
        <v>11.982712451269784</v>
      </c>
      <c r="J75" s="8"/>
      <c r="L75" s="42" t="s">
        <v>63</v>
      </c>
      <c r="M75" s="46">
        <f t="shared" ref="M75:V75" si="122">+M62+M66+M70+M74</f>
        <v>31163186</v>
      </c>
      <c r="N75" s="44">
        <f t="shared" si="122"/>
        <v>31189793</v>
      </c>
      <c r="O75" s="183">
        <f t="shared" si="122"/>
        <v>62352979</v>
      </c>
      <c r="P75" s="45">
        <f t="shared" si="122"/>
        <v>32763</v>
      </c>
      <c r="Q75" s="186">
        <f t="shared" si="122"/>
        <v>62385742</v>
      </c>
      <c r="R75" s="46">
        <f t="shared" si="122"/>
        <v>34730030</v>
      </c>
      <c r="S75" s="44">
        <f t="shared" si="122"/>
        <v>34756670</v>
      </c>
      <c r="T75" s="183">
        <f t="shared" si="122"/>
        <v>69486700</v>
      </c>
      <c r="U75" s="45">
        <f t="shared" si="122"/>
        <v>50972</v>
      </c>
      <c r="V75" s="186">
        <f t="shared" si="122"/>
        <v>69537672</v>
      </c>
      <c r="W75" s="47">
        <f>IF(Q75=0,0,((V75/Q75)-1)*100)</f>
        <v>11.464045743016094</v>
      </c>
    </row>
    <row r="76" spans="1:23" ht="14.25" thickTop="1" thickBot="1" x14ac:dyDescent="0.25">
      <c r="B76" s="146" t="s">
        <v>60</v>
      </c>
      <c r="C76" s="107"/>
      <c r="D76" s="107"/>
      <c r="E76" s="107"/>
      <c r="F76" s="107"/>
      <c r="G76" s="107"/>
      <c r="H76" s="107"/>
      <c r="I76" s="108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3" ht="13.5" thickTop="1" x14ac:dyDescent="0.2">
      <c r="L77" s="483" t="s">
        <v>33</v>
      </c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5"/>
    </row>
    <row r="78" spans="1:23" ht="13.5" thickBot="1" x14ac:dyDescent="0.25">
      <c r="L78" s="478" t="s">
        <v>43</v>
      </c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80"/>
    </row>
    <row r="79" spans="1:23" ht="14.25" thickTop="1" thickBot="1" x14ac:dyDescent="0.25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3" ht="24.75" customHeight="1" thickTop="1" thickBot="1" x14ac:dyDescent="0.25">
      <c r="L80" s="59"/>
      <c r="M80" s="486" t="s">
        <v>64</v>
      </c>
      <c r="N80" s="481"/>
      <c r="O80" s="481"/>
      <c r="P80" s="481"/>
      <c r="Q80" s="482"/>
      <c r="R80" s="481" t="s">
        <v>65</v>
      </c>
      <c r="S80" s="481"/>
      <c r="T80" s="481"/>
      <c r="U80" s="481"/>
      <c r="V80" s="482"/>
      <c r="W80" s="355" t="s">
        <v>2</v>
      </c>
    </row>
    <row r="81" spans="1:28" ht="13.5" thickTop="1" x14ac:dyDescent="0.2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56" t="s">
        <v>4</v>
      </c>
    </row>
    <row r="82" spans="1:28" ht="13.5" thickBot="1" x14ac:dyDescent="0.25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54"/>
    </row>
    <row r="83" spans="1:28" ht="5.25" customHeight="1" thickTop="1" x14ac:dyDescent="0.2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8" ht="14.25" customHeight="1" x14ac:dyDescent="0.2">
      <c r="A84" s="386"/>
      <c r="L84" s="61" t="s">
        <v>13</v>
      </c>
      <c r="M84" s="78">
        <f>'Lcc_BKK+DMK'!M84+Lcc_CNX!M84+Lcc_HDY!M84+Lcc_HKT!M84+Lcc_CEI!M84</f>
        <v>1614</v>
      </c>
      <c r="N84" s="79">
        <f>'Lcc_BKK+DMK'!N84+Lcc_CNX!N84+Lcc_HDY!N84+Lcc_HKT!N84+Lcc_CEI!N84</f>
        <v>3755</v>
      </c>
      <c r="O84" s="197">
        <f>M84+N84</f>
        <v>5369</v>
      </c>
      <c r="P84" s="80">
        <f>'Lcc_BKK+DMK'!P84+Lcc_CNX!P84+Lcc_HDY!P84+Lcc_HKT!P84+Lcc_CEI!P84</f>
        <v>0</v>
      </c>
      <c r="Q84" s="197">
        <f>O84+P84</f>
        <v>5369</v>
      </c>
      <c r="R84" s="78">
        <f>'Lcc_BKK+DMK'!R84+Lcc_CNX!R84+Lcc_HDY!R84+Lcc_HKT!R84+Lcc_CEI!R84</f>
        <v>1896</v>
      </c>
      <c r="S84" s="79">
        <f>'Lcc_BKK+DMK'!S84+Lcc_CNX!S84+Lcc_HDY!S84+Lcc_HKT!S84+Lcc_CEI!S84</f>
        <v>4227</v>
      </c>
      <c r="T84" s="197">
        <f>R84+S84</f>
        <v>6123</v>
      </c>
      <c r="U84" s="80">
        <f>'Lcc_BKK+DMK'!U84+Lcc_CNX!U84+Lcc_HDY!U84+Lcc_HKT!U84+Lcc_CEI!U84</f>
        <v>0</v>
      </c>
      <c r="V84" s="197">
        <f>T84+U84</f>
        <v>6123</v>
      </c>
      <c r="W84" s="81">
        <f t="shared" ref="W84:W95" si="123">IF(Q84=0,0,((V84/Q84)-1)*100)</f>
        <v>14.043583535108951</v>
      </c>
      <c r="Y84" s="320"/>
      <c r="Z84" s="320"/>
    </row>
    <row r="85" spans="1:28" ht="14.25" customHeight="1" x14ac:dyDescent="0.2">
      <c r="A85" s="386"/>
      <c r="L85" s="61" t="s">
        <v>14</v>
      </c>
      <c r="M85" s="78">
        <f>'Lcc_BKK+DMK'!M85+Lcc_CNX!M85+Lcc_HDY!M85+Lcc_HKT!M85+Lcc_CEI!M85</f>
        <v>1491</v>
      </c>
      <c r="N85" s="79">
        <f>'Lcc_BKK+DMK'!N85+Lcc_CNX!N85+Lcc_HDY!N85+Lcc_HKT!N85+Lcc_CEI!N85</f>
        <v>3585</v>
      </c>
      <c r="O85" s="197">
        <f>M85+N85</f>
        <v>5076</v>
      </c>
      <c r="P85" s="80">
        <f>'Lcc_BKK+DMK'!P85+Lcc_CNX!P85+Lcc_HDY!P85+Lcc_HKT!P85+Lcc_CEI!P85</f>
        <v>13</v>
      </c>
      <c r="Q85" s="197">
        <f>O85+P85</f>
        <v>5089</v>
      </c>
      <c r="R85" s="78">
        <f>'Lcc_BKK+DMK'!R85+Lcc_CNX!R85+Lcc_HDY!R85+Lcc_HKT!R85+Lcc_CEI!R85</f>
        <v>1750</v>
      </c>
      <c r="S85" s="79">
        <f>'Lcc_BKK+DMK'!S85+Lcc_CNX!S85+Lcc_HDY!S85+Lcc_HKT!S85+Lcc_CEI!S85</f>
        <v>4194</v>
      </c>
      <c r="T85" s="197">
        <f>R85+S85</f>
        <v>5944</v>
      </c>
      <c r="U85" s="80">
        <f>'Lcc_BKK+DMK'!U85+Lcc_CNX!U85+Lcc_HDY!U85+Lcc_HKT!U85+Lcc_CEI!U85</f>
        <v>2</v>
      </c>
      <c r="V85" s="197">
        <f>T85+U85</f>
        <v>5946</v>
      </c>
      <c r="W85" s="81">
        <f t="shared" si="123"/>
        <v>16.840243662802123</v>
      </c>
      <c r="Y85" s="320"/>
      <c r="Z85" s="320"/>
    </row>
    <row r="86" spans="1:28" ht="14.25" customHeight="1" thickBot="1" x14ac:dyDescent="0.25">
      <c r="A86" s="386"/>
      <c r="L86" s="61" t="s">
        <v>15</v>
      </c>
      <c r="M86" s="78">
        <f>'Lcc_BKK+DMK'!M86+Lcc_CNX!M86+Lcc_HDY!M86+Lcc_HKT!M86+Lcc_CEI!M86</f>
        <v>2198</v>
      </c>
      <c r="N86" s="79">
        <f>'Lcc_BKK+DMK'!N86+Lcc_CNX!N86+Lcc_HDY!N86+Lcc_HKT!N86+Lcc_CEI!N86</f>
        <v>4738</v>
      </c>
      <c r="O86" s="197">
        <f>M86+N86</f>
        <v>6936</v>
      </c>
      <c r="P86" s="80">
        <f>'Lcc_BKK+DMK'!P86+Lcc_CNX!P86+Lcc_HDY!P86+Lcc_HKT!P86+Lcc_CEI!P86</f>
        <v>21</v>
      </c>
      <c r="Q86" s="197">
        <f>O86+P86</f>
        <v>6957</v>
      </c>
      <c r="R86" s="78">
        <f>'Lcc_BKK+DMK'!R86+Lcc_CNX!R86+Lcc_HDY!R86+Lcc_HKT!R86+Lcc_CEI!R86</f>
        <v>2099</v>
      </c>
      <c r="S86" s="79">
        <f>'Lcc_BKK+DMK'!S86+Lcc_CNX!S86+Lcc_HDY!S86+Lcc_HKT!S86+Lcc_CEI!S86</f>
        <v>5628</v>
      </c>
      <c r="T86" s="197">
        <f>R86+S86</f>
        <v>7727</v>
      </c>
      <c r="U86" s="80">
        <f>'Lcc_BKK+DMK'!U86+Lcc_CNX!U86+Lcc_HDY!U86+Lcc_HKT!U86+Lcc_CEI!U86</f>
        <v>0</v>
      </c>
      <c r="V86" s="197">
        <f>T86+U86</f>
        <v>7727</v>
      </c>
      <c r="W86" s="81">
        <f>IF(Q86=0,0,((V86/Q86)-1)*100)</f>
        <v>11.06798907575104</v>
      </c>
    </row>
    <row r="87" spans="1:28" ht="14.25" customHeight="1" thickTop="1" thickBot="1" x14ac:dyDescent="0.25">
      <c r="A87" s="386"/>
      <c r="L87" s="82" t="s">
        <v>61</v>
      </c>
      <c r="M87" s="83">
        <f t="shared" ref="M87:Q87" si="124">+M84+M85+M86</f>
        <v>5303</v>
      </c>
      <c r="N87" s="84">
        <f t="shared" si="124"/>
        <v>12078</v>
      </c>
      <c r="O87" s="198">
        <f t="shared" si="124"/>
        <v>17381</v>
      </c>
      <c r="P87" s="83">
        <f t="shared" si="124"/>
        <v>34</v>
      </c>
      <c r="Q87" s="198">
        <f t="shared" si="124"/>
        <v>17415</v>
      </c>
      <c r="R87" s="83">
        <f t="shared" ref="R87:U87" si="125">+R84+R85+R86</f>
        <v>5745</v>
      </c>
      <c r="S87" s="84">
        <f t="shared" si="125"/>
        <v>14049</v>
      </c>
      <c r="T87" s="198">
        <f t="shared" si="125"/>
        <v>19794</v>
      </c>
      <c r="U87" s="83">
        <f t="shared" si="125"/>
        <v>2</v>
      </c>
      <c r="V87" s="198">
        <f t="shared" ref="V87" si="126">+V84+V85+V86</f>
        <v>19796</v>
      </c>
      <c r="W87" s="85">
        <f>IF(Q87=0,0,((V87/Q87)-1)*100)</f>
        <v>13.672121734137232</v>
      </c>
      <c r="Y87" s="320"/>
      <c r="Z87" s="320"/>
      <c r="AB87" s="320"/>
    </row>
    <row r="88" spans="1:28" ht="14.25" customHeight="1" thickTop="1" x14ac:dyDescent="0.2">
      <c r="A88" s="386"/>
      <c r="L88" s="61" t="s">
        <v>16</v>
      </c>
      <c r="M88" s="78">
        <f>'Lcc_BKK+DMK'!M88+Lcc_CNX!M88+Lcc_HDY!M88+Lcc_HKT!M88+Lcc_CEI!M88</f>
        <v>2147</v>
      </c>
      <c r="N88" s="79">
        <f>'Lcc_BKK+DMK'!N88+Lcc_CNX!N88+Lcc_HDY!N88+Lcc_HKT!N88+Lcc_CEI!N88</f>
        <v>4625</v>
      </c>
      <c r="O88" s="197">
        <f>SUM(M88:N88)</f>
        <v>6772</v>
      </c>
      <c r="P88" s="80">
        <f>'Lcc_BKK+DMK'!P88+Lcc_CNX!P88+Lcc_HDY!P88+Lcc_HKT!P88+Lcc_CEI!P88</f>
        <v>0</v>
      </c>
      <c r="Q88" s="197">
        <f>O88+P88</f>
        <v>6772</v>
      </c>
      <c r="R88" s="78">
        <f>'Lcc_BKK+DMK'!R88+Lcc_CNX!R88+Lcc_HDY!R88+Lcc_HKT!R88+Lcc_CEI!R88</f>
        <v>2047</v>
      </c>
      <c r="S88" s="79">
        <f>'Lcc_BKK+DMK'!S88+Lcc_CNX!S88+Lcc_HDY!S88+Lcc_HKT!S88+Lcc_CEI!S88</f>
        <v>5807</v>
      </c>
      <c r="T88" s="197">
        <f>SUM(R88:S88)</f>
        <v>7854</v>
      </c>
      <c r="U88" s="80">
        <f>'Lcc_BKK+DMK'!U88+Lcc_CNX!U88+Lcc_HDY!U88+Lcc_HKT!U88+Lcc_CEI!U88</f>
        <v>0</v>
      </c>
      <c r="V88" s="197">
        <f>T88+U88</f>
        <v>7854</v>
      </c>
      <c r="W88" s="81">
        <f t="shared" si="123"/>
        <v>15.97755463673951</v>
      </c>
      <c r="Y88" s="320"/>
      <c r="Z88" s="320"/>
    </row>
    <row r="89" spans="1:28" ht="14.25" customHeight="1" x14ac:dyDescent="0.2">
      <c r="A89" s="386"/>
      <c r="L89" s="61" t="s">
        <v>17</v>
      </c>
      <c r="M89" s="78">
        <f>'Lcc_BKK+DMK'!M89+Lcc_CNX!M89+Lcc_HDY!M89+Lcc_HKT!M89+Lcc_CEI!M89</f>
        <v>1981</v>
      </c>
      <c r="N89" s="79">
        <f>'Lcc_BKK+DMK'!N89+Lcc_CNX!N89+Lcc_HDY!N89+Lcc_HKT!N89+Lcc_CEI!N89</f>
        <v>4858</v>
      </c>
      <c r="O89" s="197">
        <f>SUM(M89:N89)</f>
        <v>6839</v>
      </c>
      <c r="P89" s="80">
        <f>'Lcc_BKK+DMK'!P89+Lcc_CNX!P89+Lcc_HDY!P89+Lcc_HKT!P89+Lcc_CEI!P89</f>
        <v>1</v>
      </c>
      <c r="Q89" s="197">
        <f>O89+P89</f>
        <v>6840</v>
      </c>
      <c r="R89" s="78">
        <f>'Lcc_BKK+DMK'!R89+Lcc_CNX!R89+Lcc_HDY!R89+Lcc_HKT!R89+Lcc_CEI!R89</f>
        <v>1916</v>
      </c>
      <c r="S89" s="79">
        <f>'Lcc_BKK+DMK'!S89+Lcc_CNX!S89+Lcc_HDY!S89+Lcc_HKT!S89+Lcc_CEI!S89</f>
        <v>5823</v>
      </c>
      <c r="T89" s="197">
        <f>SUM(R89:S89)</f>
        <v>7739</v>
      </c>
      <c r="U89" s="80">
        <f>'Lcc_BKK+DMK'!U89+Lcc_CNX!U89+Lcc_HDY!U89+Lcc_HKT!U89+Lcc_CEI!U89</f>
        <v>2</v>
      </c>
      <c r="V89" s="197">
        <f>T89+U89</f>
        <v>7741</v>
      </c>
      <c r="W89" s="81">
        <f t="shared" ref="W89" si="127">IF(Q89=0,0,((V89/Q89)-1)*100)</f>
        <v>13.172514619883046</v>
      </c>
      <c r="Y89" s="320"/>
      <c r="Z89" s="320"/>
    </row>
    <row r="90" spans="1:28" ht="14.25" customHeight="1" thickBot="1" x14ac:dyDescent="0.25">
      <c r="A90" s="386"/>
      <c r="L90" s="61" t="s">
        <v>18</v>
      </c>
      <c r="M90" s="78">
        <f>'Lcc_BKK+DMK'!M90+Lcc_CNX!M90+Lcc_HDY!M90+Lcc_HKT!M90+Lcc_CEI!M90</f>
        <v>1948</v>
      </c>
      <c r="N90" s="79">
        <f>'Lcc_BKK+DMK'!N90+Lcc_CNX!N90+Lcc_HDY!N90+Lcc_HKT!N90+Lcc_CEI!N90</f>
        <v>4452</v>
      </c>
      <c r="O90" s="199">
        <f>SUM(M90:N90)</f>
        <v>6400</v>
      </c>
      <c r="P90" s="86">
        <f>'Lcc_BKK+DMK'!P90+Lcc_CNX!P90+Lcc_HDY!P90+Lcc_HKT!P90+Lcc_CEI!P90</f>
        <v>1</v>
      </c>
      <c r="Q90" s="199">
        <f>O90+P90</f>
        <v>6401</v>
      </c>
      <c r="R90" s="78">
        <f>'Lcc_BKK+DMK'!R90+Lcc_CNX!R90+Lcc_HDY!R90+Lcc_HKT!R90+Lcc_CEI!R90</f>
        <v>1751</v>
      </c>
      <c r="S90" s="79">
        <f>'Lcc_BKK+DMK'!S90+Lcc_CNX!S90+Lcc_HDY!S90+Lcc_HKT!S90+Lcc_CEI!S90</f>
        <v>5306</v>
      </c>
      <c r="T90" s="199">
        <f>SUM(R90:S90)</f>
        <v>7057</v>
      </c>
      <c r="U90" s="86">
        <f>'Lcc_BKK+DMK'!U90+Lcc_CNX!U90+Lcc_HDY!U90+Lcc_HKT!U90+Lcc_CEI!U90</f>
        <v>0</v>
      </c>
      <c r="V90" s="199">
        <f>T90+U90</f>
        <v>7057</v>
      </c>
      <c r="W90" s="81">
        <f t="shared" si="123"/>
        <v>10.248398687705041</v>
      </c>
      <c r="Y90" s="320"/>
      <c r="Z90" s="320"/>
    </row>
    <row r="91" spans="1:28" ht="14.25" customHeight="1" thickTop="1" thickBot="1" x14ac:dyDescent="0.25">
      <c r="A91" s="386"/>
      <c r="L91" s="87" t="s">
        <v>19</v>
      </c>
      <c r="M91" s="88">
        <f t="shared" ref="M91:Q91" si="128">+M88+M89+M90</f>
        <v>6076</v>
      </c>
      <c r="N91" s="88">
        <f t="shared" si="128"/>
        <v>13935</v>
      </c>
      <c r="O91" s="200">
        <f t="shared" si="128"/>
        <v>20011</v>
      </c>
      <c r="P91" s="89">
        <f t="shared" si="128"/>
        <v>2</v>
      </c>
      <c r="Q91" s="200">
        <f t="shared" si="128"/>
        <v>20013</v>
      </c>
      <c r="R91" s="88">
        <f t="shared" ref="R91:U91" si="129">+R88+R89+R90</f>
        <v>5714</v>
      </c>
      <c r="S91" s="88">
        <f t="shared" si="129"/>
        <v>16936</v>
      </c>
      <c r="T91" s="200">
        <f t="shared" si="129"/>
        <v>22650</v>
      </c>
      <c r="U91" s="89">
        <f t="shared" si="129"/>
        <v>2</v>
      </c>
      <c r="V91" s="200">
        <f t="shared" ref="V91" si="130">+V88+V89+V90</f>
        <v>22652</v>
      </c>
      <c r="W91" s="90">
        <f t="shared" si="123"/>
        <v>13.186428821266173</v>
      </c>
    </row>
    <row r="92" spans="1:28" ht="14.25" customHeight="1" thickTop="1" x14ac:dyDescent="0.2">
      <c r="A92" s="386"/>
      <c r="L92" s="61" t="s">
        <v>21</v>
      </c>
      <c r="M92" s="78">
        <f>'Lcc_BKK+DMK'!M92+Lcc_CNX!M92+Lcc_HDY!M92+Lcc_HKT!M92+Lcc_CEI!M92</f>
        <v>2139</v>
      </c>
      <c r="N92" s="79">
        <f>'Lcc_BKK+DMK'!N92+Lcc_CNX!N92+Lcc_HDY!N92+Lcc_HKT!N92+Lcc_CEI!N92</f>
        <v>4047</v>
      </c>
      <c r="O92" s="199">
        <f>SUM(M92:N92)</f>
        <v>6186</v>
      </c>
      <c r="P92" s="91">
        <f>'Lcc_BKK+DMK'!P92+Lcc_CNX!P92+Lcc_HDY!P92+Lcc_HKT!P92+Lcc_CEI!P92</f>
        <v>0</v>
      </c>
      <c r="Q92" s="199">
        <f>O92+P92</f>
        <v>6186</v>
      </c>
      <c r="R92" s="78">
        <f>'Lcc_BKK+DMK'!R92+Lcc_CNX!R92+Lcc_HDY!R92+Lcc_HKT!R92+Lcc_CEI!R92</f>
        <v>1869</v>
      </c>
      <c r="S92" s="79">
        <f>'Lcc_BKK+DMK'!S92+Lcc_CNX!S92+Lcc_HDY!S92+Lcc_HKT!S92+Lcc_CEI!S92</f>
        <v>4897</v>
      </c>
      <c r="T92" s="199">
        <f>SUM(R92:S92)</f>
        <v>6766</v>
      </c>
      <c r="U92" s="91">
        <f>'Lcc_BKK+DMK'!U92+Lcc_CNX!U92+Lcc_HDY!U92+Lcc_HKT!U92+Lcc_CEI!U92</f>
        <v>4</v>
      </c>
      <c r="V92" s="199">
        <f>T92+U92</f>
        <v>6770</v>
      </c>
      <c r="W92" s="81">
        <f t="shared" si="123"/>
        <v>9.4406724862593059</v>
      </c>
    </row>
    <row r="93" spans="1:28" ht="14.25" customHeight="1" x14ac:dyDescent="0.2">
      <c r="A93" s="386"/>
      <c r="L93" s="61" t="s">
        <v>22</v>
      </c>
      <c r="M93" s="78">
        <f>'Lcc_BKK+DMK'!M93+Lcc_CNX!M93+Lcc_HDY!M93+Lcc_HKT!M93+Lcc_CEI!M93</f>
        <v>1982</v>
      </c>
      <c r="N93" s="79">
        <f>'Lcc_BKK+DMK'!N93+Lcc_CNX!N93+Lcc_HDY!N93+Lcc_HKT!N93+Lcc_CEI!N93</f>
        <v>3590</v>
      </c>
      <c r="O93" s="199">
        <f>SUM(M93:N93)</f>
        <v>5572</v>
      </c>
      <c r="P93" s="80">
        <f>'Lcc_BKK+DMK'!P93+Lcc_CNX!P93+Lcc_HDY!P93+Lcc_HKT!P93+Lcc_CEI!P93</f>
        <v>6</v>
      </c>
      <c r="Q93" s="199">
        <f>O93+P93</f>
        <v>5578</v>
      </c>
      <c r="R93" s="78">
        <f>'Lcc_BKK+DMK'!R93+Lcc_CNX!R93+Lcc_HDY!R93+Lcc_HKT!R93+Lcc_CEI!R93</f>
        <v>1857</v>
      </c>
      <c r="S93" s="79">
        <f>'Lcc_BKK+DMK'!S93+Lcc_CNX!S93+Lcc_HDY!S93+Lcc_HKT!S93+Lcc_CEI!S93</f>
        <v>4584</v>
      </c>
      <c r="T93" s="199">
        <f>SUM(R93:S93)</f>
        <v>6441</v>
      </c>
      <c r="U93" s="80">
        <f>'Lcc_BKK+DMK'!U93+Lcc_CNX!U93+Lcc_HDY!U93+Lcc_HKT!U93+Lcc_CEI!U93</f>
        <v>0</v>
      </c>
      <c r="V93" s="199">
        <f>T93+U93</f>
        <v>6441</v>
      </c>
      <c r="W93" s="81">
        <f t="shared" si="123"/>
        <v>15.471495159555392</v>
      </c>
    </row>
    <row r="94" spans="1:28" ht="14.25" customHeight="1" thickBot="1" x14ac:dyDescent="0.25">
      <c r="A94" s="387"/>
      <c r="L94" s="61" t="s">
        <v>23</v>
      </c>
      <c r="M94" s="78">
        <f>'Lcc_BKK+DMK'!M94+Lcc_CNX!M94+Lcc_HDY!M94+Lcc_HKT!M94+Lcc_CEI!M94</f>
        <v>2066</v>
      </c>
      <c r="N94" s="79">
        <f>'Lcc_BKK+DMK'!N94+Lcc_CNX!N94+Lcc_HDY!N94+Lcc_HKT!N94+Lcc_CEI!N94</f>
        <v>3828</v>
      </c>
      <c r="O94" s="199">
        <f>SUM(M94:N94)</f>
        <v>5894</v>
      </c>
      <c r="P94" s="80">
        <f>'Lcc_BKK+DMK'!P94+Lcc_CNX!P94+Lcc_HDY!P94+Lcc_HKT!P94+Lcc_CEI!P94</f>
        <v>0</v>
      </c>
      <c r="Q94" s="199">
        <f>O94+P94</f>
        <v>5894</v>
      </c>
      <c r="R94" s="78">
        <f>'Lcc_BKK+DMK'!R94+Lcc_CNX!R94+Lcc_HDY!R94+Lcc_HKT!R94+Lcc_CEI!R94</f>
        <v>2021</v>
      </c>
      <c r="S94" s="79">
        <f>'Lcc_BKK+DMK'!S94+Lcc_CNX!S94+Lcc_HDY!S94+Lcc_HKT!S94+Lcc_CEI!S94</f>
        <v>4646</v>
      </c>
      <c r="T94" s="199">
        <f>SUM(R94:S94)</f>
        <v>6667</v>
      </c>
      <c r="U94" s="80">
        <f>'Lcc_BKK+DMK'!U94+Lcc_CNX!U94+Lcc_HDY!U94+Lcc_HKT!U94+Lcc_CEI!U94</f>
        <v>0</v>
      </c>
      <c r="V94" s="199">
        <f>T94+U94</f>
        <v>6667</v>
      </c>
      <c r="W94" s="81">
        <f t="shared" si="123"/>
        <v>13.115032236172386</v>
      </c>
    </row>
    <row r="95" spans="1:28" ht="14.25" customHeight="1" thickTop="1" thickBot="1" x14ac:dyDescent="0.25">
      <c r="A95" s="386"/>
      <c r="L95" s="82" t="s">
        <v>24</v>
      </c>
      <c r="M95" s="83">
        <f t="shared" ref="M95:Q95" si="131">+M92+M93+M94</f>
        <v>6187</v>
      </c>
      <c r="N95" s="84">
        <f t="shared" si="131"/>
        <v>11465</v>
      </c>
      <c r="O95" s="198">
        <f t="shared" si="131"/>
        <v>17652</v>
      </c>
      <c r="P95" s="83">
        <f t="shared" si="131"/>
        <v>6</v>
      </c>
      <c r="Q95" s="198">
        <f t="shared" si="131"/>
        <v>17658</v>
      </c>
      <c r="R95" s="83">
        <f t="shared" ref="R95:U95" si="132">+R92+R93+R94</f>
        <v>5747</v>
      </c>
      <c r="S95" s="84">
        <f t="shared" si="132"/>
        <v>14127</v>
      </c>
      <c r="T95" s="198">
        <f t="shared" si="132"/>
        <v>19874</v>
      </c>
      <c r="U95" s="83">
        <f t="shared" si="132"/>
        <v>4</v>
      </c>
      <c r="V95" s="198">
        <f t="shared" ref="V95" si="133">+V92+V93+V94</f>
        <v>19878</v>
      </c>
      <c r="W95" s="85">
        <f t="shared" si="123"/>
        <v>12.572205232755685</v>
      </c>
    </row>
    <row r="96" spans="1:28" ht="14.25" customHeight="1" thickTop="1" x14ac:dyDescent="0.2">
      <c r="A96" s="386"/>
      <c r="L96" s="61" t="s">
        <v>10</v>
      </c>
      <c r="M96" s="78">
        <f>'Lcc_BKK+DMK'!M96+Lcc_CNX!M96+Lcc_HDY!M96+Lcc_HKT!M96+Lcc_CEI!M96</f>
        <v>2041</v>
      </c>
      <c r="N96" s="79">
        <f>'Lcc_BKK+DMK'!N96+Lcc_CNX!N96+Lcc_HDY!N96+Lcc_HKT!N96+Lcc_CEI!N96</f>
        <v>4454</v>
      </c>
      <c r="O96" s="199">
        <f>SUM(M96:N96)</f>
        <v>6495</v>
      </c>
      <c r="P96" s="80">
        <f>'Lcc_BKK+DMK'!P96+Lcc_CNX!P96+Lcc_HDY!P96+Lcc_HKT!P96+Lcc_CEI!P96</f>
        <v>0</v>
      </c>
      <c r="Q96" s="197">
        <f>O96+P96</f>
        <v>6495</v>
      </c>
      <c r="R96" s="78">
        <f>'Lcc_BKK+DMK'!R96+Lcc_CNX!R96+Lcc_HDY!R96+Lcc_HKT!R96+Lcc_CEI!R96</f>
        <v>2026</v>
      </c>
      <c r="S96" s="79">
        <f>'Lcc_BKK+DMK'!S96+Lcc_CNX!S96+Lcc_HDY!S96+Lcc_HKT!S96+Lcc_CEI!S96</f>
        <v>4704</v>
      </c>
      <c r="T96" s="199">
        <f>SUM(R96:S96)</f>
        <v>6730</v>
      </c>
      <c r="U96" s="80">
        <f>'Lcc_BKK+DMK'!U96+Lcc_CNX!U96+Lcc_HDY!U96+Lcc_HKT!U96+Lcc_CEI!U96</f>
        <v>0</v>
      </c>
      <c r="V96" s="197">
        <f>T96+U96</f>
        <v>6730</v>
      </c>
      <c r="W96" s="81">
        <f>IF(Q96=0,0,((V96/Q96)-1)*100)</f>
        <v>3.6181678214010748</v>
      </c>
      <c r="Y96" s="320"/>
      <c r="Z96" s="320"/>
    </row>
    <row r="97" spans="1:28" ht="14.25" customHeight="1" x14ac:dyDescent="0.2">
      <c r="A97" s="386"/>
      <c r="L97" s="61" t="s">
        <v>11</v>
      </c>
      <c r="M97" s="78">
        <f>'Lcc_BKK+DMK'!M97+Lcc_CNX!M97+Lcc_HDY!M97+Lcc_HKT!M97+Lcc_CEI!M97</f>
        <v>2380</v>
      </c>
      <c r="N97" s="79">
        <f>'Lcc_BKK+DMK'!N97+Lcc_CNX!N97+Lcc_HDY!N97+Lcc_HKT!N97+Lcc_CEI!N97</f>
        <v>4973</v>
      </c>
      <c r="O97" s="199">
        <f>SUM(M97:N97)</f>
        <v>7353</v>
      </c>
      <c r="P97" s="80">
        <f>'Lcc_BKK+DMK'!P97+Lcc_CNX!P97+Lcc_HDY!P97+Lcc_HKT!P97+Lcc_CEI!P97</f>
        <v>0</v>
      </c>
      <c r="Q97" s="197">
        <f>O97+P97</f>
        <v>7353</v>
      </c>
      <c r="R97" s="78">
        <f>'Lcc_BKK+DMK'!R97+Lcc_CNX!R97+Lcc_HDY!R97+Lcc_HKT!R97+Lcc_CEI!R97</f>
        <v>2354</v>
      </c>
      <c r="S97" s="79">
        <f>'Lcc_BKK+DMK'!S97+Lcc_CNX!S97+Lcc_HDY!S97+Lcc_HKT!S97+Lcc_CEI!S97</f>
        <v>4415</v>
      </c>
      <c r="T97" s="199">
        <f>SUM(R97:S97)</f>
        <v>6769</v>
      </c>
      <c r="U97" s="80">
        <f>'Lcc_BKK+DMK'!U97+Lcc_CNX!U97+Lcc_HDY!U97+Lcc_HKT!U97+Lcc_CEI!U97</f>
        <v>0</v>
      </c>
      <c r="V97" s="197">
        <f>T97+U97</f>
        <v>6769</v>
      </c>
      <c r="W97" s="81">
        <f>IF(Q97=0,0,((V97/Q97)-1)*100)</f>
        <v>-7.9423364613083081</v>
      </c>
      <c r="Y97" s="318"/>
    </row>
    <row r="98" spans="1:28" ht="14.25" customHeight="1" thickBot="1" x14ac:dyDescent="0.25">
      <c r="A98" s="386"/>
      <c r="L98" s="67" t="s">
        <v>12</v>
      </c>
      <c r="M98" s="78">
        <f>'Lcc_BKK+DMK'!M98+Lcc_CNX!M98+Lcc_HDY!M98+Lcc_HKT!M98+Lcc_CEI!M98</f>
        <v>2150</v>
      </c>
      <c r="N98" s="79">
        <f>'Lcc_BKK+DMK'!N98+Lcc_CNX!N98+Lcc_HDY!N98+Lcc_HKT!N98+Lcc_CEI!N98</f>
        <v>4834</v>
      </c>
      <c r="O98" s="199">
        <f t="shared" ref="O98" si="134">SUM(M98:N98)</f>
        <v>6984</v>
      </c>
      <c r="P98" s="80">
        <f>'Lcc_BKK+DMK'!P98+Lcc_CNX!P98+Lcc_HDY!P98+Lcc_HKT!P98+Lcc_CEI!P98</f>
        <v>0</v>
      </c>
      <c r="Q98" s="197">
        <f>O98+P98</f>
        <v>6984</v>
      </c>
      <c r="R98" s="78">
        <f>'Lcc_BKK+DMK'!R98+Lcc_CNX!R98+Lcc_HDY!R98+Lcc_HKT!R98+Lcc_CEI!R98</f>
        <v>2214</v>
      </c>
      <c r="S98" s="79">
        <f>'Lcc_BKK+DMK'!S98+Lcc_CNX!S98+Lcc_HDY!S98+Lcc_HKT!S98+Lcc_CEI!S98</f>
        <v>4108</v>
      </c>
      <c r="T98" s="199">
        <f t="shared" ref="T98" si="135">SUM(R98:S98)</f>
        <v>6322</v>
      </c>
      <c r="U98" s="80">
        <f>'Lcc_BKK+DMK'!U98+Lcc_CNX!U98+Lcc_HDY!U98+Lcc_HKT!U98+Lcc_CEI!U98</f>
        <v>6</v>
      </c>
      <c r="V98" s="197">
        <f>T98+U98</f>
        <v>6328</v>
      </c>
      <c r="W98" s="81">
        <f>IF(Q98=0,0,((V98/Q98)-1)*100)</f>
        <v>-9.3928980526918675</v>
      </c>
      <c r="Y98" s="318"/>
    </row>
    <row r="99" spans="1:28" ht="14.25" customHeight="1" thickTop="1" thickBot="1" x14ac:dyDescent="0.25">
      <c r="A99" s="386"/>
      <c r="L99" s="82" t="s">
        <v>57</v>
      </c>
      <c r="M99" s="83">
        <f t="shared" ref="M99:V99" si="136">+M96+M97+M98</f>
        <v>6571</v>
      </c>
      <c r="N99" s="84">
        <f t="shared" si="136"/>
        <v>14261</v>
      </c>
      <c r="O99" s="198">
        <f t="shared" si="136"/>
        <v>20832</v>
      </c>
      <c r="P99" s="83">
        <f t="shared" si="136"/>
        <v>0</v>
      </c>
      <c r="Q99" s="198">
        <f t="shared" si="136"/>
        <v>20832</v>
      </c>
      <c r="R99" s="83">
        <f t="shared" si="136"/>
        <v>6594</v>
      </c>
      <c r="S99" s="84">
        <f t="shared" si="136"/>
        <v>13227</v>
      </c>
      <c r="T99" s="198">
        <f t="shared" si="136"/>
        <v>19821</v>
      </c>
      <c r="U99" s="83">
        <f t="shared" si="136"/>
        <v>6</v>
      </c>
      <c r="V99" s="198">
        <f t="shared" si="136"/>
        <v>19827</v>
      </c>
      <c r="W99" s="85">
        <f t="shared" ref="W99" si="137">IF(Q99=0,0,((V99/Q99)-1)*100)</f>
        <v>-4.8243087557603648</v>
      </c>
      <c r="Y99" s="409"/>
      <c r="Z99" s="409"/>
      <c r="AA99" s="408"/>
    </row>
    <row r="100" spans="1:28" ht="14.25" customHeight="1" thickTop="1" thickBot="1" x14ac:dyDescent="0.25">
      <c r="A100" s="386"/>
      <c r="L100" s="82" t="s">
        <v>63</v>
      </c>
      <c r="M100" s="83">
        <f t="shared" ref="M100:V100" si="138">+M87+M91+M95+M99</f>
        <v>24137</v>
      </c>
      <c r="N100" s="84">
        <f t="shared" si="138"/>
        <v>51739</v>
      </c>
      <c r="O100" s="198">
        <f t="shared" si="138"/>
        <v>75876</v>
      </c>
      <c r="P100" s="83">
        <f t="shared" si="138"/>
        <v>42</v>
      </c>
      <c r="Q100" s="198">
        <f t="shared" si="138"/>
        <v>75918</v>
      </c>
      <c r="R100" s="83">
        <f t="shared" si="138"/>
        <v>23800</v>
      </c>
      <c r="S100" s="84">
        <f t="shared" si="138"/>
        <v>58339</v>
      </c>
      <c r="T100" s="198">
        <f t="shared" si="138"/>
        <v>82139</v>
      </c>
      <c r="U100" s="83">
        <f t="shared" si="138"/>
        <v>14</v>
      </c>
      <c r="V100" s="198">
        <f t="shared" si="138"/>
        <v>82153</v>
      </c>
      <c r="W100" s="85">
        <f>IF(Q100=0,0,((V100/Q100)-1)*100)</f>
        <v>8.2128085566005371</v>
      </c>
      <c r="Y100" s="409"/>
      <c r="Z100" s="409"/>
      <c r="AA100" s="408"/>
      <c r="AB100" s="320"/>
    </row>
    <row r="101" spans="1:28" ht="14.25" thickTop="1" thickBot="1" x14ac:dyDescent="0.25">
      <c r="A101" s="386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 x14ac:dyDescent="0.2">
      <c r="L102" s="483" t="s">
        <v>41</v>
      </c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5"/>
    </row>
    <row r="103" spans="1:28" ht="13.5" thickBot="1" x14ac:dyDescent="0.25">
      <c r="L103" s="478" t="s">
        <v>44</v>
      </c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80"/>
    </row>
    <row r="104" spans="1:28" ht="14.25" thickTop="1" thickBot="1" x14ac:dyDescent="0.25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 x14ac:dyDescent="0.25">
      <c r="L105" s="59"/>
      <c r="M105" s="214" t="s">
        <v>64</v>
      </c>
      <c r="N105" s="213"/>
      <c r="O105" s="214"/>
      <c r="P105" s="212"/>
      <c r="Q105" s="213"/>
      <c r="R105" s="481" t="s">
        <v>65</v>
      </c>
      <c r="S105" s="481"/>
      <c r="T105" s="481"/>
      <c r="U105" s="481"/>
      <c r="V105" s="482"/>
      <c r="W105" s="355" t="s">
        <v>2</v>
      </c>
    </row>
    <row r="106" spans="1:28" ht="13.5" thickTop="1" x14ac:dyDescent="0.2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56" t="s">
        <v>4</v>
      </c>
    </row>
    <row r="107" spans="1:28" ht="13.5" thickBot="1" x14ac:dyDescent="0.25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57"/>
    </row>
    <row r="108" spans="1:28" ht="6" customHeight="1" thickTop="1" x14ac:dyDescent="0.2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 ht="14.25" customHeight="1" x14ac:dyDescent="0.2">
      <c r="L109" s="61" t="s">
        <v>13</v>
      </c>
      <c r="M109" s="78">
        <f>+'Lcc_BKK+DMK'!M109+Lcc_CNX!M109+Lcc_HDY!M109+Lcc_HKT!M109+Lcc_CEI!M109</f>
        <v>1109</v>
      </c>
      <c r="N109" s="79">
        <f>+'Lcc_BKK+DMK'!N109+Lcc_CNX!N109+Lcc_HDY!N109+Lcc_HKT!N109+Lcc_CEI!N109</f>
        <v>1151</v>
      </c>
      <c r="O109" s="197">
        <f>M109+N109</f>
        <v>2260</v>
      </c>
      <c r="P109" s="80">
        <f>+'Lcc_BKK+DMK'!P109+Lcc_CNX!P109+Lcc_HDY!P109+Lcc_HKT!P109+Lcc_CEI!P109</f>
        <v>0</v>
      </c>
      <c r="Q109" s="197">
        <f>O109+P109</f>
        <v>2260</v>
      </c>
      <c r="R109" s="78">
        <f>+'Lcc_BKK+DMK'!R109+Lcc_CNX!R109+Lcc_HDY!R109+Lcc_HKT!R109+Lcc_CEI!R109</f>
        <v>800</v>
      </c>
      <c r="S109" s="79">
        <f>+'Lcc_BKK+DMK'!S109+Lcc_CNX!S109+Lcc_HDY!S109+Lcc_HKT!S109+Lcc_CEI!S109</f>
        <v>962</v>
      </c>
      <c r="T109" s="197">
        <f>R109+S109</f>
        <v>1762</v>
      </c>
      <c r="U109" s="80">
        <f>+'Lcc_BKK+DMK'!U109+Lcc_CNX!U109+Lcc_HDY!U109+Lcc_HKT!U109+Lcc_CEI!U109</f>
        <v>0</v>
      </c>
      <c r="V109" s="197">
        <f>T109+U109</f>
        <v>1762</v>
      </c>
      <c r="W109" s="81">
        <f t="shared" ref="W109:W120" si="139">IF(Q109=0,0,((V109/Q109)-1)*100)</f>
        <v>-22.0353982300885</v>
      </c>
      <c r="Y109" s="320"/>
      <c r="Z109" s="320"/>
    </row>
    <row r="110" spans="1:28" ht="14.25" customHeight="1" x14ac:dyDescent="0.2">
      <c r="L110" s="61" t="s">
        <v>14</v>
      </c>
      <c r="M110" s="78">
        <f>+'Lcc_BKK+DMK'!M110+Lcc_CNX!M110+Lcc_HDY!M110+Lcc_HKT!M110+Lcc_CEI!M110</f>
        <v>1010</v>
      </c>
      <c r="N110" s="79">
        <f>+'Lcc_BKK+DMK'!N110+Lcc_CNX!N110+Lcc_HDY!N110+Lcc_HKT!N110+Lcc_CEI!N110</f>
        <v>1221</v>
      </c>
      <c r="O110" s="197">
        <f>M110+N110</f>
        <v>2231</v>
      </c>
      <c r="P110" s="80">
        <f>+'Lcc_BKK+DMK'!P110+Lcc_CNX!P110+Lcc_HDY!P110+Lcc_HKT!P110+Lcc_CEI!P110</f>
        <v>0</v>
      </c>
      <c r="Q110" s="197">
        <f>O110+P110</f>
        <v>2231</v>
      </c>
      <c r="R110" s="78">
        <f>+'Lcc_BKK+DMK'!R110+Lcc_CNX!R110+Lcc_HDY!R110+Lcc_HKT!R110+Lcc_CEI!R110</f>
        <v>877</v>
      </c>
      <c r="S110" s="79">
        <f>+'Lcc_BKK+DMK'!S110+Lcc_CNX!S110+Lcc_HDY!S110+Lcc_HKT!S110+Lcc_CEI!S110</f>
        <v>1140</v>
      </c>
      <c r="T110" s="197">
        <f>R110+S110</f>
        <v>2017</v>
      </c>
      <c r="U110" s="80">
        <f>+'Lcc_BKK+DMK'!U110+Lcc_CNX!U110+Lcc_HDY!U110+Lcc_HKT!U110+Lcc_CEI!U110</f>
        <v>1</v>
      </c>
      <c r="V110" s="197">
        <f>T110+U110</f>
        <v>2018</v>
      </c>
      <c r="W110" s="81">
        <f t="shared" si="139"/>
        <v>-9.5472882115643198</v>
      </c>
      <c r="Y110" s="320"/>
      <c r="Z110" s="320"/>
    </row>
    <row r="111" spans="1:28" ht="14.25" customHeight="1" thickBot="1" x14ac:dyDescent="0.25">
      <c r="L111" s="61" t="s">
        <v>15</v>
      </c>
      <c r="M111" s="78">
        <f>+'Lcc_BKK+DMK'!M111+Lcc_CNX!M111+Lcc_HDY!M111+Lcc_HKT!M111+Lcc_CEI!M111</f>
        <v>1107</v>
      </c>
      <c r="N111" s="79">
        <f>+'Lcc_BKK+DMK'!N111+Lcc_CNX!N111+Lcc_HDY!N111+Lcc_HKT!N111+Lcc_CEI!N111</f>
        <v>1187</v>
      </c>
      <c r="O111" s="197">
        <f>M111+N111</f>
        <v>2294</v>
      </c>
      <c r="P111" s="80">
        <f>+'Lcc_BKK+DMK'!P111+Lcc_CNX!P111+Lcc_HDY!P111+Lcc_HKT!P111+Lcc_CEI!P111</f>
        <v>0</v>
      </c>
      <c r="Q111" s="197">
        <f>O111+P111</f>
        <v>2294</v>
      </c>
      <c r="R111" s="78">
        <f>+'Lcc_BKK+DMK'!R111+Lcc_CNX!R111+Lcc_HDY!R111+Lcc_HKT!R111+Lcc_CEI!R111</f>
        <v>771</v>
      </c>
      <c r="S111" s="79">
        <f>+'Lcc_BKK+DMK'!S111+Lcc_CNX!S111+Lcc_HDY!S111+Lcc_HKT!S111+Lcc_CEI!S111</f>
        <v>976</v>
      </c>
      <c r="T111" s="197">
        <f>R111+S111</f>
        <v>1747</v>
      </c>
      <c r="U111" s="80">
        <f>+'Lcc_BKK+DMK'!U111+Lcc_CNX!U111+Lcc_HDY!U111+Lcc_HKT!U111+Lcc_CEI!U111</f>
        <v>0</v>
      </c>
      <c r="V111" s="197">
        <f>T111+U111</f>
        <v>1747</v>
      </c>
      <c r="W111" s="81">
        <f>IF(Q111=0,0,((V111/Q111)-1)*100)</f>
        <v>-23.84481255448997</v>
      </c>
      <c r="Y111" s="320"/>
      <c r="Z111" s="320"/>
    </row>
    <row r="112" spans="1:28" ht="14.25" customHeight="1" thickTop="1" thickBot="1" x14ac:dyDescent="0.25">
      <c r="L112" s="82" t="s">
        <v>61</v>
      </c>
      <c r="M112" s="83">
        <f t="shared" ref="M112:Q112" si="140">+M109+M110+M111</f>
        <v>3226</v>
      </c>
      <c r="N112" s="84">
        <f t="shared" si="140"/>
        <v>3559</v>
      </c>
      <c r="O112" s="198">
        <f t="shared" si="140"/>
        <v>6785</v>
      </c>
      <c r="P112" s="83">
        <f t="shared" si="140"/>
        <v>0</v>
      </c>
      <c r="Q112" s="198">
        <f t="shared" si="140"/>
        <v>6785</v>
      </c>
      <c r="R112" s="83">
        <f t="shared" ref="R112:U112" si="141">+R109+R110+R111</f>
        <v>2448</v>
      </c>
      <c r="S112" s="84">
        <f t="shared" si="141"/>
        <v>3078</v>
      </c>
      <c r="T112" s="198">
        <f t="shared" si="141"/>
        <v>5526</v>
      </c>
      <c r="U112" s="83">
        <f t="shared" si="141"/>
        <v>1</v>
      </c>
      <c r="V112" s="198">
        <f t="shared" ref="V112" si="142">+V109+V110+V111</f>
        <v>5527</v>
      </c>
      <c r="W112" s="85">
        <f>IF(Q112=0,0,((V112/Q112)-1)*100)</f>
        <v>-18.540899042004423</v>
      </c>
      <c r="Y112" s="320"/>
      <c r="Z112" s="320"/>
      <c r="AB112" s="320"/>
    </row>
    <row r="113" spans="1:28" ht="14.25" customHeight="1" thickTop="1" x14ac:dyDescent="0.2">
      <c r="L113" s="61" t="s">
        <v>16</v>
      </c>
      <c r="M113" s="78">
        <f>+'Lcc_BKK+DMK'!M113+Lcc_CNX!M113+Lcc_HDY!M113+Lcc_HKT!M113+Lcc_CEI!M113</f>
        <v>846</v>
      </c>
      <c r="N113" s="79">
        <f>+'Lcc_BKK+DMK'!N113+Lcc_CNX!N113+Lcc_HDY!N113+Lcc_HKT!N113+Lcc_CEI!N113</f>
        <v>916</v>
      </c>
      <c r="O113" s="197">
        <f>SUM(M113:N113)</f>
        <v>1762</v>
      </c>
      <c r="P113" s="80">
        <f>+'Lcc_BKK+DMK'!P113+Lcc_CNX!P113+Lcc_HDY!P113+Lcc_HKT!P113+Lcc_CEI!P113</f>
        <v>0</v>
      </c>
      <c r="Q113" s="197">
        <f>O113+P113</f>
        <v>1762</v>
      </c>
      <c r="R113" s="78">
        <f>+'Lcc_BKK+DMK'!R113+Lcc_CNX!R113+Lcc_HDY!R113+Lcc_HKT!R113+Lcc_CEI!R113</f>
        <v>586</v>
      </c>
      <c r="S113" s="79">
        <f>+'Lcc_BKK+DMK'!S113+Lcc_CNX!S113+Lcc_HDY!S113+Lcc_HKT!S113+Lcc_CEI!S113</f>
        <v>691</v>
      </c>
      <c r="T113" s="197">
        <f>SUM(R113:S113)</f>
        <v>1277</v>
      </c>
      <c r="U113" s="80">
        <f>+'Lcc_BKK+DMK'!U113+Lcc_CNX!U113+Lcc_HDY!U113+Lcc_HKT!U113+Lcc_CEI!U113</f>
        <v>0</v>
      </c>
      <c r="V113" s="197">
        <f>T113+U113</f>
        <v>1277</v>
      </c>
      <c r="W113" s="81">
        <f t="shared" si="139"/>
        <v>-27.525539160045398</v>
      </c>
      <c r="Y113" s="320"/>
      <c r="Z113" s="320"/>
    </row>
    <row r="114" spans="1:28" ht="14.25" customHeight="1" x14ac:dyDescent="0.2">
      <c r="L114" s="61" t="s">
        <v>17</v>
      </c>
      <c r="M114" s="78">
        <f>+'Lcc_BKK+DMK'!M114+Lcc_CNX!M114+Lcc_HDY!M114+Lcc_HKT!M114+Lcc_CEI!M114</f>
        <v>868</v>
      </c>
      <c r="N114" s="79">
        <f>+'Lcc_BKK+DMK'!N114+Lcc_CNX!N114+Lcc_HDY!N114+Lcc_HKT!N114+Lcc_CEI!N114</f>
        <v>937</v>
      </c>
      <c r="O114" s="197">
        <f>SUM(M114:N114)</f>
        <v>1805</v>
      </c>
      <c r="P114" s="80">
        <f>+'Lcc_BKK+DMK'!P114+Lcc_CNX!P114+Lcc_HDY!P114+Lcc_HKT!P114+Lcc_CEI!P114</f>
        <v>1</v>
      </c>
      <c r="Q114" s="197">
        <f>O114+P114</f>
        <v>1806</v>
      </c>
      <c r="R114" s="78">
        <f>+'Lcc_BKK+DMK'!R114+Lcc_CNX!R114+Lcc_HDY!R114+Lcc_HKT!R114+Lcc_CEI!R114</f>
        <v>536</v>
      </c>
      <c r="S114" s="79">
        <f>+'Lcc_BKK+DMK'!S114+Lcc_CNX!S114+Lcc_HDY!S114+Lcc_HKT!S114+Lcc_CEI!S114</f>
        <v>699</v>
      </c>
      <c r="T114" s="197">
        <f>SUM(R114:S114)</f>
        <v>1235</v>
      </c>
      <c r="U114" s="80">
        <f>+'Lcc_BKK+DMK'!U114+Lcc_CNX!U114+Lcc_HDY!U114+Lcc_HKT!U114+Lcc_CEI!U114</f>
        <v>0</v>
      </c>
      <c r="V114" s="197">
        <f>T114+U114</f>
        <v>1235</v>
      </c>
      <c r="W114" s="81">
        <f t="shared" ref="W114" si="143">IF(Q114=0,0,((V114/Q114)-1)*100)</f>
        <v>-31.616832779623483</v>
      </c>
      <c r="Y114" s="320"/>
      <c r="Z114" s="320"/>
    </row>
    <row r="115" spans="1:28" ht="14.25" customHeight="1" thickBot="1" x14ac:dyDescent="0.25">
      <c r="L115" s="61" t="s">
        <v>18</v>
      </c>
      <c r="M115" s="78">
        <f>+'Lcc_BKK+DMK'!M115+Lcc_CNX!M115+Lcc_HDY!M115+Lcc_HKT!M115+Lcc_CEI!M115</f>
        <v>875</v>
      </c>
      <c r="N115" s="79">
        <f>+'Lcc_BKK+DMK'!N115+Lcc_CNX!N115+Lcc_HDY!N115+Lcc_HKT!N115+Lcc_CEI!N115</f>
        <v>901</v>
      </c>
      <c r="O115" s="199">
        <f>SUM(M115:N115)</f>
        <v>1776</v>
      </c>
      <c r="P115" s="86">
        <f>+'Lcc_BKK+DMK'!P115+Lcc_CNX!P115+Lcc_HDY!P115+Lcc_HKT!P115+Lcc_CEI!P115</f>
        <v>0</v>
      </c>
      <c r="Q115" s="199">
        <f>O115+P115</f>
        <v>1776</v>
      </c>
      <c r="R115" s="78">
        <f>+'Lcc_BKK+DMK'!R115+Lcc_CNX!R115+Lcc_HDY!R115+Lcc_HKT!R115+Lcc_CEI!R115</f>
        <v>492</v>
      </c>
      <c r="S115" s="79">
        <f>+'Lcc_BKK+DMK'!S115+Lcc_CNX!S115+Lcc_HDY!S115+Lcc_HKT!S115+Lcc_CEI!S115</f>
        <v>684</v>
      </c>
      <c r="T115" s="199">
        <f>SUM(R115:S115)</f>
        <v>1176</v>
      </c>
      <c r="U115" s="86">
        <f>+'Lcc_BKK+DMK'!U115+Lcc_CNX!U115+Lcc_HDY!U115+Lcc_HKT!U115+Lcc_CEI!U115</f>
        <v>0</v>
      </c>
      <c r="V115" s="199">
        <f>T115+U115</f>
        <v>1176</v>
      </c>
      <c r="W115" s="81">
        <f t="shared" si="139"/>
        <v>-33.783783783783782</v>
      </c>
      <c r="Y115" s="320"/>
      <c r="Z115" s="320"/>
    </row>
    <row r="116" spans="1:28" ht="14.25" customHeight="1" thickTop="1" thickBot="1" x14ac:dyDescent="0.25">
      <c r="L116" s="87" t="s">
        <v>19</v>
      </c>
      <c r="M116" s="88">
        <f t="shared" ref="M116:Q116" si="144">+M113+M114+M115</f>
        <v>2589</v>
      </c>
      <c r="N116" s="88">
        <f t="shared" si="144"/>
        <v>2754</v>
      </c>
      <c r="O116" s="200">
        <f t="shared" si="144"/>
        <v>5343</v>
      </c>
      <c r="P116" s="89">
        <f t="shared" si="144"/>
        <v>1</v>
      </c>
      <c r="Q116" s="200">
        <f t="shared" si="144"/>
        <v>5344</v>
      </c>
      <c r="R116" s="88">
        <f t="shared" ref="R116:U116" si="145">+R113+R114+R115</f>
        <v>1614</v>
      </c>
      <c r="S116" s="88">
        <f t="shared" si="145"/>
        <v>2074</v>
      </c>
      <c r="T116" s="200">
        <f t="shared" si="145"/>
        <v>3688</v>
      </c>
      <c r="U116" s="89">
        <f t="shared" si="145"/>
        <v>0</v>
      </c>
      <c r="V116" s="200">
        <f t="shared" ref="V116" si="146">+V113+V114+V115</f>
        <v>3688</v>
      </c>
      <c r="W116" s="90">
        <f t="shared" si="139"/>
        <v>-30.988023952095812</v>
      </c>
    </row>
    <row r="117" spans="1:28" ht="14.25" customHeight="1" thickTop="1" x14ac:dyDescent="0.2">
      <c r="A117" s="388"/>
      <c r="K117" s="388"/>
      <c r="L117" s="61" t="s">
        <v>21</v>
      </c>
      <c r="M117" s="78">
        <f>+'Lcc_BKK+DMK'!M117+Lcc_CNX!M117+Lcc_HDY!M117+Lcc_HKT!M117+Lcc_CEI!M117</f>
        <v>898</v>
      </c>
      <c r="N117" s="79">
        <f>+'Lcc_BKK+DMK'!N117+Lcc_CNX!N117+Lcc_HDY!N117+Lcc_HKT!N117+Lcc_CEI!N117</f>
        <v>925</v>
      </c>
      <c r="O117" s="199">
        <f>SUM(M117:N117)</f>
        <v>1823</v>
      </c>
      <c r="P117" s="91">
        <f>+'Lcc_BKK+DMK'!P117+Lcc_CNX!P117+Lcc_HDY!P117+Lcc_HKT!P117+Lcc_CEI!P117</f>
        <v>0</v>
      </c>
      <c r="Q117" s="199">
        <f>O117+P117</f>
        <v>1823</v>
      </c>
      <c r="R117" s="78">
        <f>+'Lcc_BKK+DMK'!R117+Lcc_CNX!R117+Lcc_HDY!R117+Lcc_HKT!R117+Lcc_CEI!R117</f>
        <v>598</v>
      </c>
      <c r="S117" s="79">
        <f>+'Lcc_BKK+DMK'!S117+Lcc_CNX!S117+Lcc_HDY!S117+Lcc_HKT!S117+Lcc_CEI!S117</f>
        <v>764</v>
      </c>
      <c r="T117" s="199">
        <f>SUM(R117:S117)</f>
        <v>1362</v>
      </c>
      <c r="U117" s="91">
        <f>+'Lcc_BKK+DMK'!U117+Lcc_CNX!U117+Lcc_HDY!U117+Lcc_HKT!U117+Lcc_CEI!U117</f>
        <v>0</v>
      </c>
      <c r="V117" s="199">
        <f>T117+U117</f>
        <v>1362</v>
      </c>
      <c r="W117" s="81">
        <f t="shared" si="139"/>
        <v>-25.287986834887544</v>
      </c>
    </row>
    <row r="118" spans="1:28" ht="14.25" customHeight="1" x14ac:dyDescent="0.2">
      <c r="A118" s="388"/>
      <c r="K118" s="388"/>
      <c r="L118" s="61" t="s">
        <v>22</v>
      </c>
      <c r="M118" s="78">
        <f>+'Lcc_BKK+DMK'!M118+Lcc_CNX!M118+Lcc_HDY!M118+Lcc_HKT!M118+Lcc_CEI!M118</f>
        <v>970</v>
      </c>
      <c r="N118" s="79">
        <f>+'Lcc_BKK+DMK'!N118+Lcc_CNX!N118+Lcc_HDY!N118+Lcc_HKT!N118+Lcc_CEI!N118</f>
        <v>991</v>
      </c>
      <c r="O118" s="199">
        <f>SUM(M118:N118)</f>
        <v>1961</v>
      </c>
      <c r="P118" s="80">
        <f>+'Lcc_BKK+DMK'!P118+Lcc_CNX!P118+Lcc_HDY!P118+Lcc_HKT!P118+Lcc_CEI!P118</f>
        <v>0</v>
      </c>
      <c r="Q118" s="199">
        <f>O118+P118</f>
        <v>1961</v>
      </c>
      <c r="R118" s="78">
        <f>+'Lcc_BKK+DMK'!R118+Lcc_CNX!R118+Lcc_HDY!R118+Lcc_HKT!R118+Lcc_CEI!R118</f>
        <v>653</v>
      </c>
      <c r="S118" s="79">
        <f>+'Lcc_BKK+DMK'!S118+Lcc_CNX!S118+Lcc_HDY!S118+Lcc_HKT!S118+Lcc_CEI!S118</f>
        <v>754</v>
      </c>
      <c r="T118" s="199">
        <f>SUM(R118:S118)</f>
        <v>1407</v>
      </c>
      <c r="U118" s="80">
        <f>+'Lcc_BKK+DMK'!U118+Lcc_CNX!U118+Lcc_HDY!U118+Lcc_HKT!U118+Lcc_CEI!U118</f>
        <v>2</v>
      </c>
      <c r="V118" s="199">
        <f>T118+U118</f>
        <v>1409</v>
      </c>
      <c r="W118" s="81">
        <f t="shared" si="139"/>
        <v>-28.148903620601729</v>
      </c>
    </row>
    <row r="119" spans="1:28" ht="14.25" customHeight="1" thickBot="1" x14ac:dyDescent="0.25">
      <c r="A119" s="388"/>
      <c r="K119" s="388"/>
      <c r="L119" s="61" t="s">
        <v>23</v>
      </c>
      <c r="M119" s="78">
        <f>+'Lcc_BKK+DMK'!M119+Lcc_CNX!M119+Lcc_HDY!M119+Lcc_HKT!M119+Lcc_CEI!M119</f>
        <v>875</v>
      </c>
      <c r="N119" s="79">
        <f>+'Lcc_BKK+DMK'!N119+Lcc_CNX!N119+Lcc_HDY!N119+Lcc_HKT!N119+Lcc_CEI!N119</f>
        <v>939</v>
      </c>
      <c r="O119" s="199">
        <f>SUM(M119:N119)</f>
        <v>1814</v>
      </c>
      <c r="P119" s="80">
        <f>+'Lcc_BKK+DMK'!P119+Lcc_CNX!P119+Lcc_HDY!P119+Lcc_HKT!P119+Lcc_CEI!P119</f>
        <v>0</v>
      </c>
      <c r="Q119" s="199">
        <f>O119+P119</f>
        <v>1814</v>
      </c>
      <c r="R119" s="78">
        <f>+'Lcc_BKK+DMK'!R119+Lcc_CNX!R119+Lcc_HDY!R119+Lcc_HKT!R119+Lcc_CEI!R119</f>
        <v>438</v>
      </c>
      <c r="S119" s="79">
        <f>+'Lcc_BKK+DMK'!S119+Lcc_CNX!S119+Lcc_HDY!S119+Lcc_HKT!S119+Lcc_CEI!S119</f>
        <v>657</v>
      </c>
      <c r="T119" s="199">
        <f>SUM(R119:S119)</f>
        <v>1095</v>
      </c>
      <c r="U119" s="80">
        <f>+'Lcc_BKK+DMK'!U119+Lcc_CNX!U119+Lcc_HDY!U119+Lcc_HKT!U119+Lcc_CEI!U119</f>
        <v>0</v>
      </c>
      <c r="V119" s="199">
        <f>T119+U119</f>
        <v>1095</v>
      </c>
      <c r="W119" s="81">
        <f t="shared" si="139"/>
        <v>-39.636163175303196</v>
      </c>
    </row>
    <row r="120" spans="1:28" ht="14.25" customHeight="1" thickTop="1" thickBot="1" x14ac:dyDescent="0.25">
      <c r="L120" s="82" t="s">
        <v>24</v>
      </c>
      <c r="M120" s="83">
        <f t="shared" ref="M120:Q120" si="147">+M117+M118+M119</f>
        <v>2743</v>
      </c>
      <c r="N120" s="84">
        <f t="shared" si="147"/>
        <v>2855</v>
      </c>
      <c r="O120" s="198">
        <f t="shared" si="147"/>
        <v>5598</v>
      </c>
      <c r="P120" s="83">
        <f t="shared" si="147"/>
        <v>0</v>
      </c>
      <c r="Q120" s="198">
        <f t="shared" si="147"/>
        <v>5598</v>
      </c>
      <c r="R120" s="83">
        <f t="shared" ref="R120:U120" si="148">+R117+R118+R119</f>
        <v>1689</v>
      </c>
      <c r="S120" s="84">
        <f t="shared" si="148"/>
        <v>2175</v>
      </c>
      <c r="T120" s="198">
        <f t="shared" si="148"/>
        <v>3864</v>
      </c>
      <c r="U120" s="83">
        <f t="shared" si="148"/>
        <v>2</v>
      </c>
      <c r="V120" s="198">
        <f t="shared" ref="V120" si="149">+V117+V118+V119</f>
        <v>3866</v>
      </c>
      <c r="W120" s="85">
        <f t="shared" si="139"/>
        <v>-30.939621293319043</v>
      </c>
    </row>
    <row r="121" spans="1:28" ht="14.25" customHeight="1" thickTop="1" x14ac:dyDescent="0.2">
      <c r="L121" s="61" t="s">
        <v>10</v>
      </c>
      <c r="M121" s="78">
        <f>+'Lcc_BKK+DMK'!M121+Lcc_CNX!M121+Lcc_HDY!M121+Lcc_HKT!M121+Lcc_CEI!M121</f>
        <v>891.36799999999994</v>
      </c>
      <c r="N121" s="79">
        <f>+'Lcc_BKK+DMK'!N121+Lcc_CNX!N121+Lcc_HDY!N121+Lcc_HKT!N121+Lcc_CEI!N121</f>
        <v>1027.194</v>
      </c>
      <c r="O121" s="199">
        <f>SUM(M121:N121)</f>
        <v>1918.5619999999999</v>
      </c>
      <c r="P121" s="80">
        <f>+'Lcc_BKK+DMK'!P121+Lcc_CNX!P121+Lcc_HDY!P121+Lcc_HKT!P121+Lcc_CEI!P121</f>
        <v>0</v>
      </c>
      <c r="Q121" s="197">
        <f>O121+P121</f>
        <v>1918.5619999999999</v>
      </c>
      <c r="R121" s="78">
        <f>+'Lcc_BKK+DMK'!R121+Lcc_CNX!R121+Lcc_HDY!R121+Lcc_HKT!R121+Lcc_CEI!R121</f>
        <v>866</v>
      </c>
      <c r="S121" s="79">
        <f>+'Lcc_BKK+DMK'!S121+Lcc_CNX!S121+Lcc_HDY!S121+Lcc_HKT!S121+Lcc_CEI!S121</f>
        <v>691</v>
      </c>
      <c r="T121" s="199">
        <f>SUM(R121:S121)</f>
        <v>1557</v>
      </c>
      <c r="U121" s="80">
        <f>+'Lcc_BKK+DMK'!U121+Lcc_CNX!U121+Lcc_HDY!U121+Lcc_HKT!U121+Lcc_CEI!U121</f>
        <v>0</v>
      </c>
      <c r="V121" s="197">
        <f>T121+U121</f>
        <v>1557</v>
      </c>
      <c r="W121" s="81">
        <f>IF(Q121=0,0,((V121/Q121)-1)*100)</f>
        <v>-18.845468637448249</v>
      </c>
      <c r="Z121" s="320"/>
    </row>
    <row r="122" spans="1:28" ht="14.25" customHeight="1" x14ac:dyDescent="0.2">
      <c r="L122" s="61" t="s">
        <v>11</v>
      </c>
      <c r="M122" s="78">
        <f>+'Lcc_BKK+DMK'!M122+Lcc_CNX!M122+Lcc_HDY!M122+Lcc_HKT!M122+Lcc_CEI!M122</f>
        <v>792</v>
      </c>
      <c r="N122" s="79">
        <f>+'Lcc_BKK+DMK'!N122+Lcc_CNX!N122+Lcc_HDY!N122+Lcc_HKT!N122+Lcc_CEI!N122</f>
        <v>939</v>
      </c>
      <c r="O122" s="199">
        <f>SUM(M122:N122)</f>
        <v>1731</v>
      </c>
      <c r="P122" s="80">
        <f>+'Lcc_BKK+DMK'!P122+Lcc_CNX!P122+Lcc_HDY!P122+Lcc_HKT!P122+Lcc_CEI!P122</f>
        <v>0</v>
      </c>
      <c r="Q122" s="197">
        <f>O122+P122</f>
        <v>1731</v>
      </c>
      <c r="R122" s="78">
        <f>+'Lcc_BKK+DMK'!R122+Lcc_CNX!R122+Lcc_HDY!R122+Lcc_HKT!R122+Lcc_CEI!R122</f>
        <v>653</v>
      </c>
      <c r="S122" s="79">
        <f>+'Lcc_BKK+DMK'!S122+Lcc_CNX!S122+Lcc_HDY!S122+Lcc_HKT!S122+Lcc_CEI!S122</f>
        <v>706</v>
      </c>
      <c r="T122" s="199">
        <f>SUM(R122:S122)</f>
        <v>1359</v>
      </c>
      <c r="U122" s="80">
        <f>+'Lcc_BKK+DMK'!U122+Lcc_CNX!U122+Lcc_HDY!U122+Lcc_HKT!U122+Lcc_CEI!U122</f>
        <v>0</v>
      </c>
      <c r="V122" s="197">
        <f>T122+U122</f>
        <v>1359</v>
      </c>
      <c r="W122" s="81">
        <f>IF(Q122=0,0,((V122/Q122)-1)*100)</f>
        <v>-21.490467937608315</v>
      </c>
      <c r="Y122" s="318"/>
    </row>
    <row r="123" spans="1:28" ht="14.25" customHeight="1" thickBot="1" x14ac:dyDescent="0.25">
      <c r="L123" s="67" t="s">
        <v>12</v>
      </c>
      <c r="M123" s="78">
        <f>+'Lcc_BKK+DMK'!M123+Lcc_CNX!M123+Lcc_HDY!M123+Lcc_HKT!M123+Lcc_CEI!M123</f>
        <v>907</v>
      </c>
      <c r="N123" s="79">
        <f>+'Lcc_BKK+DMK'!N123+Lcc_CNX!N123+Lcc_HDY!N123+Lcc_HKT!N123+Lcc_CEI!N123</f>
        <v>1147</v>
      </c>
      <c r="O123" s="199">
        <f t="shared" ref="O123" si="150">SUM(M123:N123)</f>
        <v>2054</v>
      </c>
      <c r="P123" s="80">
        <f>+'Lcc_BKK+DMK'!P123+Lcc_CNX!P123+Lcc_HDY!P123+Lcc_HKT!P123+Lcc_CEI!P123</f>
        <v>0</v>
      </c>
      <c r="Q123" s="197">
        <f>O123+P123</f>
        <v>2054</v>
      </c>
      <c r="R123" s="78">
        <f>+'Lcc_BKK+DMK'!R123+Lcc_CNX!R123+Lcc_HDY!R123+Lcc_HKT!R123+Lcc_CEI!R123</f>
        <v>608</v>
      </c>
      <c r="S123" s="79">
        <f>+'Lcc_BKK+DMK'!S123+Lcc_CNX!S123+Lcc_HDY!S123+Lcc_HKT!S123+Lcc_CEI!S123</f>
        <v>768</v>
      </c>
      <c r="T123" s="199">
        <f t="shared" ref="T123" si="151">SUM(R123:S123)</f>
        <v>1376</v>
      </c>
      <c r="U123" s="80">
        <f>+'Lcc_BKK+DMK'!U123+Lcc_CNX!U123+Lcc_HDY!U123+Lcc_HKT!U123+Lcc_CEI!U123</f>
        <v>0</v>
      </c>
      <c r="V123" s="197">
        <f>T123+U123</f>
        <v>1376</v>
      </c>
      <c r="W123" s="81">
        <f>IF(Q123=0,0,((V123/Q123)-1)*100)</f>
        <v>-33.008763388510218</v>
      </c>
      <c r="Y123" s="318"/>
    </row>
    <row r="124" spans="1:28" ht="14.25" customHeight="1" thickTop="1" thickBot="1" x14ac:dyDescent="0.25">
      <c r="A124" s="386"/>
      <c r="L124" s="82" t="s">
        <v>57</v>
      </c>
      <c r="M124" s="83">
        <f t="shared" ref="M124:V124" si="152">+M121+M122+M123</f>
        <v>2590.3679999999999</v>
      </c>
      <c r="N124" s="84">
        <f t="shared" si="152"/>
        <v>3113.194</v>
      </c>
      <c r="O124" s="198">
        <f t="shared" si="152"/>
        <v>5703.5619999999999</v>
      </c>
      <c r="P124" s="83">
        <f t="shared" si="152"/>
        <v>0</v>
      </c>
      <c r="Q124" s="198">
        <f t="shared" si="152"/>
        <v>5703.5619999999999</v>
      </c>
      <c r="R124" s="83">
        <f t="shared" si="152"/>
        <v>2127</v>
      </c>
      <c r="S124" s="84">
        <f t="shared" si="152"/>
        <v>2165</v>
      </c>
      <c r="T124" s="198">
        <f t="shared" si="152"/>
        <v>4292</v>
      </c>
      <c r="U124" s="83">
        <f t="shared" si="152"/>
        <v>0</v>
      </c>
      <c r="V124" s="198">
        <f t="shared" si="152"/>
        <v>4292</v>
      </c>
      <c r="W124" s="85">
        <f t="shared" ref="W124" si="153">IF(Q124=0,0,((V124/Q124)-1)*100)</f>
        <v>-24.748779797607177</v>
      </c>
      <c r="Y124" s="409"/>
      <c r="Z124" s="409"/>
      <c r="AA124" s="408"/>
    </row>
    <row r="125" spans="1:28" ht="14.25" customHeight="1" thickTop="1" thickBot="1" x14ac:dyDescent="0.25">
      <c r="A125" s="386"/>
      <c r="L125" s="82" t="s">
        <v>63</v>
      </c>
      <c r="M125" s="83">
        <f t="shared" ref="M125:V125" si="154">+M112+M116+M120+M124</f>
        <v>11148.368</v>
      </c>
      <c r="N125" s="84">
        <f t="shared" si="154"/>
        <v>12281.194</v>
      </c>
      <c r="O125" s="198">
        <f t="shared" si="154"/>
        <v>23429.561999999998</v>
      </c>
      <c r="P125" s="83">
        <f t="shared" si="154"/>
        <v>1</v>
      </c>
      <c r="Q125" s="198">
        <f t="shared" si="154"/>
        <v>23430.561999999998</v>
      </c>
      <c r="R125" s="83">
        <f t="shared" si="154"/>
        <v>7878</v>
      </c>
      <c r="S125" s="84">
        <f t="shared" si="154"/>
        <v>9492</v>
      </c>
      <c r="T125" s="198">
        <f t="shared" si="154"/>
        <v>17370</v>
      </c>
      <c r="U125" s="83">
        <f t="shared" si="154"/>
        <v>3</v>
      </c>
      <c r="V125" s="198">
        <f t="shared" si="154"/>
        <v>17373</v>
      </c>
      <c r="W125" s="85">
        <f>IF(Q125=0,0,((V125/Q125)-1)*100)</f>
        <v>-25.853250980492902</v>
      </c>
      <c r="Y125" s="409"/>
      <c r="Z125" s="409"/>
      <c r="AA125" s="408"/>
      <c r="AB125" s="320"/>
    </row>
    <row r="126" spans="1:28" ht="14.25" thickTop="1" thickBot="1" x14ac:dyDescent="0.25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 x14ac:dyDescent="0.2">
      <c r="L127" s="483" t="s">
        <v>42</v>
      </c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5"/>
    </row>
    <row r="128" spans="1:28" ht="13.5" thickBot="1" x14ac:dyDescent="0.25">
      <c r="L128" s="478" t="s">
        <v>45</v>
      </c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80"/>
    </row>
    <row r="129" spans="1:28" ht="14.25" thickTop="1" thickBot="1" x14ac:dyDescent="0.25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 x14ac:dyDescent="0.25">
      <c r="L130" s="59"/>
      <c r="M130" s="214" t="s">
        <v>64</v>
      </c>
      <c r="N130" s="213"/>
      <c r="O130" s="214"/>
      <c r="P130" s="212"/>
      <c r="Q130" s="213"/>
      <c r="R130" s="481" t="s">
        <v>65</v>
      </c>
      <c r="S130" s="481"/>
      <c r="T130" s="481"/>
      <c r="U130" s="481"/>
      <c r="V130" s="482"/>
      <c r="W130" s="355" t="s">
        <v>2</v>
      </c>
    </row>
    <row r="131" spans="1:28" ht="13.5" thickTop="1" x14ac:dyDescent="0.2">
      <c r="L131" s="61" t="s">
        <v>3</v>
      </c>
      <c r="M131" s="62"/>
      <c r="N131" s="63"/>
      <c r="O131" s="64"/>
      <c r="P131" s="65"/>
      <c r="Q131" s="103"/>
      <c r="R131" s="62"/>
      <c r="S131" s="63"/>
      <c r="T131" s="64"/>
      <c r="U131" s="65"/>
      <c r="V131" s="103"/>
      <c r="W131" s="356" t="s">
        <v>4</v>
      </c>
    </row>
    <row r="132" spans="1:28" ht="13.5" thickBot="1" x14ac:dyDescent="0.25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20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210" t="s">
        <v>7</v>
      </c>
      <c r="W132" s="357"/>
    </row>
    <row r="133" spans="1:28" ht="5.25" customHeight="1" thickTop="1" x14ac:dyDescent="0.2">
      <c r="L133" s="61"/>
      <c r="M133" s="73"/>
      <c r="N133" s="74"/>
      <c r="O133" s="75"/>
      <c r="P133" s="76"/>
      <c r="Q133" s="151"/>
      <c r="R133" s="73"/>
      <c r="S133" s="74"/>
      <c r="T133" s="75"/>
      <c r="U133" s="76"/>
      <c r="V133" s="151"/>
      <c r="W133" s="77"/>
    </row>
    <row r="134" spans="1:28" ht="14.25" customHeight="1" x14ac:dyDescent="0.2">
      <c r="L134" s="61" t="s">
        <v>13</v>
      </c>
      <c r="M134" s="78">
        <f t="shared" ref="M134:N136" si="155">+M84+M109</f>
        <v>2723</v>
      </c>
      <c r="N134" s="79">
        <f t="shared" si="155"/>
        <v>4906</v>
      </c>
      <c r="O134" s="197">
        <f t="shared" ref="O134:O135" si="156">M134+N134</f>
        <v>7629</v>
      </c>
      <c r="P134" s="80">
        <f>+P84+P109</f>
        <v>0</v>
      </c>
      <c r="Q134" s="206">
        <f t="shared" ref="Q134:Q135" si="157">O134+P134</f>
        <v>7629</v>
      </c>
      <c r="R134" s="78">
        <f t="shared" ref="R134:S136" si="158">+R84+R109</f>
        <v>2696</v>
      </c>
      <c r="S134" s="79">
        <f t="shared" si="158"/>
        <v>5189</v>
      </c>
      <c r="T134" s="197">
        <f t="shared" ref="T134:T145" si="159">R134+S134</f>
        <v>7885</v>
      </c>
      <c r="U134" s="80">
        <f>+U84+U109</f>
        <v>0</v>
      </c>
      <c r="V134" s="206">
        <f t="shared" ref="V134:V145" si="160">T134+U134</f>
        <v>7885</v>
      </c>
      <c r="W134" s="81">
        <f t="shared" ref="W134:W145" si="161">IF(Q134=0,0,((V134/Q134)-1)*100)</f>
        <v>3.3556167256521219</v>
      </c>
      <c r="Y134" s="320"/>
      <c r="Z134" s="320"/>
    </row>
    <row r="135" spans="1:28" ht="14.25" customHeight="1" x14ac:dyDescent="0.2">
      <c r="L135" s="61" t="s">
        <v>14</v>
      </c>
      <c r="M135" s="78">
        <f t="shared" si="155"/>
        <v>2501</v>
      </c>
      <c r="N135" s="79">
        <f t="shared" si="155"/>
        <v>4806</v>
      </c>
      <c r="O135" s="197">
        <f t="shared" si="156"/>
        <v>7307</v>
      </c>
      <c r="P135" s="80">
        <f>+P85+P110</f>
        <v>13</v>
      </c>
      <c r="Q135" s="206">
        <f t="shared" si="157"/>
        <v>7320</v>
      </c>
      <c r="R135" s="78">
        <f t="shared" si="158"/>
        <v>2627</v>
      </c>
      <c r="S135" s="79">
        <f t="shared" si="158"/>
        <v>5334</v>
      </c>
      <c r="T135" s="197">
        <f t="shared" si="159"/>
        <v>7961</v>
      </c>
      <c r="U135" s="80">
        <f>+U85+U110</f>
        <v>3</v>
      </c>
      <c r="V135" s="206">
        <f t="shared" si="160"/>
        <v>7964</v>
      </c>
      <c r="W135" s="81">
        <f t="shared" si="161"/>
        <v>8.7978142076502674</v>
      </c>
      <c r="Y135" s="320"/>
      <c r="Z135" s="320"/>
      <c r="AB135" s="320"/>
    </row>
    <row r="136" spans="1:28" ht="14.25" customHeight="1" thickBot="1" x14ac:dyDescent="0.25">
      <c r="L136" s="61" t="s">
        <v>15</v>
      </c>
      <c r="M136" s="78">
        <f t="shared" si="155"/>
        <v>3305</v>
      </c>
      <c r="N136" s="79">
        <f t="shared" si="155"/>
        <v>5925</v>
      </c>
      <c r="O136" s="197">
        <f>M136+N136</f>
        <v>9230</v>
      </c>
      <c r="P136" s="80">
        <f>+P86+P111</f>
        <v>21</v>
      </c>
      <c r="Q136" s="206">
        <f>O136+P136</f>
        <v>9251</v>
      </c>
      <c r="R136" s="78">
        <f t="shared" si="158"/>
        <v>2870</v>
      </c>
      <c r="S136" s="79">
        <f t="shared" si="158"/>
        <v>6604</v>
      </c>
      <c r="T136" s="197">
        <f>R136+S136</f>
        <v>9474</v>
      </c>
      <c r="U136" s="80">
        <f>+U86+U111</f>
        <v>0</v>
      </c>
      <c r="V136" s="206">
        <f>T136+U136</f>
        <v>9474</v>
      </c>
      <c r="W136" s="81">
        <f>IF(Q136=0,0,((V136/Q136)-1)*100)</f>
        <v>2.4105502107880206</v>
      </c>
      <c r="Y136" s="320"/>
      <c r="Z136" s="320"/>
    </row>
    <row r="137" spans="1:28" ht="14.25" customHeight="1" thickTop="1" thickBot="1" x14ac:dyDescent="0.25">
      <c r="L137" s="82" t="s">
        <v>61</v>
      </c>
      <c r="M137" s="83">
        <f t="shared" ref="M137:Q137" si="162">+M134+M135+M136</f>
        <v>8529</v>
      </c>
      <c r="N137" s="84">
        <f t="shared" si="162"/>
        <v>15637</v>
      </c>
      <c r="O137" s="198">
        <f t="shared" si="162"/>
        <v>24166</v>
      </c>
      <c r="P137" s="83">
        <f t="shared" si="162"/>
        <v>34</v>
      </c>
      <c r="Q137" s="198">
        <f t="shared" si="162"/>
        <v>24200</v>
      </c>
      <c r="R137" s="83">
        <f t="shared" ref="R137" si="163">+R134+R135+R136</f>
        <v>8193</v>
      </c>
      <c r="S137" s="84">
        <f t="shared" ref="S137" si="164">+S134+S135+S136</f>
        <v>17127</v>
      </c>
      <c r="T137" s="198">
        <f t="shared" ref="T137" si="165">+T134+T135+T136</f>
        <v>25320</v>
      </c>
      <c r="U137" s="83">
        <f t="shared" ref="U137" si="166">+U134+U135+U136</f>
        <v>3</v>
      </c>
      <c r="V137" s="198">
        <f t="shared" ref="V137" si="167">+V134+V135+V136</f>
        <v>25323</v>
      </c>
      <c r="W137" s="85">
        <f t="shared" ref="W137" si="168">IF(Q137=0,0,((V137/Q137)-1)*100)</f>
        <v>4.6404958677686015</v>
      </c>
      <c r="Y137" s="320"/>
      <c r="Z137" s="320"/>
      <c r="AB137" s="320"/>
    </row>
    <row r="138" spans="1:28" ht="14.25" customHeight="1" thickTop="1" x14ac:dyDescent="0.2">
      <c r="L138" s="61" t="s">
        <v>16</v>
      </c>
      <c r="M138" s="78">
        <f t="shared" ref="M138:N140" si="169">+M88+M113</f>
        <v>2993</v>
      </c>
      <c r="N138" s="79">
        <f t="shared" si="169"/>
        <v>5541</v>
      </c>
      <c r="O138" s="197">
        <f t="shared" ref="O138" si="170">M138+N138</f>
        <v>8534</v>
      </c>
      <c r="P138" s="80">
        <f>+P88+P113</f>
        <v>0</v>
      </c>
      <c r="Q138" s="206">
        <f t="shared" ref="Q138" si="171">O138+P138</f>
        <v>8534</v>
      </c>
      <c r="R138" s="78">
        <f t="shared" ref="R138:S140" si="172">+R88+R113</f>
        <v>2633</v>
      </c>
      <c r="S138" s="79">
        <f t="shared" si="172"/>
        <v>6498</v>
      </c>
      <c r="T138" s="197">
        <f t="shared" si="159"/>
        <v>9131</v>
      </c>
      <c r="U138" s="80">
        <f>+U88+U113</f>
        <v>0</v>
      </c>
      <c r="V138" s="206">
        <f t="shared" si="160"/>
        <v>9131</v>
      </c>
      <c r="W138" s="81">
        <f t="shared" si="161"/>
        <v>6.9955472228732107</v>
      </c>
      <c r="Y138" s="320"/>
      <c r="Z138" s="320"/>
    </row>
    <row r="139" spans="1:28" ht="14.25" customHeight="1" x14ac:dyDescent="0.2">
      <c r="L139" s="61" t="s">
        <v>17</v>
      </c>
      <c r="M139" s="78">
        <f t="shared" si="169"/>
        <v>2849</v>
      </c>
      <c r="N139" s="79">
        <f t="shared" si="169"/>
        <v>5795</v>
      </c>
      <c r="O139" s="197">
        <f>M139+N139</f>
        <v>8644</v>
      </c>
      <c r="P139" s="80">
        <f>+P89+P114</f>
        <v>2</v>
      </c>
      <c r="Q139" s="206">
        <f>O139+P139</f>
        <v>8646</v>
      </c>
      <c r="R139" s="78">
        <f t="shared" si="172"/>
        <v>2452</v>
      </c>
      <c r="S139" s="79">
        <f t="shared" si="172"/>
        <v>6522</v>
      </c>
      <c r="T139" s="197">
        <f>R139+S139</f>
        <v>8974</v>
      </c>
      <c r="U139" s="80">
        <f>+U89+U114</f>
        <v>2</v>
      </c>
      <c r="V139" s="206">
        <f>T139+U139</f>
        <v>8976</v>
      </c>
      <c r="W139" s="81">
        <f>IF(Q139=0,0,((V139/Q139)-1)*100)</f>
        <v>3.8167938931297662</v>
      </c>
      <c r="Y139" s="320"/>
      <c r="Z139" s="320"/>
    </row>
    <row r="140" spans="1:28" ht="14.25" customHeight="1" thickBot="1" x14ac:dyDescent="0.25">
      <c r="L140" s="61" t="s">
        <v>18</v>
      </c>
      <c r="M140" s="78">
        <f t="shared" si="169"/>
        <v>2823</v>
      </c>
      <c r="N140" s="79">
        <f t="shared" si="169"/>
        <v>5353</v>
      </c>
      <c r="O140" s="199">
        <f t="shared" ref="O140" si="173">M140+N140</f>
        <v>8176</v>
      </c>
      <c r="P140" s="86">
        <f>+P90+P115</f>
        <v>1</v>
      </c>
      <c r="Q140" s="206">
        <f t="shared" ref="Q140" si="174">O140+P140</f>
        <v>8177</v>
      </c>
      <c r="R140" s="78">
        <f t="shared" si="172"/>
        <v>2243</v>
      </c>
      <c r="S140" s="79">
        <f t="shared" si="172"/>
        <v>5990</v>
      </c>
      <c r="T140" s="199">
        <f t="shared" si="159"/>
        <v>8233</v>
      </c>
      <c r="U140" s="86">
        <f>+U90+U115</f>
        <v>0</v>
      </c>
      <c r="V140" s="206">
        <f t="shared" si="160"/>
        <v>8233</v>
      </c>
      <c r="W140" s="81">
        <f t="shared" si="161"/>
        <v>0.68484774367127965</v>
      </c>
      <c r="Y140" s="320"/>
      <c r="Z140" s="320"/>
    </row>
    <row r="141" spans="1:28" ht="14.25" customHeight="1" thickTop="1" thickBot="1" x14ac:dyDescent="0.25">
      <c r="A141" s="386"/>
      <c r="L141" s="87" t="s">
        <v>19</v>
      </c>
      <c r="M141" s="83">
        <f t="shared" ref="M141:Q141" si="175">+M138+M139+M140</f>
        <v>8665</v>
      </c>
      <c r="N141" s="84">
        <f t="shared" si="175"/>
        <v>16689</v>
      </c>
      <c r="O141" s="198">
        <f t="shared" si="175"/>
        <v>25354</v>
      </c>
      <c r="P141" s="83">
        <f t="shared" si="175"/>
        <v>3</v>
      </c>
      <c r="Q141" s="198">
        <f t="shared" si="175"/>
        <v>25357</v>
      </c>
      <c r="R141" s="83">
        <f t="shared" ref="R141" si="176">+R138+R139+R140</f>
        <v>7328</v>
      </c>
      <c r="S141" s="84">
        <f t="shared" ref="S141" si="177">+S138+S139+S140</f>
        <v>19010</v>
      </c>
      <c r="T141" s="198">
        <f t="shared" ref="T141" si="178">+T138+T139+T140</f>
        <v>26338</v>
      </c>
      <c r="U141" s="83">
        <f t="shared" ref="U141" si="179">+U138+U139+U140</f>
        <v>2</v>
      </c>
      <c r="V141" s="198">
        <f t="shared" ref="V141" si="180">+V138+V139+V140</f>
        <v>26340</v>
      </c>
      <c r="W141" s="90">
        <f t="shared" si="161"/>
        <v>3.8766415585439917</v>
      </c>
      <c r="Y141" s="320"/>
      <c r="Z141" s="320"/>
    </row>
    <row r="142" spans="1:28" ht="14.25" customHeight="1" thickTop="1" x14ac:dyDescent="0.2">
      <c r="A142" s="386"/>
      <c r="L142" s="61" t="s">
        <v>21</v>
      </c>
      <c r="M142" s="78">
        <f t="shared" ref="M142:N148" si="181">+M92+M117</f>
        <v>3037</v>
      </c>
      <c r="N142" s="79">
        <f t="shared" si="181"/>
        <v>4972</v>
      </c>
      <c r="O142" s="199">
        <f t="shared" ref="O142:O145" si="182">M142+N142</f>
        <v>8009</v>
      </c>
      <c r="P142" s="91">
        <f t="shared" ref="P142:P148" si="183">+P92+P117</f>
        <v>0</v>
      </c>
      <c r="Q142" s="206">
        <f t="shared" ref="Q142:Q145" si="184">O142+P142</f>
        <v>8009</v>
      </c>
      <c r="R142" s="78">
        <f t="shared" ref="R142:S148" si="185">+R92+R117</f>
        <v>2467</v>
      </c>
      <c r="S142" s="79">
        <f t="shared" si="185"/>
        <v>5661</v>
      </c>
      <c r="T142" s="199">
        <f t="shared" si="159"/>
        <v>8128</v>
      </c>
      <c r="U142" s="91">
        <f t="shared" ref="U142:U148" si="186">+U92+U117</f>
        <v>4</v>
      </c>
      <c r="V142" s="206">
        <f t="shared" si="160"/>
        <v>8132</v>
      </c>
      <c r="W142" s="81">
        <f t="shared" si="161"/>
        <v>1.5357722562117537</v>
      </c>
    </row>
    <row r="143" spans="1:28" ht="14.25" customHeight="1" x14ac:dyDescent="0.2">
      <c r="A143" s="386"/>
      <c r="L143" s="61" t="s">
        <v>22</v>
      </c>
      <c r="M143" s="78">
        <f t="shared" si="181"/>
        <v>2952</v>
      </c>
      <c r="N143" s="79">
        <f t="shared" si="181"/>
        <v>4581</v>
      </c>
      <c r="O143" s="199">
        <f t="shared" si="182"/>
        <v>7533</v>
      </c>
      <c r="P143" s="80">
        <f t="shared" si="183"/>
        <v>6</v>
      </c>
      <c r="Q143" s="206">
        <f t="shared" si="184"/>
        <v>7539</v>
      </c>
      <c r="R143" s="78">
        <f t="shared" si="185"/>
        <v>2510</v>
      </c>
      <c r="S143" s="79">
        <f t="shared" si="185"/>
        <v>5338</v>
      </c>
      <c r="T143" s="199">
        <f t="shared" si="159"/>
        <v>7848</v>
      </c>
      <c r="U143" s="80">
        <f t="shared" si="186"/>
        <v>2</v>
      </c>
      <c r="V143" s="206">
        <f t="shared" si="160"/>
        <v>7850</v>
      </c>
      <c r="W143" s="81">
        <f t="shared" si="161"/>
        <v>4.1252155458283646</v>
      </c>
    </row>
    <row r="144" spans="1:28" ht="14.25" customHeight="1" thickBot="1" x14ac:dyDescent="0.25">
      <c r="A144" s="388"/>
      <c r="K144" s="388"/>
      <c r="L144" s="61" t="s">
        <v>23</v>
      </c>
      <c r="M144" s="78">
        <f t="shared" si="181"/>
        <v>2941</v>
      </c>
      <c r="N144" s="79">
        <f t="shared" si="181"/>
        <v>4767</v>
      </c>
      <c r="O144" s="199">
        <f t="shared" si="182"/>
        <v>7708</v>
      </c>
      <c r="P144" s="80">
        <f t="shared" si="183"/>
        <v>0</v>
      </c>
      <c r="Q144" s="206">
        <f t="shared" si="184"/>
        <v>7708</v>
      </c>
      <c r="R144" s="78">
        <f t="shared" si="185"/>
        <v>2459</v>
      </c>
      <c r="S144" s="79">
        <f t="shared" si="185"/>
        <v>5303</v>
      </c>
      <c r="T144" s="199">
        <f t="shared" si="159"/>
        <v>7762</v>
      </c>
      <c r="U144" s="80">
        <f t="shared" si="186"/>
        <v>0</v>
      </c>
      <c r="V144" s="206">
        <f t="shared" si="160"/>
        <v>7762</v>
      </c>
      <c r="W144" s="81">
        <f t="shared" si="161"/>
        <v>0.70057083549559529</v>
      </c>
    </row>
    <row r="145" spans="1:28" ht="14.25" customHeight="1" thickTop="1" thickBot="1" x14ac:dyDescent="0.25">
      <c r="A145" s="388"/>
      <c r="K145" s="388"/>
      <c r="L145" s="82" t="s">
        <v>40</v>
      </c>
      <c r="M145" s="83">
        <f t="shared" si="181"/>
        <v>8930</v>
      </c>
      <c r="N145" s="84">
        <f t="shared" si="181"/>
        <v>14320</v>
      </c>
      <c r="O145" s="198">
        <f t="shared" si="182"/>
        <v>23250</v>
      </c>
      <c r="P145" s="83">
        <f t="shared" si="183"/>
        <v>6</v>
      </c>
      <c r="Q145" s="198">
        <f t="shared" si="184"/>
        <v>23256</v>
      </c>
      <c r="R145" s="83">
        <f t="shared" si="185"/>
        <v>7436</v>
      </c>
      <c r="S145" s="84">
        <f t="shared" si="185"/>
        <v>16302</v>
      </c>
      <c r="T145" s="198">
        <f t="shared" si="159"/>
        <v>23738</v>
      </c>
      <c r="U145" s="83">
        <f t="shared" si="186"/>
        <v>6</v>
      </c>
      <c r="V145" s="198">
        <f t="shared" si="160"/>
        <v>23744</v>
      </c>
      <c r="W145" s="85">
        <f t="shared" si="161"/>
        <v>2.0983832129342961</v>
      </c>
    </row>
    <row r="146" spans="1:28" ht="14.25" customHeight="1" thickTop="1" x14ac:dyDescent="0.2">
      <c r="L146" s="61" t="s">
        <v>10</v>
      </c>
      <c r="M146" s="78">
        <f t="shared" si="181"/>
        <v>2932.3679999999999</v>
      </c>
      <c r="N146" s="79">
        <f t="shared" si="181"/>
        <v>5481.1939999999995</v>
      </c>
      <c r="O146" s="197">
        <f>M146+N146</f>
        <v>8413.5619999999999</v>
      </c>
      <c r="P146" s="80">
        <f t="shared" si="183"/>
        <v>0</v>
      </c>
      <c r="Q146" s="206">
        <f>O146+P146</f>
        <v>8413.5619999999999</v>
      </c>
      <c r="R146" s="78">
        <f t="shared" si="185"/>
        <v>2892</v>
      </c>
      <c r="S146" s="79">
        <f t="shared" si="185"/>
        <v>5395</v>
      </c>
      <c r="T146" s="197">
        <f>R146+S146</f>
        <v>8287</v>
      </c>
      <c r="U146" s="80">
        <f t="shared" si="186"/>
        <v>0</v>
      </c>
      <c r="V146" s="206">
        <f>T146+U146</f>
        <v>8287</v>
      </c>
      <c r="W146" s="81">
        <f t="shared" ref="W146" si="187">IF(Q146=0,0,((V146/Q146)-1)*100)</f>
        <v>-1.504261809682983</v>
      </c>
      <c r="Z146" s="320"/>
    </row>
    <row r="147" spans="1:28" ht="14.25" customHeight="1" x14ac:dyDescent="0.2">
      <c r="L147" s="61" t="s">
        <v>11</v>
      </c>
      <c r="M147" s="78">
        <f t="shared" si="181"/>
        <v>3172</v>
      </c>
      <c r="N147" s="79">
        <f t="shared" si="181"/>
        <v>5912</v>
      </c>
      <c r="O147" s="197">
        <f>M147+N147</f>
        <v>9084</v>
      </c>
      <c r="P147" s="80">
        <f t="shared" si="183"/>
        <v>0</v>
      </c>
      <c r="Q147" s="206">
        <f>O147+P147</f>
        <v>9084</v>
      </c>
      <c r="R147" s="78">
        <f t="shared" si="185"/>
        <v>3007</v>
      </c>
      <c r="S147" s="79">
        <f t="shared" si="185"/>
        <v>5121</v>
      </c>
      <c r="T147" s="197">
        <f>R147+S147</f>
        <v>8128</v>
      </c>
      <c r="U147" s="80">
        <f t="shared" si="186"/>
        <v>0</v>
      </c>
      <c r="V147" s="206">
        <f>T147+U147</f>
        <v>8128</v>
      </c>
      <c r="W147" s="81">
        <f>IF(Q147=0,0,((V147/Q147)-1)*100)</f>
        <v>-10.523998238661381</v>
      </c>
    </row>
    <row r="148" spans="1:28" ht="14.25" customHeight="1" thickBot="1" x14ac:dyDescent="0.25">
      <c r="L148" s="67" t="s">
        <v>12</v>
      </c>
      <c r="M148" s="78">
        <f t="shared" si="181"/>
        <v>3057</v>
      </c>
      <c r="N148" s="79">
        <f t="shared" si="181"/>
        <v>5981</v>
      </c>
      <c r="O148" s="197">
        <f>M148+N148</f>
        <v>9038</v>
      </c>
      <c r="P148" s="80">
        <f t="shared" si="183"/>
        <v>0</v>
      </c>
      <c r="Q148" s="206">
        <f>O148+P148</f>
        <v>9038</v>
      </c>
      <c r="R148" s="78">
        <f t="shared" si="185"/>
        <v>2822</v>
      </c>
      <c r="S148" s="79">
        <f t="shared" si="185"/>
        <v>4876</v>
      </c>
      <c r="T148" s="197">
        <f>R148+S148</f>
        <v>7698</v>
      </c>
      <c r="U148" s="80">
        <f t="shared" si="186"/>
        <v>6</v>
      </c>
      <c r="V148" s="206">
        <f>T148+U148</f>
        <v>7704</v>
      </c>
      <c r="W148" s="81">
        <f>IF(Q148=0,0,((V148/Q148)-1)*100)</f>
        <v>-14.759902633325961</v>
      </c>
    </row>
    <row r="149" spans="1:28" ht="14.25" customHeight="1" thickTop="1" thickBot="1" x14ac:dyDescent="0.25">
      <c r="A149" s="386"/>
      <c r="L149" s="82" t="s">
        <v>57</v>
      </c>
      <c r="M149" s="83">
        <f t="shared" ref="M149:V149" si="188">+M146+M147+M148</f>
        <v>9161.3680000000004</v>
      </c>
      <c r="N149" s="84">
        <f t="shared" si="188"/>
        <v>17374.194</v>
      </c>
      <c r="O149" s="198">
        <f t="shared" si="188"/>
        <v>26535.561999999998</v>
      </c>
      <c r="P149" s="83">
        <f t="shared" si="188"/>
        <v>0</v>
      </c>
      <c r="Q149" s="198">
        <f t="shared" si="188"/>
        <v>26535.561999999998</v>
      </c>
      <c r="R149" s="83">
        <f t="shared" si="188"/>
        <v>8721</v>
      </c>
      <c r="S149" s="84">
        <f t="shared" si="188"/>
        <v>15392</v>
      </c>
      <c r="T149" s="198">
        <f t="shared" si="188"/>
        <v>24113</v>
      </c>
      <c r="U149" s="83">
        <f t="shared" si="188"/>
        <v>6</v>
      </c>
      <c r="V149" s="198">
        <f t="shared" si="188"/>
        <v>24119</v>
      </c>
      <c r="W149" s="85">
        <f t="shared" ref="W149" si="189">IF(Q149=0,0,((V149/Q149)-1)*100)</f>
        <v>-9.1068807964195244</v>
      </c>
      <c r="Y149" s="409"/>
      <c r="Z149" s="409"/>
      <c r="AA149" s="408"/>
    </row>
    <row r="150" spans="1:28" ht="14.25" customHeight="1" thickTop="1" thickBot="1" x14ac:dyDescent="0.25">
      <c r="A150" s="386"/>
      <c r="L150" s="82" t="s">
        <v>63</v>
      </c>
      <c r="M150" s="83">
        <f t="shared" ref="M150:V150" si="190">+M137+M141+M145+M149</f>
        <v>35285.368000000002</v>
      </c>
      <c r="N150" s="84">
        <f t="shared" si="190"/>
        <v>64020.194000000003</v>
      </c>
      <c r="O150" s="198">
        <f t="shared" si="190"/>
        <v>99305.562000000005</v>
      </c>
      <c r="P150" s="83">
        <f t="shared" si="190"/>
        <v>43</v>
      </c>
      <c r="Q150" s="198">
        <f t="shared" si="190"/>
        <v>99348.562000000005</v>
      </c>
      <c r="R150" s="83">
        <f t="shared" si="190"/>
        <v>31678</v>
      </c>
      <c r="S150" s="84">
        <f t="shared" si="190"/>
        <v>67831</v>
      </c>
      <c r="T150" s="198">
        <f t="shared" si="190"/>
        <v>99509</v>
      </c>
      <c r="U150" s="83">
        <f t="shared" si="190"/>
        <v>17</v>
      </c>
      <c r="V150" s="198">
        <f t="shared" si="190"/>
        <v>99526</v>
      </c>
      <c r="W150" s="85">
        <f>IF(Q150=0,0,((V150/Q150)-1)*100)</f>
        <v>0.17860147789556802</v>
      </c>
      <c r="Y150" s="409"/>
      <c r="Z150" s="409"/>
      <c r="AA150" s="408"/>
      <c r="AB150" s="320"/>
    </row>
    <row r="151" spans="1:28" ht="14.25" thickTop="1" thickBot="1" x14ac:dyDescent="0.25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 x14ac:dyDescent="0.2">
      <c r="L152" s="505" t="s">
        <v>54</v>
      </c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7"/>
    </row>
    <row r="153" spans="1:28" ht="13.5" customHeight="1" thickBot="1" x14ac:dyDescent="0.25">
      <c r="L153" s="508" t="s">
        <v>51</v>
      </c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10"/>
    </row>
    <row r="154" spans="1:28" ht="14.25" thickTop="1" thickBot="1" x14ac:dyDescent="0.25">
      <c r="L154" s="236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8" t="s">
        <v>34</v>
      </c>
    </row>
    <row r="155" spans="1:28" ht="14.25" thickTop="1" thickBot="1" x14ac:dyDescent="0.25">
      <c r="L155" s="239"/>
      <c r="M155" s="240" t="s">
        <v>64</v>
      </c>
      <c r="N155" s="241"/>
      <c r="O155" s="279"/>
      <c r="P155" s="240"/>
      <c r="Q155" s="240"/>
      <c r="R155" s="240" t="s">
        <v>65</v>
      </c>
      <c r="S155" s="241"/>
      <c r="T155" s="279"/>
      <c r="U155" s="240"/>
      <c r="V155" s="240"/>
      <c r="W155" s="352" t="s">
        <v>2</v>
      </c>
    </row>
    <row r="156" spans="1:28" ht="13.5" thickTop="1" x14ac:dyDescent="0.2">
      <c r="L156" s="243" t="s">
        <v>3</v>
      </c>
      <c r="M156" s="244"/>
      <c r="N156" s="245"/>
      <c r="O156" s="246"/>
      <c r="P156" s="247"/>
      <c r="Q156" s="246"/>
      <c r="R156" s="244"/>
      <c r="S156" s="245"/>
      <c r="T156" s="246"/>
      <c r="U156" s="247"/>
      <c r="V156" s="246"/>
      <c r="W156" s="353" t="s">
        <v>4</v>
      </c>
    </row>
    <row r="157" spans="1:28" ht="13.5" thickBot="1" x14ac:dyDescent="0.25">
      <c r="L157" s="249"/>
      <c r="M157" s="250" t="s">
        <v>35</v>
      </c>
      <c r="N157" s="251" t="s">
        <v>36</v>
      </c>
      <c r="O157" s="252" t="s">
        <v>37</v>
      </c>
      <c r="P157" s="253" t="s">
        <v>32</v>
      </c>
      <c r="Q157" s="252" t="s">
        <v>7</v>
      </c>
      <c r="R157" s="250" t="s">
        <v>35</v>
      </c>
      <c r="S157" s="251" t="s">
        <v>36</v>
      </c>
      <c r="T157" s="252" t="s">
        <v>37</v>
      </c>
      <c r="U157" s="253" t="s">
        <v>32</v>
      </c>
      <c r="V157" s="252" t="s">
        <v>7</v>
      </c>
      <c r="W157" s="354"/>
    </row>
    <row r="158" spans="1:28" ht="5.25" customHeight="1" thickTop="1" x14ac:dyDescent="0.2">
      <c r="L158" s="243"/>
      <c r="M158" s="255"/>
      <c r="N158" s="256"/>
      <c r="O158" s="257"/>
      <c r="P158" s="258"/>
      <c r="Q158" s="257"/>
      <c r="R158" s="255"/>
      <c r="S158" s="256"/>
      <c r="T158" s="257"/>
      <c r="U158" s="258"/>
      <c r="V158" s="257"/>
      <c r="W158" s="259"/>
    </row>
    <row r="159" spans="1:28" ht="14.25" customHeight="1" x14ac:dyDescent="0.2">
      <c r="L159" s="243" t="s">
        <v>13</v>
      </c>
      <c r="M159" s="260">
        <f>'Lcc_BKK+DMK'!M159+Lcc_CNX!M159+Lcc_HDY!M159+Lcc_HKT!M159+Lcc_CEI!M159</f>
        <v>0</v>
      </c>
      <c r="N159" s="261">
        <f>'Lcc_BKK+DMK'!N159+Lcc_CNX!N159+Lcc_HDY!N159+Lcc_HKT!N159+Lcc_CEI!N159</f>
        <v>1</v>
      </c>
      <c r="O159" s="262">
        <f>M159+N159</f>
        <v>1</v>
      </c>
      <c r="P159" s="263">
        <f>+'Lcc_BKK+DMK'!P159+Lcc_CNX!P159+Lcc_HDY!P159+Lcc_HKT!P159+Lcc_CEI!P159</f>
        <v>0</v>
      </c>
      <c r="Q159" s="262">
        <f>O159+P159</f>
        <v>1</v>
      </c>
      <c r="R159" s="260">
        <f>'Lcc_BKK+DMK'!R159+Lcc_CNX!R159+Lcc_HDY!R159+Lcc_HKT!R159+Lcc_CEI!R159</f>
        <v>3</v>
      </c>
      <c r="S159" s="261">
        <f>'Lcc_BKK+DMK'!S159+Lcc_CNX!S159+Lcc_HDY!S159+Lcc_HKT!S159+Lcc_CEI!S159</f>
        <v>0</v>
      </c>
      <c r="T159" s="262">
        <f>R159+S159</f>
        <v>3</v>
      </c>
      <c r="U159" s="263">
        <f>+'Lcc_BKK+DMK'!U159+Lcc_CNX!U159+Lcc_HDY!U159+Lcc_HKT!U159+Lcc_CEI!U159</f>
        <v>0</v>
      </c>
      <c r="V159" s="262">
        <f>T159+U159</f>
        <v>3</v>
      </c>
      <c r="W159" s="264">
        <f t="shared" ref="W159:W170" si="191">IF(Q159=0,0,((V159/Q159)-1)*100)</f>
        <v>200</v>
      </c>
    </row>
    <row r="160" spans="1:28" ht="14.25" customHeight="1" x14ac:dyDescent="0.2">
      <c r="L160" s="243" t="s">
        <v>14</v>
      </c>
      <c r="M160" s="260">
        <f>'Lcc_BKK+DMK'!M160+Lcc_CNX!M160+Lcc_HDY!M160+Lcc_HKT!M160+Lcc_CEI!M160</f>
        <v>0</v>
      </c>
      <c r="N160" s="261">
        <f>'Lcc_BKK+DMK'!N160+Lcc_CNX!N160+Lcc_HDY!N160+Lcc_HKT!N160+Lcc_CEI!N160</f>
        <v>1</v>
      </c>
      <c r="O160" s="262">
        <f>M160+N160</f>
        <v>1</v>
      </c>
      <c r="P160" s="263">
        <f>+'Lcc_BKK+DMK'!P160+Lcc_CNX!P160+Lcc_HDY!P160+Lcc_HKT!P160+Lcc_CEI!P160</f>
        <v>0</v>
      </c>
      <c r="Q160" s="262">
        <f>O160+P160</f>
        <v>1</v>
      </c>
      <c r="R160" s="260">
        <f>'Lcc_BKK+DMK'!R160+Lcc_CNX!R160+Lcc_HDY!R160+Lcc_HKT!R160+Lcc_CEI!R160</f>
        <v>3</v>
      </c>
      <c r="S160" s="261">
        <f>'Lcc_BKK+DMK'!S160+Lcc_CNX!S160+Lcc_HDY!S160+Lcc_HKT!S160+Lcc_CEI!S160</f>
        <v>0</v>
      </c>
      <c r="T160" s="262">
        <f>R160+S160</f>
        <v>3</v>
      </c>
      <c r="U160" s="263">
        <f>+'Lcc_BKK+DMK'!U160+Lcc_CNX!U160+Lcc_HDY!U160+Lcc_HKT!U160+Lcc_CEI!U160</f>
        <v>0</v>
      </c>
      <c r="V160" s="262">
        <f>T160+U160</f>
        <v>3</v>
      </c>
      <c r="W160" s="264">
        <f t="shared" si="191"/>
        <v>200</v>
      </c>
    </row>
    <row r="161" spans="1:23" ht="14.25" customHeight="1" thickBot="1" x14ac:dyDescent="0.25">
      <c r="L161" s="243" t="s">
        <v>15</v>
      </c>
      <c r="M161" s="260">
        <f>'Lcc_BKK+DMK'!M161+Lcc_CNX!M161+Lcc_HDY!M161+Lcc_HKT!M161+Lcc_CEI!M161</f>
        <v>0</v>
      </c>
      <c r="N161" s="261">
        <f>'Lcc_BKK+DMK'!N161+Lcc_CNX!N161+Lcc_HDY!N161+Lcc_HKT!N161+Lcc_CEI!N161</f>
        <v>4</v>
      </c>
      <c r="O161" s="262">
        <f>M161+N161</f>
        <v>4</v>
      </c>
      <c r="P161" s="263">
        <f>+'Lcc_BKK+DMK'!P161+Lcc_CNX!P161+Lcc_HDY!P161+Lcc_HKT!P161+Lcc_CEI!P161</f>
        <v>0</v>
      </c>
      <c r="Q161" s="262">
        <f>O161+P161</f>
        <v>4</v>
      </c>
      <c r="R161" s="260">
        <f>'Lcc_BKK+DMK'!R161+Lcc_CNX!R161+Lcc_HDY!R161+Lcc_HKT!R161+Lcc_CEI!R161</f>
        <v>11</v>
      </c>
      <c r="S161" s="261">
        <f>'Lcc_BKK+DMK'!S161+Lcc_CNX!S161+Lcc_HDY!S161+Lcc_HKT!S161+Lcc_CEI!S161</f>
        <v>0</v>
      </c>
      <c r="T161" s="262">
        <f>R161+S161</f>
        <v>11</v>
      </c>
      <c r="U161" s="263">
        <f>+'Lcc_BKK+DMK'!U161+Lcc_CNX!U161+Lcc_HDY!U161+Lcc_HKT!U161+Lcc_CEI!U161</f>
        <v>0</v>
      </c>
      <c r="V161" s="262">
        <f>T161+U161</f>
        <v>11</v>
      </c>
      <c r="W161" s="264">
        <f>IF(Q161=0,0,((V161/Q161)-1)*100)</f>
        <v>175</v>
      </c>
    </row>
    <row r="162" spans="1:23" ht="14.25" customHeight="1" thickTop="1" thickBot="1" x14ac:dyDescent="0.25">
      <c r="L162" s="265" t="s">
        <v>61</v>
      </c>
      <c r="M162" s="266">
        <f t="shared" ref="M162:Q162" si="192">+M159+M160+M161</f>
        <v>0</v>
      </c>
      <c r="N162" s="267">
        <f t="shared" si="192"/>
        <v>6</v>
      </c>
      <c r="O162" s="268">
        <f t="shared" si="192"/>
        <v>6</v>
      </c>
      <c r="P162" s="266">
        <f t="shared" si="192"/>
        <v>0</v>
      </c>
      <c r="Q162" s="268">
        <f t="shared" si="192"/>
        <v>6</v>
      </c>
      <c r="R162" s="266">
        <f t="shared" ref="R162:U162" si="193">+R159+R160+R161</f>
        <v>17</v>
      </c>
      <c r="S162" s="267">
        <f t="shared" si="193"/>
        <v>0</v>
      </c>
      <c r="T162" s="268">
        <f t="shared" si="193"/>
        <v>17</v>
      </c>
      <c r="U162" s="266">
        <f t="shared" si="193"/>
        <v>0</v>
      </c>
      <c r="V162" s="268">
        <f t="shared" ref="V162" si="194">+V159+V160+V161</f>
        <v>17</v>
      </c>
      <c r="W162" s="269">
        <f t="shared" si="191"/>
        <v>183.33333333333334</v>
      </c>
    </row>
    <row r="163" spans="1:23" ht="14.25" customHeight="1" thickTop="1" x14ac:dyDescent="0.2">
      <c r="L163" s="243" t="s">
        <v>16</v>
      </c>
      <c r="M163" s="260">
        <f>'Lcc_BKK+DMK'!M163+Lcc_CNX!M163+Lcc_HDY!M163+Lcc_HKT!M163+Lcc_CEI!M163</f>
        <v>0</v>
      </c>
      <c r="N163" s="261">
        <f>'Lcc_BKK+DMK'!N163+Lcc_CNX!N163+Lcc_HDY!N163+Lcc_HKT!N163+Lcc_CEI!N163</f>
        <v>0</v>
      </c>
      <c r="O163" s="262">
        <f>SUM(M163:N163)</f>
        <v>0</v>
      </c>
      <c r="P163" s="263">
        <f>+'Lcc_BKK+DMK'!P163+Lcc_CNX!P163+Lcc_HDY!P163+Lcc_HKT!P163+Lcc_CEI!P163</f>
        <v>0</v>
      </c>
      <c r="Q163" s="262">
        <f t="shared" ref="Q163:Q164" si="195">O163+P163</f>
        <v>0</v>
      </c>
      <c r="R163" s="260">
        <f>'Lcc_BKK+DMK'!R163+Lcc_CNX!R163+Lcc_HDY!R163+Lcc_HKT!R163+Lcc_CEI!R163</f>
        <v>17</v>
      </c>
      <c r="S163" s="261">
        <f>'Lcc_BKK+DMK'!S163+Lcc_CNX!S163+Lcc_HDY!S163+Lcc_HKT!S163+Lcc_CEI!S163</f>
        <v>0</v>
      </c>
      <c r="T163" s="262">
        <f>SUM(R163:S163)</f>
        <v>17</v>
      </c>
      <c r="U163" s="263">
        <f>+'Lcc_BKK+DMK'!U163+Lcc_CNX!U163+Lcc_HDY!U163+Lcc_HKT!U163+Lcc_CEI!U163</f>
        <v>0</v>
      </c>
      <c r="V163" s="262">
        <f t="shared" ref="V163" si="196">T163+U163</f>
        <v>17</v>
      </c>
      <c r="W163" s="264">
        <f t="shared" si="191"/>
        <v>0</v>
      </c>
    </row>
    <row r="164" spans="1:23" ht="14.25" customHeight="1" x14ac:dyDescent="0.2">
      <c r="L164" s="243" t="s">
        <v>17</v>
      </c>
      <c r="M164" s="260">
        <f>'Lcc_BKK+DMK'!M164+Lcc_CNX!M164+Lcc_HDY!M164+Lcc_HKT!M164+Lcc_CEI!M164</f>
        <v>0</v>
      </c>
      <c r="N164" s="261">
        <f>'Lcc_BKK+DMK'!N164+Lcc_CNX!N164+Lcc_HDY!N164+Lcc_HKT!N164+Lcc_CEI!N164</f>
        <v>1</v>
      </c>
      <c r="O164" s="262">
        <f>SUM(M164:N164)</f>
        <v>1</v>
      </c>
      <c r="P164" s="263">
        <f>+'Lcc_BKK+DMK'!P164+Lcc_CNX!P164+Lcc_HDY!P164+Lcc_HKT!P164+Lcc_CEI!P164</f>
        <v>0</v>
      </c>
      <c r="Q164" s="262">
        <f t="shared" si="195"/>
        <v>1</v>
      </c>
      <c r="R164" s="260">
        <f>'Lcc_BKK+DMK'!R164+Lcc_CNX!R164+Lcc_HDY!R164+Lcc_HKT!R164+Lcc_CEI!R164</f>
        <v>6</v>
      </c>
      <c r="S164" s="261">
        <f>'Lcc_BKK+DMK'!S164+Lcc_CNX!S164+Lcc_HDY!S164+Lcc_HKT!S164+Lcc_CEI!S164</f>
        <v>0</v>
      </c>
      <c r="T164" s="262">
        <f>SUM(R164:S164)</f>
        <v>6</v>
      </c>
      <c r="U164" s="263">
        <f>+'Lcc_BKK+DMK'!U164+Lcc_CNX!U164+Lcc_HDY!U164+Lcc_HKT!U164+Lcc_CEI!U164</f>
        <v>0</v>
      </c>
      <c r="V164" s="262">
        <f t="shared" ref="V164" si="197">T164+U164</f>
        <v>6</v>
      </c>
      <c r="W164" s="264">
        <f t="shared" ref="W164" si="198">IF(Q164=0,0,((V164/Q164)-1)*100)</f>
        <v>500</v>
      </c>
    </row>
    <row r="165" spans="1:23" ht="14.25" customHeight="1" thickBot="1" x14ac:dyDescent="0.25">
      <c r="L165" s="243" t="s">
        <v>18</v>
      </c>
      <c r="M165" s="260">
        <f>'Lcc_BKK+DMK'!M165+Lcc_CNX!M165+Lcc_HDY!M165+Lcc_HKT!M165+Lcc_CEI!M165</f>
        <v>0</v>
      </c>
      <c r="N165" s="261">
        <f>'Lcc_BKK+DMK'!N165+Lcc_CNX!N165+Lcc_HDY!N165+Lcc_HKT!N165+Lcc_CEI!N165</f>
        <v>0</v>
      </c>
      <c r="O165" s="270">
        <f>SUM(M165:N165)</f>
        <v>0</v>
      </c>
      <c r="P165" s="271">
        <f>+'Lcc_BKK+DMK'!P165+Lcc_CNX!P165+Lcc_HDY!P165+Lcc_HKT!P165+Lcc_CEI!P165</f>
        <v>0</v>
      </c>
      <c r="Q165" s="270">
        <f>O165+P165</f>
        <v>0</v>
      </c>
      <c r="R165" s="260">
        <f>'Lcc_BKK+DMK'!R165+Lcc_CNX!R165+Lcc_HDY!R165+Lcc_HKT!R165+Lcc_CEI!R165</f>
        <v>1</v>
      </c>
      <c r="S165" s="261">
        <f>'Lcc_BKK+DMK'!S165+Lcc_CNX!S165+Lcc_HDY!S165+Lcc_HKT!S165+Lcc_CEI!S165</f>
        <v>0</v>
      </c>
      <c r="T165" s="270">
        <f>SUM(R165:S165)</f>
        <v>1</v>
      </c>
      <c r="U165" s="271">
        <f>+'Lcc_BKK+DMK'!U165+Lcc_CNX!U165+Lcc_HDY!U165+Lcc_HKT!U165+Lcc_CEI!U165</f>
        <v>0</v>
      </c>
      <c r="V165" s="270">
        <f>T165+U165</f>
        <v>1</v>
      </c>
      <c r="W165" s="264">
        <f t="shared" si="191"/>
        <v>0</v>
      </c>
    </row>
    <row r="166" spans="1:23" ht="14.25" customHeight="1" thickTop="1" thickBot="1" x14ac:dyDescent="0.25">
      <c r="L166" s="272" t="s">
        <v>39</v>
      </c>
      <c r="M166" s="273">
        <f t="shared" ref="M166:Q166" si="199">+M163+M164+M165</f>
        <v>0</v>
      </c>
      <c r="N166" s="273">
        <f t="shared" si="199"/>
        <v>1</v>
      </c>
      <c r="O166" s="274">
        <f t="shared" si="199"/>
        <v>1</v>
      </c>
      <c r="P166" s="275">
        <f t="shared" si="199"/>
        <v>0</v>
      </c>
      <c r="Q166" s="274">
        <f t="shared" si="199"/>
        <v>1</v>
      </c>
      <c r="R166" s="273">
        <f t="shared" ref="R166:U166" si="200">+R163+R164+R165</f>
        <v>24</v>
      </c>
      <c r="S166" s="273">
        <f t="shared" si="200"/>
        <v>0</v>
      </c>
      <c r="T166" s="274">
        <f t="shared" si="200"/>
        <v>24</v>
      </c>
      <c r="U166" s="275">
        <f t="shared" si="200"/>
        <v>0</v>
      </c>
      <c r="V166" s="274">
        <f t="shared" ref="V166" si="201">+V163+V164+V165</f>
        <v>24</v>
      </c>
      <c r="W166" s="276">
        <f t="shared" si="191"/>
        <v>2300</v>
      </c>
    </row>
    <row r="167" spans="1:23" ht="14.25" customHeight="1" thickTop="1" x14ac:dyDescent="0.2">
      <c r="A167" s="388"/>
      <c r="K167" s="388"/>
      <c r="L167" s="243" t="s">
        <v>21</v>
      </c>
      <c r="M167" s="260">
        <f>'Lcc_BKK+DMK'!M167+Lcc_CNX!M167+Lcc_HDY!M167+Lcc_HKT!M167+Lcc_CEI!M167</f>
        <v>0</v>
      </c>
      <c r="N167" s="261">
        <f>'Lcc_BKK+DMK'!N167+Lcc_CNX!N167+Lcc_HDY!N167+Lcc_HKT!N167+Lcc_CEI!N167</f>
        <v>0</v>
      </c>
      <c r="O167" s="270">
        <f>SUM(M167:N167)</f>
        <v>0</v>
      </c>
      <c r="P167" s="277">
        <f>+'Lcc_BKK+DMK'!P167+Lcc_CNX!P167+Lcc_HDY!P167+Lcc_HKT!P167+Lcc_CEI!P167</f>
        <v>0</v>
      </c>
      <c r="Q167" s="270">
        <f>O167+P167</f>
        <v>0</v>
      </c>
      <c r="R167" s="260">
        <f>'Lcc_BKK+DMK'!R167+Lcc_CNX!R167+Lcc_HDY!R167+Lcc_HKT!R167+Lcc_CEI!R167</f>
        <v>0</v>
      </c>
      <c r="S167" s="261">
        <f>'Lcc_BKK+DMK'!S167+Lcc_CNX!S167+Lcc_HDY!S167+Lcc_HKT!S167+Lcc_CEI!S167</f>
        <v>0</v>
      </c>
      <c r="T167" s="270">
        <f>SUM(R167:S167)</f>
        <v>0</v>
      </c>
      <c r="U167" s="277">
        <f>+'Lcc_BKK+DMK'!U167+Lcc_CNX!U167+Lcc_HDY!U167+Lcc_HKT!U167+Lcc_CEI!U167</f>
        <v>0</v>
      </c>
      <c r="V167" s="270">
        <f>T167+U167</f>
        <v>0</v>
      </c>
      <c r="W167" s="264">
        <f t="shared" si="191"/>
        <v>0</v>
      </c>
    </row>
    <row r="168" spans="1:23" ht="14.25" customHeight="1" x14ac:dyDescent="0.2">
      <c r="A168" s="388"/>
      <c r="K168" s="388"/>
      <c r="L168" s="243" t="s">
        <v>22</v>
      </c>
      <c r="M168" s="260">
        <f>'Lcc_BKK+DMK'!M168+Lcc_CNX!M168+Lcc_HDY!M168+Lcc_HKT!M168+Lcc_CEI!M168</f>
        <v>0</v>
      </c>
      <c r="N168" s="261">
        <f>'Lcc_BKK+DMK'!N168+Lcc_CNX!N168+Lcc_HDY!N168+Lcc_HKT!N168+Lcc_CEI!N168</f>
        <v>6</v>
      </c>
      <c r="O168" s="270">
        <f>SUM(M168:N168)</f>
        <v>6</v>
      </c>
      <c r="P168" s="263">
        <f>+'Lcc_BKK+DMK'!P168+Lcc_CNX!P168+Lcc_HDY!P168+Lcc_HKT!P168+Lcc_CEI!P168</f>
        <v>0</v>
      </c>
      <c r="Q168" s="270">
        <f>O168+P168</f>
        <v>6</v>
      </c>
      <c r="R168" s="260">
        <f>'Lcc_BKK+DMK'!R168+Lcc_CNX!R168+Lcc_HDY!R168+Lcc_HKT!R168+Lcc_CEI!R168</f>
        <v>0</v>
      </c>
      <c r="S168" s="261">
        <f>'Lcc_BKK+DMK'!S168+Lcc_CNX!S168+Lcc_HDY!S168+Lcc_HKT!S168+Lcc_CEI!S168</f>
        <v>0</v>
      </c>
      <c r="T168" s="270">
        <f>SUM(R168:S168)</f>
        <v>0</v>
      </c>
      <c r="U168" s="263">
        <f>+'Lcc_BKK+DMK'!U168+Lcc_CNX!U168+Lcc_HDY!U168+Lcc_HKT!U168+Lcc_CEI!U168</f>
        <v>0</v>
      </c>
      <c r="V168" s="270">
        <f>T168+U168</f>
        <v>0</v>
      </c>
      <c r="W168" s="264">
        <f t="shared" si="191"/>
        <v>-100</v>
      </c>
    </row>
    <row r="169" spans="1:23" ht="14.25" customHeight="1" thickBot="1" x14ac:dyDescent="0.25">
      <c r="A169" s="388"/>
      <c r="K169" s="388"/>
      <c r="L169" s="243" t="s">
        <v>23</v>
      </c>
      <c r="M169" s="260">
        <f>'Lcc_BKK+DMK'!M169+Lcc_CNX!M169+Lcc_HDY!M169+Lcc_HKT!M169+Lcc_CEI!M169</f>
        <v>0</v>
      </c>
      <c r="N169" s="261">
        <f>'Lcc_BKK+DMK'!N169+Lcc_CNX!N169+Lcc_HDY!N169+Lcc_HKT!N169+Lcc_CEI!N169</f>
        <v>0</v>
      </c>
      <c r="O169" s="270">
        <f>SUM(M169:N169)</f>
        <v>0</v>
      </c>
      <c r="P169" s="263">
        <f>+'Lcc_BKK+DMK'!P169+Lcc_CNX!P169+Lcc_HDY!P169+Lcc_HKT!P169+Lcc_CEI!P169</f>
        <v>0</v>
      </c>
      <c r="Q169" s="270">
        <f>O169+P169</f>
        <v>0</v>
      </c>
      <c r="R169" s="260">
        <f>'Lcc_BKK+DMK'!R169+Lcc_CNX!R169+Lcc_HDY!R169+Lcc_HKT!R169+Lcc_CEI!R169</f>
        <v>25</v>
      </c>
      <c r="S169" s="261">
        <f>'Lcc_BKK+DMK'!S169+Lcc_CNX!S169+Lcc_HDY!S169+Lcc_HKT!S169+Lcc_CEI!S169</f>
        <v>0</v>
      </c>
      <c r="T169" s="270">
        <f>SUM(R169:S169)</f>
        <v>25</v>
      </c>
      <c r="U169" s="263">
        <f>+'Lcc_BKK+DMK'!U169+Lcc_CNX!U169+Lcc_HDY!U169+Lcc_HKT!U169+Lcc_CEI!U169</f>
        <v>0</v>
      </c>
      <c r="V169" s="270">
        <f>T169+U169</f>
        <v>25</v>
      </c>
      <c r="W169" s="264">
        <f t="shared" si="191"/>
        <v>0</v>
      </c>
    </row>
    <row r="170" spans="1:23" ht="14.25" customHeight="1" thickTop="1" thickBot="1" x14ac:dyDescent="0.25">
      <c r="L170" s="265" t="s">
        <v>40</v>
      </c>
      <c r="M170" s="266">
        <f t="shared" ref="M170:Q170" si="202">+M167+M168+M169</f>
        <v>0</v>
      </c>
      <c r="N170" s="267">
        <f t="shared" si="202"/>
        <v>6</v>
      </c>
      <c r="O170" s="268">
        <f t="shared" si="202"/>
        <v>6</v>
      </c>
      <c r="P170" s="266">
        <f t="shared" si="202"/>
        <v>0</v>
      </c>
      <c r="Q170" s="268">
        <f t="shared" si="202"/>
        <v>6</v>
      </c>
      <c r="R170" s="266">
        <f t="shared" ref="R170:U170" si="203">+R167+R168+R169</f>
        <v>25</v>
      </c>
      <c r="S170" s="267">
        <f t="shared" si="203"/>
        <v>0</v>
      </c>
      <c r="T170" s="268">
        <f t="shared" si="203"/>
        <v>25</v>
      </c>
      <c r="U170" s="266">
        <f t="shared" si="203"/>
        <v>0</v>
      </c>
      <c r="V170" s="268">
        <f t="shared" ref="V170" si="204">+V167+V168+V169</f>
        <v>25</v>
      </c>
      <c r="W170" s="269">
        <f t="shared" si="191"/>
        <v>316.66666666666669</v>
      </c>
    </row>
    <row r="171" spans="1:23" ht="14.25" customHeight="1" thickTop="1" x14ac:dyDescent="0.2">
      <c r="L171" s="243" t="s">
        <v>10</v>
      </c>
      <c r="M171" s="260">
        <f>'Lcc_BKK+DMK'!M171+Lcc_CNX!M171+Lcc_HDY!M171+Lcc_HKT!M171+Lcc_CEI!M171</f>
        <v>2</v>
      </c>
      <c r="N171" s="261">
        <f>'Lcc_BKK+DMK'!N171+Lcc_CNX!N171+Lcc_HDY!N171+Lcc_HKT!N171+Lcc_CEI!N171</f>
        <v>0</v>
      </c>
      <c r="O171" s="270">
        <f>SUM(M171:N171)</f>
        <v>2</v>
      </c>
      <c r="P171" s="263">
        <f>+'Lcc_BKK+DMK'!P171+Lcc_CNX!P171+Lcc_HDY!P171+Lcc_HKT!P171+Lcc_CEI!P171</f>
        <v>0</v>
      </c>
      <c r="Q171" s="262">
        <f>O171+P171</f>
        <v>2</v>
      </c>
      <c r="R171" s="260">
        <f>'Lcc_BKK+DMK'!R171+Lcc_CNX!R171+Lcc_HDY!R171+Lcc_HKT!R171+Lcc_CEI!R171</f>
        <v>42</v>
      </c>
      <c r="S171" s="261">
        <f>'Lcc_BKK+DMK'!S171+Lcc_CNX!S171+Lcc_HDY!S171+Lcc_HKT!S171+Lcc_CEI!S171</f>
        <v>1</v>
      </c>
      <c r="T171" s="270">
        <f>SUM(R171:S171)</f>
        <v>43</v>
      </c>
      <c r="U171" s="263">
        <f>+'Lcc_BKK+DMK'!U171+Lcc_CNX!U171+Lcc_HDY!U171+Lcc_HKT!U171+Lcc_CEI!U171</f>
        <v>0</v>
      </c>
      <c r="V171" s="262">
        <f>T171+U171</f>
        <v>43</v>
      </c>
      <c r="W171" s="264">
        <f>IF(Q171=0,0,((V171/Q171)-1)*100)</f>
        <v>2050</v>
      </c>
    </row>
    <row r="172" spans="1:23" ht="14.25" customHeight="1" x14ac:dyDescent="0.2">
      <c r="L172" s="243" t="s">
        <v>11</v>
      </c>
      <c r="M172" s="260">
        <f>'Lcc_BKK+DMK'!M172+Lcc_CNX!M172+Lcc_HDY!M172+Lcc_HKT!M172+Lcc_CEI!M172</f>
        <v>2</v>
      </c>
      <c r="N172" s="261">
        <f>'Lcc_BKK+DMK'!N172+Lcc_CNX!N172+Lcc_HDY!N172+Lcc_HKT!N172+Lcc_CEI!N172</f>
        <v>7</v>
      </c>
      <c r="O172" s="270">
        <f>SUM(M172:N172)</f>
        <v>9</v>
      </c>
      <c r="P172" s="263">
        <f>+'Lcc_BKK+DMK'!P172+Lcc_CNX!P172+Lcc_HDY!P172+Lcc_HKT!P172+Lcc_CEI!P172</f>
        <v>0</v>
      </c>
      <c r="Q172" s="262">
        <f>O172+P172</f>
        <v>9</v>
      </c>
      <c r="R172" s="260">
        <f>'Lcc_BKK+DMK'!R172+Lcc_CNX!R172+Lcc_HDY!R172+Lcc_HKT!R172+Lcc_CEI!R172</f>
        <v>56</v>
      </c>
      <c r="S172" s="261">
        <f>'Lcc_BKK+DMK'!S172+Lcc_CNX!S172+Lcc_HDY!S172+Lcc_HKT!S172+Lcc_CEI!S172</f>
        <v>0</v>
      </c>
      <c r="T172" s="270">
        <f>SUM(R172:S172)</f>
        <v>56</v>
      </c>
      <c r="U172" s="263">
        <f>+'Lcc_BKK+DMK'!U172+Lcc_CNX!U172+Lcc_HDY!U172+Lcc_HKT!U172+Lcc_CEI!U172</f>
        <v>0</v>
      </c>
      <c r="V172" s="262">
        <f>T172+U172</f>
        <v>56</v>
      </c>
      <c r="W172" s="264">
        <f>IF(Q172=0,0,((V172/Q172)-1)*100)</f>
        <v>522.22222222222229</v>
      </c>
    </row>
    <row r="173" spans="1:23" ht="14.25" customHeight="1" thickBot="1" x14ac:dyDescent="0.25">
      <c r="L173" s="249" t="s">
        <v>12</v>
      </c>
      <c r="M173" s="260">
        <f>'Lcc_BKK+DMK'!M173+Lcc_CNX!M173+Lcc_HDY!M173+Lcc_HKT!M173+Lcc_CEI!M173</f>
        <v>3</v>
      </c>
      <c r="N173" s="261">
        <f>'Lcc_BKK+DMK'!N173+Lcc_CNX!N173+Lcc_HDY!N173+Lcc_HKT!N173+Lcc_CEI!N173</f>
        <v>9</v>
      </c>
      <c r="O173" s="270">
        <f t="shared" ref="O173" si="205">SUM(M173:N173)</f>
        <v>12</v>
      </c>
      <c r="P173" s="263">
        <f>+'Lcc_BKK+DMK'!P173+Lcc_CNX!P173+Lcc_HDY!P173+Lcc_HKT!P173+Lcc_CEI!P173</f>
        <v>0</v>
      </c>
      <c r="Q173" s="262">
        <f>O173+P173</f>
        <v>12</v>
      </c>
      <c r="R173" s="260">
        <f>'Lcc_BKK+DMK'!R173+Lcc_CNX!R173+Lcc_HDY!R173+Lcc_HKT!R173+Lcc_CEI!R173</f>
        <v>46</v>
      </c>
      <c r="S173" s="261">
        <f>'Lcc_BKK+DMK'!S173+Lcc_CNX!S173+Lcc_HDY!S173+Lcc_HKT!S173+Lcc_CEI!S173</f>
        <v>0</v>
      </c>
      <c r="T173" s="270">
        <f t="shared" ref="T173" si="206">SUM(R173:S173)</f>
        <v>46</v>
      </c>
      <c r="U173" s="263">
        <f>+'Lcc_BKK+DMK'!U173+Lcc_CNX!U173+Lcc_HDY!U173+Lcc_HKT!U173+Lcc_CEI!U173</f>
        <v>0</v>
      </c>
      <c r="V173" s="262">
        <f>T173+U173</f>
        <v>46</v>
      </c>
      <c r="W173" s="264">
        <f>IF(Q173=0,0,((V173/Q173)-1)*100)</f>
        <v>283.33333333333337</v>
      </c>
    </row>
    <row r="174" spans="1:23" ht="14.25" customHeight="1" thickTop="1" thickBot="1" x14ac:dyDescent="0.25">
      <c r="L174" s="265" t="s">
        <v>57</v>
      </c>
      <c r="M174" s="266">
        <f t="shared" ref="M174:V174" si="207">+M171+M172+M173</f>
        <v>7</v>
      </c>
      <c r="N174" s="267">
        <f t="shared" si="207"/>
        <v>16</v>
      </c>
      <c r="O174" s="268">
        <f t="shared" si="207"/>
        <v>23</v>
      </c>
      <c r="P174" s="266">
        <f t="shared" si="207"/>
        <v>0</v>
      </c>
      <c r="Q174" s="268">
        <f t="shared" si="207"/>
        <v>23</v>
      </c>
      <c r="R174" s="266">
        <f t="shared" si="207"/>
        <v>144</v>
      </c>
      <c r="S174" s="267">
        <f t="shared" si="207"/>
        <v>1</v>
      </c>
      <c r="T174" s="268">
        <f t="shared" si="207"/>
        <v>145</v>
      </c>
      <c r="U174" s="266">
        <f t="shared" si="207"/>
        <v>0</v>
      </c>
      <c r="V174" s="268">
        <f t="shared" si="207"/>
        <v>145</v>
      </c>
      <c r="W174" s="269">
        <f t="shared" ref="W174" si="208">IF(Q174=0,0,((V174/Q174)-1)*100)</f>
        <v>530.43478260869563</v>
      </c>
    </row>
    <row r="175" spans="1:23" ht="14.25" customHeight="1" thickTop="1" thickBot="1" x14ac:dyDescent="0.25">
      <c r="L175" s="265" t="s">
        <v>63</v>
      </c>
      <c r="M175" s="266">
        <f t="shared" ref="M175:V175" si="209">+M162+M166+M170+M174</f>
        <v>7</v>
      </c>
      <c r="N175" s="267">
        <f t="shared" si="209"/>
        <v>29</v>
      </c>
      <c r="O175" s="268">
        <f t="shared" si="209"/>
        <v>36</v>
      </c>
      <c r="P175" s="266">
        <f t="shared" si="209"/>
        <v>0</v>
      </c>
      <c r="Q175" s="268">
        <f t="shared" si="209"/>
        <v>36</v>
      </c>
      <c r="R175" s="266">
        <f t="shared" si="209"/>
        <v>210</v>
      </c>
      <c r="S175" s="267">
        <f t="shared" si="209"/>
        <v>1</v>
      </c>
      <c r="T175" s="268">
        <f t="shared" si="209"/>
        <v>211</v>
      </c>
      <c r="U175" s="266">
        <f t="shared" si="209"/>
        <v>0</v>
      </c>
      <c r="V175" s="268">
        <f t="shared" si="209"/>
        <v>211</v>
      </c>
      <c r="W175" s="269">
        <f>IF(Q175=0,0,((V175/Q175)-1)*100)</f>
        <v>486.11111111111109</v>
      </c>
    </row>
    <row r="176" spans="1:23" ht="14.25" thickTop="1" thickBot="1" x14ac:dyDescent="0.25">
      <c r="L176" s="278" t="s">
        <v>60</v>
      </c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3" ht="13.5" customHeight="1" thickTop="1" x14ac:dyDescent="0.2">
      <c r="L177" s="505" t="s">
        <v>55</v>
      </c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507"/>
    </row>
    <row r="178" spans="1:23" ht="13.5" thickBot="1" x14ac:dyDescent="0.25">
      <c r="L178" s="508" t="s">
        <v>52</v>
      </c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10"/>
    </row>
    <row r="179" spans="1:23" ht="14.25" thickTop="1" thickBot="1" x14ac:dyDescent="0.25">
      <c r="L179" s="236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8" t="s">
        <v>34</v>
      </c>
    </row>
    <row r="180" spans="1:23" ht="14.25" thickTop="1" thickBot="1" x14ac:dyDescent="0.25">
      <c r="L180" s="239"/>
      <c r="M180" s="240" t="s">
        <v>64</v>
      </c>
      <c r="N180" s="241"/>
      <c r="O180" s="279"/>
      <c r="P180" s="240"/>
      <c r="Q180" s="240"/>
      <c r="R180" s="240" t="s">
        <v>65</v>
      </c>
      <c r="S180" s="241"/>
      <c r="T180" s="279"/>
      <c r="U180" s="240"/>
      <c r="V180" s="240"/>
      <c r="W180" s="352" t="s">
        <v>2</v>
      </c>
    </row>
    <row r="181" spans="1:23" ht="13.5" thickTop="1" x14ac:dyDescent="0.2">
      <c r="L181" s="243" t="s">
        <v>3</v>
      </c>
      <c r="M181" s="244"/>
      <c r="N181" s="245"/>
      <c r="O181" s="246"/>
      <c r="P181" s="247"/>
      <c r="Q181" s="246"/>
      <c r="R181" s="244"/>
      <c r="S181" s="245"/>
      <c r="T181" s="246"/>
      <c r="U181" s="247"/>
      <c r="V181" s="246"/>
      <c r="W181" s="353" t="s">
        <v>4</v>
      </c>
    </row>
    <row r="182" spans="1:23" ht="13.5" thickBot="1" x14ac:dyDescent="0.25">
      <c r="L182" s="249"/>
      <c r="M182" s="250" t="s">
        <v>35</v>
      </c>
      <c r="N182" s="251" t="s">
        <v>36</v>
      </c>
      <c r="O182" s="252" t="s">
        <v>37</v>
      </c>
      <c r="P182" s="253" t="s">
        <v>32</v>
      </c>
      <c r="Q182" s="252" t="s">
        <v>7</v>
      </c>
      <c r="R182" s="250" t="s">
        <v>35</v>
      </c>
      <c r="S182" s="251" t="s">
        <v>36</v>
      </c>
      <c r="T182" s="252" t="s">
        <v>37</v>
      </c>
      <c r="U182" s="253" t="s">
        <v>32</v>
      </c>
      <c r="V182" s="252" t="s">
        <v>7</v>
      </c>
      <c r="W182" s="354"/>
    </row>
    <row r="183" spans="1:23" ht="6" customHeight="1" thickTop="1" x14ac:dyDescent="0.2">
      <c r="L183" s="243"/>
      <c r="M183" s="255"/>
      <c r="N183" s="256"/>
      <c r="O183" s="257"/>
      <c r="P183" s="258"/>
      <c r="Q183" s="257"/>
      <c r="R183" s="255"/>
      <c r="S183" s="256"/>
      <c r="T183" s="257"/>
      <c r="U183" s="258"/>
      <c r="V183" s="257"/>
      <c r="W183" s="259"/>
    </row>
    <row r="184" spans="1:23" ht="14.25" customHeight="1" x14ac:dyDescent="0.2">
      <c r="L184" s="243" t="s">
        <v>13</v>
      </c>
      <c r="M184" s="260">
        <f>+'Lcc_BKK+DMK'!M184+Lcc_CNX!M184+Lcc_HDY!M184+Lcc_HKT!M184+Lcc_CEI!M184</f>
        <v>331</v>
      </c>
      <c r="N184" s="261">
        <f>+'Lcc_BKK+DMK'!N184+Lcc_CNX!N184+Lcc_HDY!N184+Lcc_HKT!N184+Lcc_CEI!N184</f>
        <v>1104</v>
      </c>
      <c r="O184" s="262">
        <f>M184+N184</f>
        <v>1435</v>
      </c>
      <c r="P184" s="263">
        <f>+'Lcc_BKK+DMK'!P184+Lcc_CNX!P184+Lcc_HDY!P184+Lcc_HKT!P184+Lcc_CEI!P184</f>
        <v>0</v>
      </c>
      <c r="Q184" s="262">
        <f>O184+P184</f>
        <v>1435</v>
      </c>
      <c r="R184" s="260">
        <f>+'Lcc_BKK+DMK'!R184+Lcc_CNX!R184+Lcc_HDY!R184+Lcc_HKT!R184+Lcc_CEI!R184</f>
        <v>1</v>
      </c>
      <c r="S184" s="261">
        <f>+'Lcc_BKK+DMK'!S184+Lcc_CNX!S184+Lcc_HDY!S184+Lcc_HKT!S184+Lcc_CEI!S184</f>
        <v>0</v>
      </c>
      <c r="T184" s="262">
        <f>R184+S184</f>
        <v>1</v>
      </c>
      <c r="U184" s="263">
        <f>+'Lcc_BKK+DMK'!U184+Lcc_CNX!U184+Lcc_HDY!U184+Lcc_HKT!U184+Lcc_CEI!U184</f>
        <v>0</v>
      </c>
      <c r="V184" s="262">
        <f>T184+U184</f>
        <v>1</v>
      </c>
      <c r="W184" s="264">
        <f t="shared" ref="W184:W195" si="210">IF(Q184=0,0,((V184/Q184)-1)*100)</f>
        <v>-99.930313588850169</v>
      </c>
    </row>
    <row r="185" spans="1:23" ht="14.25" customHeight="1" x14ac:dyDescent="0.2">
      <c r="L185" s="243" t="s">
        <v>14</v>
      </c>
      <c r="M185" s="260">
        <f>+'Lcc_BKK+DMK'!M185+Lcc_CNX!M185+Lcc_HDY!M185+Lcc_HKT!M185+Lcc_CEI!M185</f>
        <v>312</v>
      </c>
      <c r="N185" s="261">
        <f>+'Lcc_BKK+DMK'!N185+Lcc_CNX!N185+Lcc_HDY!N185+Lcc_HKT!N185+Lcc_CEI!N185</f>
        <v>1050</v>
      </c>
      <c r="O185" s="262">
        <f>M185+N185</f>
        <v>1362</v>
      </c>
      <c r="P185" s="263">
        <f>+'Lcc_BKK+DMK'!P185+Lcc_CNX!P185+Lcc_HDY!P185+Lcc_HKT!P185+Lcc_CEI!P185</f>
        <v>0</v>
      </c>
      <c r="Q185" s="262">
        <f>O185+P185</f>
        <v>1362</v>
      </c>
      <c r="R185" s="260">
        <f>+'Lcc_BKK+DMK'!R185+Lcc_CNX!R185+Lcc_HDY!R185+Lcc_HKT!R185+Lcc_CEI!R185</f>
        <v>1</v>
      </c>
      <c r="S185" s="261">
        <f>+'Lcc_BKK+DMK'!S185+Lcc_CNX!S185+Lcc_HDY!S185+Lcc_HKT!S185+Lcc_CEI!S185</f>
        <v>1</v>
      </c>
      <c r="T185" s="262">
        <f>R185+S185</f>
        <v>2</v>
      </c>
      <c r="U185" s="263">
        <f>+'Lcc_BKK+DMK'!U185+Lcc_CNX!U185+Lcc_HDY!U185+Lcc_HKT!U185+Lcc_CEI!U185</f>
        <v>0</v>
      </c>
      <c r="V185" s="262">
        <f>T185+U185</f>
        <v>2</v>
      </c>
      <c r="W185" s="264">
        <f t="shared" si="210"/>
        <v>-99.85315712187959</v>
      </c>
    </row>
    <row r="186" spans="1:23" ht="14.25" customHeight="1" thickBot="1" x14ac:dyDescent="0.25">
      <c r="L186" s="243" t="s">
        <v>15</v>
      </c>
      <c r="M186" s="260">
        <f>+'Lcc_BKK+DMK'!M186+Lcc_CNX!M186+Lcc_HDY!M186+Lcc_HKT!M186+Lcc_CEI!M186</f>
        <v>356</v>
      </c>
      <c r="N186" s="261">
        <f>+'Lcc_BKK+DMK'!N186+Lcc_CNX!N186+Lcc_HDY!N186+Lcc_HKT!N186+Lcc_CEI!N186</f>
        <v>1183</v>
      </c>
      <c r="O186" s="262">
        <f>M186+N186</f>
        <v>1539</v>
      </c>
      <c r="P186" s="263">
        <f>+'Lcc_BKK+DMK'!P186+Lcc_CNX!P186+Lcc_HDY!P186+Lcc_HKT!P186+Lcc_CEI!P186</f>
        <v>0</v>
      </c>
      <c r="Q186" s="262">
        <f>O186+P186</f>
        <v>1539</v>
      </c>
      <c r="R186" s="260">
        <f>+'Lcc_BKK+DMK'!R186+Lcc_CNX!R186+Lcc_HDY!R186+Lcc_HKT!R186+Lcc_CEI!R186</f>
        <v>0</v>
      </c>
      <c r="S186" s="261">
        <f>+'Lcc_BKK+DMK'!S186+Lcc_CNX!S186+Lcc_HDY!S186+Lcc_HKT!S186+Lcc_CEI!S186</f>
        <v>0</v>
      </c>
      <c r="T186" s="262">
        <f>R186+S186</f>
        <v>0</v>
      </c>
      <c r="U186" s="263">
        <f>+'Lcc_BKK+DMK'!U186+Lcc_CNX!U186+Lcc_HDY!U186+Lcc_HKT!U186+Lcc_CEI!U186</f>
        <v>0</v>
      </c>
      <c r="V186" s="262">
        <f>T186+U186</f>
        <v>0</v>
      </c>
      <c r="W186" s="264">
        <f>IF(Q186=0,0,((V186/Q186)-1)*100)</f>
        <v>-100</v>
      </c>
    </row>
    <row r="187" spans="1:23" ht="14.25" customHeight="1" thickTop="1" thickBot="1" x14ac:dyDescent="0.25">
      <c r="L187" s="265" t="s">
        <v>61</v>
      </c>
      <c r="M187" s="266">
        <f t="shared" ref="M187:Q187" si="211">+M184+M185+M186</f>
        <v>999</v>
      </c>
      <c r="N187" s="267">
        <f t="shared" si="211"/>
        <v>3337</v>
      </c>
      <c r="O187" s="268">
        <f t="shared" si="211"/>
        <v>4336</v>
      </c>
      <c r="P187" s="266">
        <f t="shared" si="211"/>
        <v>0</v>
      </c>
      <c r="Q187" s="268">
        <f t="shared" si="211"/>
        <v>4336</v>
      </c>
      <c r="R187" s="266">
        <f t="shared" ref="R187:U187" si="212">+R184+R185+R186</f>
        <v>2</v>
      </c>
      <c r="S187" s="267">
        <f t="shared" si="212"/>
        <v>1</v>
      </c>
      <c r="T187" s="268">
        <f t="shared" si="212"/>
        <v>3</v>
      </c>
      <c r="U187" s="266">
        <f t="shared" si="212"/>
        <v>0</v>
      </c>
      <c r="V187" s="268">
        <f t="shared" ref="V187" si="213">+V184+V185+V186</f>
        <v>3</v>
      </c>
      <c r="W187" s="269">
        <f t="shared" si="210"/>
        <v>-99.930811808118079</v>
      </c>
    </row>
    <row r="188" spans="1:23" ht="14.25" customHeight="1" thickTop="1" x14ac:dyDescent="0.2">
      <c r="L188" s="243" t="s">
        <v>16</v>
      </c>
      <c r="M188" s="260">
        <f>+'Lcc_BKK+DMK'!M188+Lcc_CNX!M188+Lcc_HDY!M188+Lcc_HKT!M188+Lcc_CEI!M188</f>
        <v>255</v>
      </c>
      <c r="N188" s="261">
        <f>+'Lcc_BKK+DMK'!N188+Lcc_CNX!N188+Lcc_HDY!N188+Lcc_HKT!N188+Lcc_CEI!N188</f>
        <v>870</v>
      </c>
      <c r="O188" s="262">
        <f>SUM(M188:N188)</f>
        <v>1125</v>
      </c>
      <c r="P188" s="263">
        <f>+'Lcc_BKK+DMK'!P188+Lcc_CNX!P188+Lcc_HDY!P188+Lcc_HKT!P188+Lcc_CEI!P188</f>
        <v>0</v>
      </c>
      <c r="Q188" s="262">
        <f>O188+P188</f>
        <v>1125</v>
      </c>
      <c r="R188" s="260">
        <f>+'Lcc_BKK+DMK'!R188+Lcc_CNX!R188+Lcc_HDY!R188+Lcc_HKT!R188+Lcc_CEI!R188</f>
        <v>0</v>
      </c>
      <c r="S188" s="261">
        <f>+'Lcc_BKK+DMK'!S188+Lcc_CNX!S188+Lcc_HDY!S188+Lcc_HKT!S188+Lcc_CEI!S188</f>
        <v>0</v>
      </c>
      <c r="T188" s="262">
        <f>SUM(R188:S188)</f>
        <v>0</v>
      </c>
      <c r="U188" s="263">
        <f>+'Lcc_BKK+DMK'!U188+Lcc_CNX!U188+Lcc_HDY!U188+Lcc_HKT!U188+Lcc_CEI!U188</f>
        <v>0</v>
      </c>
      <c r="V188" s="262">
        <f>T188+U188</f>
        <v>0</v>
      </c>
      <c r="W188" s="264">
        <f t="shared" si="210"/>
        <v>-100</v>
      </c>
    </row>
    <row r="189" spans="1:23" ht="14.25" customHeight="1" x14ac:dyDescent="0.2">
      <c r="L189" s="243" t="s">
        <v>17</v>
      </c>
      <c r="M189" s="260">
        <f>+'Lcc_BKK+DMK'!M189+Lcc_CNX!M189+Lcc_HDY!M189+Lcc_HKT!M189+Lcc_CEI!M189</f>
        <v>278</v>
      </c>
      <c r="N189" s="261">
        <f>+'Lcc_BKK+DMK'!N189+Lcc_CNX!N189+Lcc_HDY!N189+Lcc_HKT!N189+Lcc_CEI!N189</f>
        <v>1062</v>
      </c>
      <c r="O189" s="262">
        <f>SUM(M189:N189)</f>
        <v>1340</v>
      </c>
      <c r="P189" s="263">
        <f>+'Lcc_BKK+DMK'!P189+Lcc_CNX!P189+Lcc_HDY!P189+Lcc_HKT!P189+Lcc_CEI!P189</f>
        <v>0</v>
      </c>
      <c r="Q189" s="262">
        <f>O189+P189</f>
        <v>1340</v>
      </c>
      <c r="R189" s="260">
        <f>+'Lcc_BKK+DMK'!R189+Lcc_CNX!R189+Lcc_HDY!R189+Lcc_HKT!R189+Lcc_CEI!R189</f>
        <v>2</v>
      </c>
      <c r="S189" s="261">
        <f>+'Lcc_BKK+DMK'!S189+Lcc_CNX!S189+Lcc_HDY!S189+Lcc_HKT!S189+Lcc_CEI!S189</f>
        <v>0</v>
      </c>
      <c r="T189" s="262">
        <f>SUM(R189:S189)</f>
        <v>2</v>
      </c>
      <c r="U189" s="263">
        <f>+'Lcc_BKK+DMK'!U189+Lcc_CNX!U189+Lcc_HDY!U189+Lcc_HKT!U189+Lcc_CEI!U189</f>
        <v>0</v>
      </c>
      <c r="V189" s="262">
        <f>T189+U189</f>
        <v>2</v>
      </c>
      <c r="W189" s="264">
        <f t="shared" ref="W189" si="214">IF(Q189=0,0,((V189/Q189)-1)*100)</f>
        <v>-99.850746268656721</v>
      </c>
    </row>
    <row r="190" spans="1:23" ht="14.25" customHeight="1" thickBot="1" x14ac:dyDescent="0.25">
      <c r="L190" s="243" t="s">
        <v>18</v>
      </c>
      <c r="M190" s="260">
        <f>+'Lcc_BKK+DMK'!M190+Lcc_CNX!M190+Lcc_HDY!M190+Lcc_HKT!M190+Lcc_CEI!M190</f>
        <v>280</v>
      </c>
      <c r="N190" s="261">
        <f>+'Lcc_BKK+DMK'!N190+Lcc_CNX!N190+Lcc_HDY!N190+Lcc_HKT!N190+Lcc_CEI!N190</f>
        <v>1072</v>
      </c>
      <c r="O190" s="270">
        <f>SUM(M190:N190)</f>
        <v>1352</v>
      </c>
      <c r="P190" s="271">
        <f>+'Lcc_BKK+DMK'!P190+Lcc_CNX!P190+Lcc_HDY!P190+Lcc_HKT!P190+Lcc_CEI!P190</f>
        <v>0</v>
      </c>
      <c r="Q190" s="270">
        <f>O190+P190</f>
        <v>1352</v>
      </c>
      <c r="R190" s="260">
        <f>+'Lcc_BKK+DMK'!R190+Lcc_CNX!R190+Lcc_HDY!R190+Lcc_HKT!R190+Lcc_CEI!R190</f>
        <v>1</v>
      </c>
      <c r="S190" s="261">
        <f>+'Lcc_BKK+DMK'!S190+Lcc_CNX!S190+Lcc_HDY!S190+Lcc_HKT!S190+Lcc_CEI!S190</f>
        <v>0</v>
      </c>
      <c r="T190" s="270">
        <f>SUM(R190:S190)</f>
        <v>1</v>
      </c>
      <c r="U190" s="271">
        <f>+'Lcc_BKK+DMK'!U190+Lcc_CNX!U190+Lcc_HDY!U190+Lcc_HKT!U190+Lcc_CEI!U190</f>
        <v>0</v>
      </c>
      <c r="V190" s="270">
        <f>T190+U190</f>
        <v>1</v>
      </c>
      <c r="W190" s="264">
        <f t="shared" si="210"/>
        <v>-99.92603550295857</v>
      </c>
    </row>
    <row r="191" spans="1:23" ht="14.25" customHeight="1" thickTop="1" thickBot="1" x14ac:dyDescent="0.25">
      <c r="L191" s="272" t="s">
        <v>39</v>
      </c>
      <c r="M191" s="273">
        <f t="shared" ref="M191:Q191" si="215">+M188+M189+M190</f>
        <v>813</v>
      </c>
      <c r="N191" s="273">
        <f t="shared" si="215"/>
        <v>3004</v>
      </c>
      <c r="O191" s="274">
        <f t="shared" si="215"/>
        <v>3817</v>
      </c>
      <c r="P191" s="275">
        <f t="shared" si="215"/>
        <v>0</v>
      </c>
      <c r="Q191" s="274">
        <f t="shared" si="215"/>
        <v>3817</v>
      </c>
      <c r="R191" s="273">
        <f t="shared" ref="R191:U191" si="216">+R188+R189+R190</f>
        <v>3</v>
      </c>
      <c r="S191" s="273">
        <f t="shared" si="216"/>
        <v>0</v>
      </c>
      <c r="T191" s="274">
        <f t="shared" si="216"/>
        <v>3</v>
      </c>
      <c r="U191" s="275">
        <f t="shared" si="216"/>
        <v>0</v>
      </c>
      <c r="V191" s="274">
        <f t="shared" ref="V191" si="217">+V188+V189+V190</f>
        <v>3</v>
      </c>
      <c r="W191" s="276">
        <f t="shared" si="210"/>
        <v>-99.921404244170816</v>
      </c>
    </row>
    <row r="192" spans="1:23" ht="14.25" customHeight="1" thickTop="1" x14ac:dyDescent="0.2">
      <c r="A192" s="388"/>
      <c r="K192" s="388"/>
      <c r="L192" s="243" t="s">
        <v>21</v>
      </c>
      <c r="M192" s="260">
        <f>+'Lcc_BKK+DMK'!M192+Lcc_CNX!M192+Lcc_HDY!M192+Lcc_HKT!M192+Lcc_CEI!M192</f>
        <v>260</v>
      </c>
      <c r="N192" s="261">
        <f>+'Lcc_BKK+DMK'!N192+Lcc_CNX!N192+Lcc_HDY!N192+Lcc_HKT!N192+Lcc_CEI!N192</f>
        <v>1004</v>
      </c>
      <c r="O192" s="270">
        <f>SUM(M192:N192)</f>
        <v>1264</v>
      </c>
      <c r="P192" s="277">
        <f>+'Lcc_BKK+DMK'!P192+Lcc_CNX!P192+Lcc_HDY!P192+Lcc_HKT!P192+Lcc_CEI!P192</f>
        <v>0</v>
      </c>
      <c r="Q192" s="270">
        <f>O192+P192</f>
        <v>1264</v>
      </c>
      <c r="R192" s="260">
        <f>+'Lcc_BKK+DMK'!R192+Lcc_CNX!R192+Lcc_HDY!R192+Lcc_HKT!R192+Lcc_CEI!R192</f>
        <v>2</v>
      </c>
      <c r="S192" s="261">
        <f>+'Lcc_BKK+DMK'!S192+Lcc_CNX!S192+Lcc_HDY!S192+Lcc_HKT!S192+Lcc_CEI!S192</f>
        <v>0</v>
      </c>
      <c r="T192" s="270">
        <f>SUM(R192:S192)</f>
        <v>2</v>
      </c>
      <c r="U192" s="277">
        <f>+'Lcc_BKK+DMK'!U192+Lcc_CNX!U192+Lcc_HDY!U192+Lcc_HKT!U192+Lcc_CEI!U192</f>
        <v>0</v>
      </c>
      <c r="V192" s="270">
        <f>T192+U192</f>
        <v>2</v>
      </c>
      <c r="W192" s="264">
        <f t="shared" si="210"/>
        <v>-99.841772151898738</v>
      </c>
    </row>
    <row r="193" spans="1:23" ht="14.25" customHeight="1" x14ac:dyDescent="0.2">
      <c r="A193" s="388"/>
      <c r="K193" s="388"/>
      <c r="L193" s="243" t="s">
        <v>22</v>
      </c>
      <c r="M193" s="260">
        <f>+'Lcc_BKK+DMK'!M193+Lcc_CNX!M193+Lcc_HDY!M193+Lcc_HKT!M193+Lcc_CEI!M193</f>
        <v>271</v>
      </c>
      <c r="N193" s="261">
        <f>+'Lcc_BKK+DMK'!N193+Lcc_CNX!N193+Lcc_HDY!N193+Lcc_HKT!N193+Lcc_CEI!N193</f>
        <v>1154</v>
      </c>
      <c r="O193" s="270">
        <f>SUM(M193:N193)</f>
        <v>1425</v>
      </c>
      <c r="P193" s="263">
        <f>+'Lcc_BKK+DMK'!P193+Lcc_CNX!P193+Lcc_HDY!P193+Lcc_HKT!P193+Lcc_CEI!P193</f>
        <v>0</v>
      </c>
      <c r="Q193" s="270">
        <f>O193+P193</f>
        <v>1425</v>
      </c>
      <c r="R193" s="260">
        <f>+'Lcc_BKK+DMK'!R193+Lcc_CNX!R193+Lcc_HDY!R193+Lcc_HKT!R193+Lcc_CEI!R193</f>
        <v>2</v>
      </c>
      <c r="S193" s="261">
        <f>+'Lcc_BKK+DMK'!S193+Lcc_CNX!S193+Lcc_HDY!S193+Lcc_HKT!S193+Lcc_CEI!S193</f>
        <v>0</v>
      </c>
      <c r="T193" s="270">
        <f>SUM(R193:S193)</f>
        <v>2</v>
      </c>
      <c r="U193" s="263">
        <f>+'Lcc_BKK+DMK'!U193+Lcc_CNX!U193+Lcc_HDY!U193+Lcc_HKT!U193+Lcc_CEI!U193</f>
        <v>0</v>
      </c>
      <c r="V193" s="270">
        <f>T193+U193</f>
        <v>2</v>
      </c>
      <c r="W193" s="264">
        <f t="shared" si="210"/>
        <v>-99.859649122807014</v>
      </c>
    </row>
    <row r="194" spans="1:23" ht="14.25" customHeight="1" thickBot="1" x14ac:dyDescent="0.25">
      <c r="A194" s="388"/>
      <c r="K194" s="388"/>
      <c r="L194" s="243" t="s">
        <v>23</v>
      </c>
      <c r="M194" s="260">
        <f>+'Lcc_BKK+DMK'!M194+Lcc_CNX!M194+Lcc_HDY!M194+Lcc_HKT!M194+Lcc_CEI!M194</f>
        <v>70</v>
      </c>
      <c r="N194" s="261">
        <f>+'Lcc_BKK+DMK'!N194+Lcc_CNX!N194+Lcc_HDY!N194+Lcc_HKT!N194+Lcc_CEI!N194</f>
        <v>297</v>
      </c>
      <c r="O194" s="270">
        <f>SUM(M194:N194)</f>
        <v>367</v>
      </c>
      <c r="P194" s="263">
        <f>+'Lcc_BKK+DMK'!P194+Lcc_CNX!P194+Lcc_HDY!P194+Lcc_HKT!P194+Lcc_CEI!P194</f>
        <v>0</v>
      </c>
      <c r="Q194" s="270">
        <f>O194+P194</f>
        <v>367</v>
      </c>
      <c r="R194" s="260">
        <f>+'Lcc_BKK+DMK'!R194+Lcc_CNX!R194+Lcc_HDY!R194+Lcc_HKT!R194+Lcc_CEI!R194</f>
        <v>3</v>
      </c>
      <c r="S194" s="261">
        <f>+'Lcc_BKK+DMK'!S194+Lcc_CNX!S194+Lcc_HDY!S194+Lcc_HKT!S194+Lcc_CEI!S194</f>
        <v>0</v>
      </c>
      <c r="T194" s="270">
        <f>SUM(R194:S194)</f>
        <v>3</v>
      </c>
      <c r="U194" s="263">
        <f>+'Lcc_BKK+DMK'!U194+Lcc_CNX!U194+Lcc_HDY!U194+Lcc_HKT!U194+Lcc_CEI!U194</f>
        <v>0</v>
      </c>
      <c r="V194" s="270">
        <f>T194+U194</f>
        <v>3</v>
      </c>
      <c r="W194" s="264">
        <f t="shared" si="210"/>
        <v>-99.182561307901906</v>
      </c>
    </row>
    <row r="195" spans="1:23" ht="14.25" customHeight="1" thickTop="1" thickBot="1" x14ac:dyDescent="0.25">
      <c r="A195" s="388"/>
      <c r="K195" s="388"/>
      <c r="L195" s="265" t="s">
        <v>40</v>
      </c>
      <c r="M195" s="266">
        <f t="shared" ref="M195:Q195" si="218">+M192+M193+M194</f>
        <v>601</v>
      </c>
      <c r="N195" s="267">
        <f t="shared" si="218"/>
        <v>2455</v>
      </c>
      <c r="O195" s="268">
        <f t="shared" si="218"/>
        <v>3056</v>
      </c>
      <c r="P195" s="266">
        <f t="shared" si="218"/>
        <v>0</v>
      </c>
      <c r="Q195" s="268">
        <f t="shared" si="218"/>
        <v>3056</v>
      </c>
      <c r="R195" s="266">
        <f t="shared" ref="R195:U195" si="219">+R192+R193+R194</f>
        <v>7</v>
      </c>
      <c r="S195" s="267">
        <f t="shared" si="219"/>
        <v>0</v>
      </c>
      <c r="T195" s="268">
        <f t="shared" si="219"/>
        <v>7</v>
      </c>
      <c r="U195" s="266">
        <f t="shared" si="219"/>
        <v>0</v>
      </c>
      <c r="V195" s="268">
        <f t="shared" ref="V195" si="220">+V192+V193+V194</f>
        <v>7</v>
      </c>
      <c r="W195" s="269">
        <f t="shared" si="210"/>
        <v>-99.770942408376968</v>
      </c>
    </row>
    <row r="196" spans="1:23" ht="14.25" customHeight="1" thickTop="1" x14ac:dyDescent="0.2">
      <c r="L196" s="243" t="s">
        <v>10</v>
      </c>
      <c r="M196" s="260">
        <f>+'Lcc_BKK+DMK'!M196+Lcc_CNX!M196+Lcc_HDY!M196+Lcc_HKT!M196+Lcc_CEI!M196</f>
        <v>4</v>
      </c>
      <c r="N196" s="261">
        <f>+'Lcc_BKK+DMK'!N196+Lcc_CNX!N196+Lcc_HDY!N196+Lcc_HKT!N196+Lcc_CEI!N196</f>
        <v>6</v>
      </c>
      <c r="O196" s="270">
        <f>SUM(M196:N196)</f>
        <v>10</v>
      </c>
      <c r="P196" s="263">
        <f>+'Lcc_BKK+DMK'!P196+Lcc_CNX!P196+Lcc_HDY!P196+Lcc_HKT!P196+Lcc_CEI!P196</f>
        <v>0</v>
      </c>
      <c r="Q196" s="262">
        <f>O196+P196</f>
        <v>10</v>
      </c>
      <c r="R196" s="260">
        <f>+'Lcc_BKK+DMK'!R196+Lcc_CNX!R196+Lcc_HDY!R196+Lcc_HKT!R196+Lcc_CEI!R196</f>
        <v>2</v>
      </c>
      <c r="S196" s="261">
        <f>+'Lcc_BKK+DMK'!S196+Lcc_CNX!S196+Lcc_HDY!S196+Lcc_HKT!S196+Lcc_CEI!S196</f>
        <v>0</v>
      </c>
      <c r="T196" s="270">
        <f>SUM(R196:S196)</f>
        <v>2</v>
      </c>
      <c r="U196" s="263">
        <f>+'Lcc_BKK+DMK'!U196+Lcc_CNX!U196+Lcc_HDY!U196+Lcc_HKT!U196+Lcc_CEI!U196</f>
        <v>0</v>
      </c>
      <c r="V196" s="262">
        <f>T196+U196</f>
        <v>2</v>
      </c>
      <c r="W196" s="264">
        <f>IF(Q196=0,0,((V196/Q196)-1)*100)</f>
        <v>-80</v>
      </c>
    </row>
    <row r="197" spans="1:23" ht="14.25" customHeight="1" x14ac:dyDescent="0.2">
      <c r="L197" s="243" t="s">
        <v>11</v>
      </c>
      <c r="M197" s="260">
        <f>+'Lcc_BKK+DMK'!M197+Lcc_CNX!M197+Lcc_HDY!M197+Lcc_HKT!M197+Lcc_CEI!M197</f>
        <v>2</v>
      </c>
      <c r="N197" s="261">
        <f>+'Lcc_BKK+DMK'!N197+Lcc_CNX!N197+Lcc_HDY!N197+Lcc_HKT!N197+Lcc_CEI!N197</f>
        <v>0</v>
      </c>
      <c r="O197" s="270">
        <f>SUM(M197:N197)</f>
        <v>2</v>
      </c>
      <c r="P197" s="263">
        <f>+'Lcc_BKK+DMK'!P197+Lcc_CNX!P197+Lcc_HDY!P197+Lcc_HKT!P197+Lcc_CEI!P197</f>
        <v>0</v>
      </c>
      <c r="Q197" s="262">
        <f>O197+P197</f>
        <v>2</v>
      </c>
      <c r="R197" s="260">
        <f>+'Lcc_BKK+DMK'!R197+Lcc_CNX!R197+Lcc_HDY!R197+Lcc_HKT!R197+Lcc_CEI!R197</f>
        <v>1</v>
      </c>
      <c r="S197" s="261">
        <f>+'Lcc_BKK+DMK'!S197+Lcc_CNX!S197+Lcc_HDY!S197+Lcc_HKT!S197+Lcc_CEI!S197</f>
        <v>0</v>
      </c>
      <c r="T197" s="270">
        <f>SUM(R197:S197)</f>
        <v>1</v>
      </c>
      <c r="U197" s="263">
        <f>+'Lcc_BKK+DMK'!U197+Lcc_CNX!U197+Lcc_HDY!U197+Lcc_HKT!U197+Lcc_CEI!U197</f>
        <v>0</v>
      </c>
      <c r="V197" s="262">
        <f>T197+U197</f>
        <v>1</v>
      </c>
      <c r="W197" s="264">
        <f>IF(Q197=0,0,((V197/Q197)-1)*100)</f>
        <v>-50</v>
      </c>
    </row>
    <row r="198" spans="1:23" ht="14.25" customHeight="1" thickBot="1" x14ac:dyDescent="0.25">
      <c r="L198" s="249" t="s">
        <v>12</v>
      </c>
      <c r="M198" s="260">
        <f>+'Lcc_BKK+DMK'!M198+Lcc_CNX!M198+Lcc_HDY!M198+Lcc_HKT!M198+Lcc_CEI!M198</f>
        <v>4</v>
      </c>
      <c r="N198" s="261">
        <f>+'Lcc_BKK+DMK'!N198+Lcc_CNX!N198+Lcc_HDY!N198+Lcc_HKT!N198+Lcc_CEI!N198</f>
        <v>0</v>
      </c>
      <c r="O198" s="270">
        <f t="shared" ref="O198" si="221">SUM(M198:N198)</f>
        <v>4</v>
      </c>
      <c r="P198" s="263">
        <f>+'Lcc_BKK+DMK'!P198+Lcc_CNX!P198+Lcc_HDY!P198+Lcc_HKT!P198+Lcc_CEI!P198</f>
        <v>0</v>
      </c>
      <c r="Q198" s="262">
        <f>O198+P198</f>
        <v>4</v>
      </c>
      <c r="R198" s="260">
        <f>+'Lcc_BKK+DMK'!R198+Lcc_CNX!R198+Lcc_HDY!R198+Lcc_HKT!R198+Lcc_CEI!R198</f>
        <v>0</v>
      </c>
      <c r="S198" s="261">
        <f>+'Lcc_BKK+DMK'!S198+Lcc_CNX!S198+Lcc_HDY!S198+Lcc_HKT!S198+Lcc_CEI!S198</f>
        <v>0</v>
      </c>
      <c r="T198" s="270">
        <f t="shared" ref="T198" si="222">SUM(R198:S198)</f>
        <v>0</v>
      </c>
      <c r="U198" s="263">
        <f>+'Lcc_BKK+DMK'!U198+Lcc_CNX!U198+Lcc_HDY!U198+Lcc_HKT!U198+Lcc_CEI!U198</f>
        <v>0</v>
      </c>
      <c r="V198" s="262">
        <f>T198+U198</f>
        <v>0</v>
      </c>
      <c r="W198" s="264">
        <f>IF(Q198=0,0,((V198/Q198)-1)*100)</f>
        <v>-100</v>
      </c>
    </row>
    <row r="199" spans="1:23" ht="14.25" customHeight="1" thickTop="1" thickBot="1" x14ac:dyDescent="0.25">
      <c r="L199" s="265" t="s">
        <v>57</v>
      </c>
      <c r="M199" s="266">
        <f t="shared" ref="M199:V199" si="223">+M196+M197+M198</f>
        <v>10</v>
      </c>
      <c r="N199" s="267">
        <f t="shared" si="223"/>
        <v>6</v>
      </c>
      <c r="O199" s="268">
        <f t="shared" si="223"/>
        <v>16</v>
      </c>
      <c r="P199" s="266">
        <f t="shared" si="223"/>
        <v>0</v>
      </c>
      <c r="Q199" s="268">
        <f t="shared" si="223"/>
        <v>16</v>
      </c>
      <c r="R199" s="266">
        <f t="shared" si="223"/>
        <v>3</v>
      </c>
      <c r="S199" s="267">
        <f t="shared" si="223"/>
        <v>0</v>
      </c>
      <c r="T199" s="268">
        <f t="shared" si="223"/>
        <v>3</v>
      </c>
      <c r="U199" s="266">
        <f t="shared" si="223"/>
        <v>0</v>
      </c>
      <c r="V199" s="268">
        <f t="shared" si="223"/>
        <v>3</v>
      </c>
      <c r="W199" s="269">
        <f t="shared" ref="W199" si="224">IF(Q199=0,0,((V199/Q199)-1)*100)</f>
        <v>-81.25</v>
      </c>
    </row>
    <row r="200" spans="1:23" ht="14.25" customHeight="1" thickTop="1" thickBot="1" x14ac:dyDescent="0.25">
      <c r="L200" s="265" t="s">
        <v>63</v>
      </c>
      <c r="M200" s="266">
        <f t="shared" ref="M200:V200" si="225">+M187+M191+M195+M199</f>
        <v>2423</v>
      </c>
      <c r="N200" s="267">
        <f t="shared" si="225"/>
        <v>8802</v>
      </c>
      <c r="O200" s="268">
        <f t="shared" si="225"/>
        <v>11225</v>
      </c>
      <c r="P200" s="266">
        <f t="shared" si="225"/>
        <v>0</v>
      </c>
      <c r="Q200" s="268">
        <f t="shared" si="225"/>
        <v>11225</v>
      </c>
      <c r="R200" s="266">
        <f t="shared" si="225"/>
        <v>15</v>
      </c>
      <c r="S200" s="267">
        <f t="shared" si="225"/>
        <v>1</v>
      </c>
      <c r="T200" s="268">
        <f t="shared" si="225"/>
        <v>16</v>
      </c>
      <c r="U200" s="266">
        <f t="shared" si="225"/>
        <v>0</v>
      </c>
      <c r="V200" s="268">
        <f t="shared" si="225"/>
        <v>16</v>
      </c>
      <c r="W200" s="269">
        <f>IF(Q200=0,0,((V200/Q200)-1)*100)</f>
        <v>-99.857461024498889</v>
      </c>
    </row>
    <row r="201" spans="1:23" ht="13.5" customHeight="1" thickTop="1" thickBot="1" x14ac:dyDescent="0.25">
      <c r="L201" s="278" t="s">
        <v>60</v>
      </c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3" ht="13.5" thickTop="1" x14ac:dyDescent="0.2">
      <c r="L202" s="472" t="s">
        <v>56</v>
      </c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4"/>
    </row>
    <row r="203" spans="1:23" ht="13.5" thickBot="1" x14ac:dyDescent="0.25">
      <c r="L203" s="475" t="s">
        <v>53</v>
      </c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7"/>
    </row>
    <row r="204" spans="1:23" ht="14.25" thickTop="1" thickBot="1" x14ac:dyDescent="0.25">
      <c r="L204" s="236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8" t="s">
        <v>34</v>
      </c>
    </row>
    <row r="205" spans="1:23" ht="13.5" customHeight="1" thickTop="1" thickBot="1" x14ac:dyDescent="0.25">
      <c r="L205" s="239"/>
      <c r="M205" s="240" t="s">
        <v>64</v>
      </c>
      <c r="N205" s="241"/>
      <c r="O205" s="279"/>
      <c r="P205" s="240"/>
      <c r="Q205" s="240"/>
      <c r="R205" s="240" t="s">
        <v>65</v>
      </c>
      <c r="S205" s="241"/>
      <c r="T205" s="279"/>
      <c r="U205" s="240"/>
      <c r="V205" s="240"/>
      <c r="W205" s="352" t="s">
        <v>2</v>
      </c>
    </row>
    <row r="206" spans="1:23" ht="13.5" thickTop="1" x14ac:dyDescent="0.2">
      <c r="L206" s="243" t="s">
        <v>3</v>
      </c>
      <c r="M206" s="244"/>
      <c r="N206" s="245"/>
      <c r="O206" s="246"/>
      <c r="P206" s="247"/>
      <c r="Q206" s="351"/>
      <c r="R206" s="244"/>
      <c r="S206" s="245"/>
      <c r="T206" s="246"/>
      <c r="U206" s="247"/>
      <c r="V206" s="351"/>
      <c r="W206" s="353" t="s">
        <v>4</v>
      </c>
    </row>
    <row r="207" spans="1:23" ht="13.5" thickBot="1" x14ac:dyDescent="0.25">
      <c r="L207" s="249"/>
      <c r="M207" s="250" t="s">
        <v>35</v>
      </c>
      <c r="N207" s="251" t="s">
        <v>36</v>
      </c>
      <c r="O207" s="252" t="s">
        <v>37</v>
      </c>
      <c r="P207" s="253" t="s">
        <v>32</v>
      </c>
      <c r="Q207" s="421" t="s">
        <v>7</v>
      </c>
      <c r="R207" s="250" t="s">
        <v>35</v>
      </c>
      <c r="S207" s="251" t="s">
        <v>36</v>
      </c>
      <c r="T207" s="252" t="s">
        <v>37</v>
      </c>
      <c r="U207" s="253" t="s">
        <v>32</v>
      </c>
      <c r="V207" s="347" t="s">
        <v>7</v>
      </c>
      <c r="W207" s="354"/>
    </row>
    <row r="208" spans="1:23" ht="4.5" customHeight="1" thickTop="1" x14ac:dyDescent="0.2">
      <c r="L208" s="243"/>
      <c r="M208" s="255"/>
      <c r="N208" s="256"/>
      <c r="O208" s="257"/>
      <c r="P208" s="258"/>
      <c r="Q208" s="296"/>
      <c r="R208" s="255"/>
      <c r="S208" s="256"/>
      <c r="T208" s="257"/>
      <c r="U208" s="258"/>
      <c r="V208" s="296"/>
      <c r="W208" s="259"/>
    </row>
    <row r="209" spans="1:23" ht="14.25" customHeight="1" x14ac:dyDescent="0.2">
      <c r="L209" s="243" t="s">
        <v>13</v>
      </c>
      <c r="M209" s="260">
        <f t="shared" ref="M209:N211" si="226">+M159+M184</f>
        <v>331</v>
      </c>
      <c r="N209" s="261">
        <f t="shared" si="226"/>
        <v>1105</v>
      </c>
      <c r="O209" s="262">
        <f t="shared" ref="O209:O210" si="227">M209+N209</f>
        <v>1436</v>
      </c>
      <c r="P209" s="263">
        <f>+P159+P184</f>
        <v>0</v>
      </c>
      <c r="Q209" s="297">
        <f t="shared" ref="Q209:Q210" si="228">O209+P209</f>
        <v>1436</v>
      </c>
      <c r="R209" s="260">
        <f t="shared" ref="R209:S211" si="229">+R159+R184</f>
        <v>4</v>
      </c>
      <c r="S209" s="261">
        <f t="shared" si="229"/>
        <v>0</v>
      </c>
      <c r="T209" s="262">
        <f t="shared" ref="T209:T220" si="230">R209+S209</f>
        <v>4</v>
      </c>
      <c r="U209" s="263">
        <f>+U159+U184</f>
        <v>0</v>
      </c>
      <c r="V209" s="297">
        <f t="shared" ref="V209:V220" si="231">T209+U209</f>
        <v>4</v>
      </c>
      <c r="W209" s="264">
        <f t="shared" ref="W209:W220" si="232">IF(Q209=0,0,((V209/Q209)-1)*100)</f>
        <v>-99.721448467966582</v>
      </c>
    </row>
    <row r="210" spans="1:23" ht="14.25" customHeight="1" x14ac:dyDescent="0.2">
      <c r="L210" s="243" t="s">
        <v>14</v>
      </c>
      <c r="M210" s="260">
        <f t="shared" si="226"/>
        <v>312</v>
      </c>
      <c r="N210" s="261">
        <f t="shared" si="226"/>
        <v>1051</v>
      </c>
      <c r="O210" s="262">
        <f t="shared" si="227"/>
        <v>1363</v>
      </c>
      <c r="P210" s="263">
        <f>+P160+P185</f>
        <v>0</v>
      </c>
      <c r="Q210" s="297">
        <f t="shared" si="228"/>
        <v>1363</v>
      </c>
      <c r="R210" s="260">
        <f t="shared" si="229"/>
        <v>4</v>
      </c>
      <c r="S210" s="261">
        <f t="shared" si="229"/>
        <v>1</v>
      </c>
      <c r="T210" s="262">
        <f t="shared" si="230"/>
        <v>5</v>
      </c>
      <c r="U210" s="263">
        <f>+U160+U185</f>
        <v>0</v>
      </c>
      <c r="V210" s="297">
        <f t="shared" si="231"/>
        <v>5</v>
      </c>
      <c r="W210" s="264">
        <f t="shared" si="232"/>
        <v>-99.633162142333092</v>
      </c>
    </row>
    <row r="211" spans="1:23" ht="14.25" customHeight="1" thickBot="1" x14ac:dyDescent="0.25">
      <c r="L211" s="243" t="s">
        <v>15</v>
      </c>
      <c r="M211" s="260">
        <f t="shared" si="226"/>
        <v>356</v>
      </c>
      <c r="N211" s="261">
        <f t="shared" si="226"/>
        <v>1187</v>
      </c>
      <c r="O211" s="262">
        <f>M211+N211</f>
        <v>1543</v>
      </c>
      <c r="P211" s="263">
        <f>+P161+P186</f>
        <v>0</v>
      </c>
      <c r="Q211" s="297">
        <f>O211+P211</f>
        <v>1543</v>
      </c>
      <c r="R211" s="260">
        <f t="shared" si="229"/>
        <v>11</v>
      </c>
      <c r="S211" s="261">
        <f t="shared" si="229"/>
        <v>0</v>
      </c>
      <c r="T211" s="262">
        <f>R211+S211</f>
        <v>11</v>
      </c>
      <c r="U211" s="263">
        <f>+U161+U186</f>
        <v>0</v>
      </c>
      <c r="V211" s="297">
        <f>T211+U211</f>
        <v>11</v>
      </c>
      <c r="W211" s="264">
        <f>IF(Q211=0,0,((V211/Q211)-1)*100)</f>
        <v>-99.287103046014252</v>
      </c>
    </row>
    <row r="212" spans="1:23" ht="14.25" customHeight="1" thickTop="1" thickBot="1" x14ac:dyDescent="0.25">
      <c r="L212" s="265" t="s">
        <v>61</v>
      </c>
      <c r="M212" s="266">
        <f t="shared" ref="M212:Q212" si="233">+M209+M210+M211</f>
        <v>999</v>
      </c>
      <c r="N212" s="267">
        <f t="shared" si="233"/>
        <v>3343</v>
      </c>
      <c r="O212" s="268">
        <f t="shared" si="233"/>
        <v>4342</v>
      </c>
      <c r="P212" s="266">
        <f t="shared" si="233"/>
        <v>0</v>
      </c>
      <c r="Q212" s="268">
        <f t="shared" si="233"/>
        <v>4342</v>
      </c>
      <c r="R212" s="266">
        <f t="shared" ref="R212" si="234">+R209+R210+R211</f>
        <v>19</v>
      </c>
      <c r="S212" s="267">
        <f t="shared" ref="S212" si="235">+S209+S210+S211</f>
        <v>1</v>
      </c>
      <c r="T212" s="268">
        <f t="shared" ref="T212" si="236">+T209+T210+T211</f>
        <v>20</v>
      </c>
      <c r="U212" s="266">
        <f t="shared" ref="U212" si="237">+U209+U210+U211</f>
        <v>0</v>
      </c>
      <c r="V212" s="268">
        <f t="shared" ref="V212" si="238">+V209+V210+V211</f>
        <v>20</v>
      </c>
      <c r="W212" s="269">
        <f t="shared" ref="W212" si="239">IF(Q212=0,0,((V212/Q212)-1)*100)</f>
        <v>-99.539382772915701</v>
      </c>
    </row>
    <row r="213" spans="1:23" ht="14.25" customHeight="1" thickTop="1" x14ac:dyDescent="0.2">
      <c r="L213" s="243" t="s">
        <v>16</v>
      </c>
      <c r="M213" s="260">
        <f t="shared" ref="M213:N215" si="240">+M163+M188</f>
        <v>255</v>
      </c>
      <c r="N213" s="261">
        <f t="shared" si="240"/>
        <v>870</v>
      </c>
      <c r="O213" s="262">
        <f t="shared" ref="O213" si="241">M213+N213</f>
        <v>1125</v>
      </c>
      <c r="P213" s="263">
        <f>+P163+P188</f>
        <v>0</v>
      </c>
      <c r="Q213" s="297">
        <f t="shared" ref="Q213" si="242">O213+P213</f>
        <v>1125</v>
      </c>
      <c r="R213" s="260">
        <f t="shared" ref="R213:S215" si="243">+R163+R188</f>
        <v>17</v>
      </c>
      <c r="S213" s="261">
        <f t="shared" si="243"/>
        <v>0</v>
      </c>
      <c r="T213" s="262">
        <f t="shared" si="230"/>
        <v>17</v>
      </c>
      <c r="U213" s="263">
        <f>+U163+U188</f>
        <v>0</v>
      </c>
      <c r="V213" s="297">
        <f t="shared" si="231"/>
        <v>17</v>
      </c>
      <c r="W213" s="264">
        <f t="shared" si="232"/>
        <v>-98.488888888888894</v>
      </c>
    </row>
    <row r="214" spans="1:23" ht="14.25" customHeight="1" x14ac:dyDescent="0.2">
      <c r="L214" s="243" t="s">
        <v>17</v>
      </c>
      <c r="M214" s="260">
        <f t="shared" si="240"/>
        <v>278</v>
      </c>
      <c r="N214" s="261">
        <f t="shared" si="240"/>
        <v>1063</v>
      </c>
      <c r="O214" s="262">
        <f>M214+N214</f>
        <v>1341</v>
      </c>
      <c r="P214" s="263">
        <f>+P164+P189</f>
        <v>0</v>
      </c>
      <c r="Q214" s="297">
        <f>O214+P214</f>
        <v>1341</v>
      </c>
      <c r="R214" s="260">
        <f t="shared" si="243"/>
        <v>8</v>
      </c>
      <c r="S214" s="261">
        <f t="shared" si="243"/>
        <v>0</v>
      </c>
      <c r="T214" s="262">
        <f>R214+S214</f>
        <v>8</v>
      </c>
      <c r="U214" s="263">
        <f>+U164+U189</f>
        <v>0</v>
      </c>
      <c r="V214" s="297">
        <f>T214+U214</f>
        <v>8</v>
      </c>
      <c r="W214" s="264">
        <f>IF(Q214=0,0,((V214/Q214)-1)*100)</f>
        <v>-99.403430275913493</v>
      </c>
    </row>
    <row r="215" spans="1:23" ht="14.25" customHeight="1" thickBot="1" x14ac:dyDescent="0.25">
      <c r="L215" s="243" t="s">
        <v>18</v>
      </c>
      <c r="M215" s="260">
        <f t="shared" si="240"/>
        <v>280</v>
      </c>
      <c r="N215" s="261">
        <f t="shared" si="240"/>
        <v>1072</v>
      </c>
      <c r="O215" s="270">
        <f t="shared" ref="O215" si="244">M215+N215</f>
        <v>1352</v>
      </c>
      <c r="P215" s="271">
        <f>+P165+P190</f>
        <v>0</v>
      </c>
      <c r="Q215" s="297">
        <f t="shared" ref="Q215" si="245">O215+P215</f>
        <v>1352</v>
      </c>
      <c r="R215" s="260">
        <f t="shared" si="243"/>
        <v>2</v>
      </c>
      <c r="S215" s="261">
        <f t="shared" si="243"/>
        <v>0</v>
      </c>
      <c r="T215" s="270">
        <f t="shared" si="230"/>
        <v>2</v>
      </c>
      <c r="U215" s="271">
        <f>+U165+U190</f>
        <v>0</v>
      </c>
      <c r="V215" s="297">
        <f t="shared" si="231"/>
        <v>2</v>
      </c>
      <c r="W215" s="264">
        <f t="shared" si="232"/>
        <v>-99.852071005917168</v>
      </c>
    </row>
    <row r="216" spans="1:23" ht="14.25" customHeight="1" thickTop="1" thickBot="1" x14ac:dyDescent="0.25">
      <c r="A216" s="389"/>
      <c r="L216" s="272" t="s">
        <v>39</v>
      </c>
      <c r="M216" s="273">
        <f t="shared" ref="M216:Q216" si="246">+M213+M214+M215</f>
        <v>813</v>
      </c>
      <c r="N216" s="273">
        <f t="shared" si="246"/>
        <v>3005</v>
      </c>
      <c r="O216" s="274">
        <f t="shared" si="246"/>
        <v>3818</v>
      </c>
      <c r="P216" s="275">
        <f t="shared" si="246"/>
        <v>0</v>
      </c>
      <c r="Q216" s="274">
        <f t="shared" si="246"/>
        <v>3818</v>
      </c>
      <c r="R216" s="273">
        <f t="shared" ref="R216" si="247">+R213+R214+R215</f>
        <v>27</v>
      </c>
      <c r="S216" s="273">
        <f t="shared" ref="S216" si="248">+S213+S214+S215</f>
        <v>0</v>
      </c>
      <c r="T216" s="274">
        <f t="shared" ref="T216" si="249">+T213+T214+T215</f>
        <v>27</v>
      </c>
      <c r="U216" s="275">
        <f t="shared" ref="U216" si="250">+U213+U214+U215</f>
        <v>0</v>
      </c>
      <c r="V216" s="274">
        <f t="shared" ref="V216" si="251">+V213+V214+V215</f>
        <v>27</v>
      </c>
      <c r="W216" s="376">
        <f t="shared" si="232"/>
        <v>-99.292823467784174</v>
      </c>
    </row>
    <row r="217" spans="1:23" ht="14.25" customHeight="1" thickTop="1" x14ac:dyDescent="0.2">
      <c r="A217" s="388"/>
      <c r="K217" s="388"/>
      <c r="L217" s="243" t="s">
        <v>21</v>
      </c>
      <c r="M217" s="260">
        <f t="shared" ref="M217:N223" si="252">+M167+M192</f>
        <v>260</v>
      </c>
      <c r="N217" s="261">
        <f t="shared" si="252"/>
        <v>1004</v>
      </c>
      <c r="O217" s="270">
        <f t="shared" ref="O217:O220" si="253">M217+N217</f>
        <v>1264</v>
      </c>
      <c r="P217" s="277">
        <f t="shared" ref="P217:P223" si="254">+P167+P192</f>
        <v>0</v>
      </c>
      <c r="Q217" s="297">
        <f t="shared" ref="Q217:Q220" si="255">O217+P217</f>
        <v>1264</v>
      </c>
      <c r="R217" s="260">
        <f t="shared" ref="R217:S223" si="256">+R167+R192</f>
        <v>2</v>
      </c>
      <c r="S217" s="261">
        <f t="shared" si="256"/>
        <v>0</v>
      </c>
      <c r="T217" s="270">
        <f t="shared" si="230"/>
        <v>2</v>
      </c>
      <c r="U217" s="277">
        <f t="shared" ref="U217:U223" si="257">+U167+U192</f>
        <v>0</v>
      </c>
      <c r="V217" s="297">
        <f t="shared" si="231"/>
        <v>2</v>
      </c>
      <c r="W217" s="264">
        <f t="shared" si="232"/>
        <v>-99.841772151898738</v>
      </c>
    </row>
    <row r="218" spans="1:23" ht="14.25" customHeight="1" x14ac:dyDescent="0.2">
      <c r="A218" s="388"/>
      <c r="K218" s="388"/>
      <c r="L218" s="243" t="s">
        <v>22</v>
      </c>
      <c r="M218" s="260">
        <f t="shared" si="252"/>
        <v>271</v>
      </c>
      <c r="N218" s="261">
        <f t="shared" si="252"/>
        <v>1160</v>
      </c>
      <c r="O218" s="270">
        <f t="shared" si="253"/>
        <v>1431</v>
      </c>
      <c r="P218" s="263">
        <f t="shared" si="254"/>
        <v>0</v>
      </c>
      <c r="Q218" s="297">
        <f t="shared" si="255"/>
        <v>1431</v>
      </c>
      <c r="R218" s="260">
        <f t="shared" si="256"/>
        <v>2</v>
      </c>
      <c r="S218" s="261">
        <f t="shared" si="256"/>
        <v>0</v>
      </c>
      <c r="T218" s="270">
        <f t="shared" si="230"/>
        <v>2</v>
      </c>
      <c r="U218" s="263">
        <f t="shared" si="257"/>
        <v>0</v>
      </c>
      <c r="V218" s="297">
        <f t="shared" si="231"/>
        <v>2</v>
      </c>
      <c r="W218" s="264">
        <f t="shared" si="232"/>
        <v>-99.860237596086648</v>
      </c>
    </row>
    <row r="219" spans="1:23" ht="14.25" customHeight="1" thickBot="1" x14ac:dyDescent="0.25">
      <c r="A219" s="388"/>
      <c r="K219" s="388"/>
      <c r="L219" s="243" t="s">
        <v>23</v>
      </c>
      <c r="M219" s="260">
        <f t="shared" si="252"/>
        <v>70</v>
      </c>
      <c r="N219" s="261">
        <f t="shared" si="252"/>
        <v>297</v>
      </c>
      <c r="O219" s="270">
        <f t="shared" si="253"/>
        <v>367</v>
      </c>
      <c r="P219" s="263">
        <f t="shared" si="254"/>
        <v>0</v>
      </c>
      <c r="Q219" s="297">
        <f t="shared" si="255"/>
        <v>367</v>
      </c>
      <c r="R219" s="260">
        <f t="shared" si="256"/>
        <v>28</v>
      </c>
      <c r="S219" s="261">
        <f t="shared" si="256"/>
        <v>0</v>
      </c>
      <c r="T219" s="270">
        <f t="shared" si="230"/>
        <v>28</v>
      </c>
      <c r="U219" s="263">
        <f t="shared" si="257"/>
        <v>0</v>
      </c>
      <c r="V219" s="297">
        <f t="shared" si="231"/>
        <v>28</v>
      </c>
      <c r="W219" s="264">
        <f t="shared" si="232"/>
        <v>-92.370572207084464</v>
      </c>
    </row>
    <row r="220" spans="1:23" ht="14.25" customHeight="1" thickTop="1" thickBot="1" x14ac:dyDescent="0.25">
      <c r="L220" s="265" t="s">
        <v>40</v>
      </c>
      <c r="M220" s="266">
        <f t="shared" si="252"/>
        <v>601</v>
      </c>
      <c r="N220" s="267">
        <f t="shared" si="252"/>
        <v>2461</v>
      </c>
      <c r="O220" s="268">
        <f t="shared" si="253"/>
        <v>3062</v>
      </c>
      <c r="P220" s="266">
        <f t="shared" si="254"/>
        <v>0</v>
      </c>
      <c r="Q220" s="268">
        <f t="shared" si="255"/>
        <v>3062</v>
      </c>
      <c r="R220" s="266">
        <f t="shared" si="256"/>
        <v>32</v>
      </c>
      <c r="S220" s="267">
        <f t="shared" si="256"/>
        <v>0</v>
      </c>
      <c r="T220" s="268">
        <f t="shared" si="230"/>
        <v>32</v>
      </c>
      <c r="U220" s="266">
        <f t="shared" si="257"/>
        <v>0</v>
      </c>
      <c r="V220" s="268">
        <f t="shared" si="231"/>
        <v>32</v>
      </c>
      <c r="W220" s="269">
        <f t="shared" si="232"/>
        <v>-98.954931417374269</v>
      </c>
    </row>
    <row r="221" spans="1:23" ht="14.25" customHeight="1" thickTop="1" x14ac:dyDescent="0.2">
      <c r="L221" s="243" t="s">
        <v>10</v>
      </c>
      <c r="M221" s="260">
        <f t="shared" si="252"/>
        <v>6</v>
      </c>
      <c r="N221" s="261">
        <f t="shared" si="252"/>
        <v>6</v>
      </c>
      <c r="O221" s="262">
        <f>M221+N221</f>
        <v>12</v>
      </c>
      <c r="P221" s="263">
        <f t="shared" si="254"/>
        <v>0</v>
      </c>
      <c r="Q221" s="297">
        <f>O221+P221</f>
        <v>12</v>
      </c>
      <c r="R221" s="260">
        <f t="shared" si="256"/>
        <v>44</v>
      </c>
      <c r="S221" s="261">
        <f t="shared" si="256"/>
        <v>1</v>
      </c>
      <c r="T221" s="262">
        <f>R221+S221</f>
        <v>45</v>
      </c>
      <c r="U221" s="263">
        <f t="shared" si="257"/>
        <v>0</v>
      </c>
      <c r="V221" s="297">
        <f>T221+U221</f>
        <v>45</v>
      </c>
      <c r="W221" s="264">
        <f t="shared" ref="W221" si="258">IF(Q221=0,0,((V221/Q221)-1)*100)</f>
        <v>275</v>
      </c>
    </row>
    <row r="222" spans="1:23" ht="14.25" customHeight="1" x14ac:dyDescent="0.2">
      <c r="L222" s="243" t="s">
        <v>11</v>
      </c>
      <c r="M222" s="260">
        <f t="shared" si="252"/>
        <v>4</v>
      </c>
      <c r="N222" s="261">
        <f t="shared" si="252"/>
        <v>7</v>
      </c>
      <c r="O222" s="262">
        <f>M222+N222</f>
        <v>11</v>
      </c>
      <c r="P222" s="263">
        <f t="shared" si="254"/>
        <v>0</v>
      </c>
      <c r="Q222" s="297">
        <f>O222+P222</f>
        <v>11</v>
      </c>
      <c r="R222" s="260">
        <f t="shared" si="256"/>
        <v>57</v>
      </c>
      <c r="S222" s="261">
        <f t="shared" si="256"/>
        <v>0</v>
      </c>
      <c r="T222" s="262">
        <f>R222+S222</f>
        <v>57</v>
      </c>
      <c r="U222" s="263">
        <f t="shared" si="257"/>
        <v>0</v>
      </c>
      <c r="V222" s="297">
        <f>T222+U222</f>
        <v>57</v>
      </c>
      <c r="W222" s="264">
        <f>IF(Q222=0,0,((V222/Q222)-1)*100)</f>
        <v>418.18181818181819</v>
      </c>
    </row>
    <row r="223" spans="1:23" ht="14.25" customHeight="1" thickBot="1" x14ac:dyDescent="0.25">
      <c r="L223" s="249" t="s">
        <v>12</v>
      </c>
      <c r="M223" s="260">
        <f t="shared" si="252"/>
        <v>7</v>
      </c>
      <c r="N223" s="261">
        <f t="shared" si="252"/>
        <v>9</v>
      </c>
      <c r="O223" s="262">
        <f>M223+N223</f>
        <v>16</v>
      </c>
      <c r="P223" s="263">
        <f t="shared" si="254"/>
        <v>0</v>
      </c>
      <c r="Q223" s="297">
        <f>O223+P223</f>
        <v>16</v>
      </c>
      <c r="R223" s="260">
        <f t="shared" si="256"/>
        <v>46</v>
      </c>
      <c r="S223" s="261">
        <f t="shared" si="256"/>
        <v>0</v>
      </c>
      <c r="T223" s="262">
        <f>R223+S223</f>
        <v>46</v>
      </c>
      <c r="U223" s="263">
        <f t="shared" si="257"/>
        <v>0</v>
      </c>
      <c r="V223" s="297">
        <f>T223+U223</f>
        <v>46</v>
      </c>
      <c r="W223" s="264">
        <f>IF(Q223=0,0,((V223/Q223)-1)*100)</f>
        <v>187.5</v>
      </c>
    </row>
    <row r="224" spans="1:23" ht="14.25" customHeight="1" thickTop="1" thickBot="1" x14ac:dyDescent="0.25">
      <c r="L224" s="265" t="s">
        <v>57</v>
      </c>
      <c r="M224" s="266">
        <f t="shared" ref="M224:V224" si="259">+M221+M222+M223</f>
        <v>17</v>
      </c>
      <c r="N224" s="267">
        <f t="shared" si="259"/>
        <v>22</v>
      </c>
      <c r="O224" s="268">
        <f t="shared" si="259"/>
        <v>39</v>
      </c>
      <c r="P224" s="266">
        <f t="shared" si="259"/>
        <v>0</v>
      </c>
      <c r="Q224" s="268">
        <f t="shared" si="259"/>
        <v>39</v>
      </c>
      <c r="R224" s="266">
        <f t="shared" si="259"/>
        <v>147</v>
      </c>
      <c r="S224" s="267">
        <f t="shared" si="259"/>
        <v>1</v>
      </c>
      <c r="T224" s="268">
        <f t="shared" si="259"/>
        <v>148</v>
      </c>
      <c r="U224" s="266">
        <f t="shared" si="259"/>
        <v>0</v>
      </c>
      <c r="V224" s="268">
        <f t="shared" si="259"/>
        <v>148</v>
      </c>
      <c r="W224" s="269">
        <f t="shared" ref="W224" si="260">IF(Q224=0,0,((V224/Q224)-1)*100)</f>
        <v>279.48717948717945</v>
      </c>
    </row>
    <row r="225" spans="12:23" ht="14.25" customHeight="1" thickTop="1" thickBot="1" x14ac:dyDescent="0.25">
      <c r="L225" s="265" t="s">
        <v>63</v>
      </c>
      <c r="M225" s="266">
        <f t="shared" ref="M225:V225" si="261">+M212+M216+M220+M224</f>
        <v>2430</v>
      </c>
      <c r="N225" s="267">
        <f t="shared" si="261"/>
        <v>8831</v>
      </c>
      <c r="O225" s="268">
        <f t="shared" si="261"/>
        <v>11261</v>
      </c>
      <c r="P225" s="266">
        <f t="shared" si="261"/>
        <v>0</v>
      </c>
      <c r="Q225" s="268">
        <f t="shared" si="261"/>
        <v>11261</v>
      </c>
      <c r="R225" s="266">
        <f t="shared" si="261"/>
        <v>225</v>
      </c>
      <c r="S225" s="267">
        <f t="shared" si="261"/>
        <v>2</v>
      </c>
      <c r="T225" s="268">
        <f t="shared" si="261"/>
        <v>227</v>
      </c>
      <c r="U225" s="266">
        <f t="shared" si="261"/>
        <v>0</v>
      </c>
      <c r="V225" s="268">
        <f t="shared" si="261"/>
        <v>227</v>
      </c>
      <c r="W225" s="269">
        <f>IF(Q225=0,0,((V225/Q225)-1)*100)</f>
        <v>-97.984193233283008</v>
      </c>
    </row>
    <row r="226" spans="12:23" ht="13.5" thickTop="1" x14ac:dyDescent="0.2">
      <c r="L226" s="278" t="s">
        <v>60</v>
      </c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</sheetData>
  <sheetProtection algorithmName="SHA-512" hashValue="XMYZjGtt5aFuGktdYcThW0gVoKbvyDtWT2mm41oRldeKndY98AN+FNopxGUvLmQL3rPJ0Ij2dhwgkvVjLjJ1zw==" saltValue="022Cejjw0MjDH9ROzZZl1w==" spinCount="100000" sheet="1" objects="1" scenarios="1"/>
  <mergeCells count="40">
    <mergeCell ref="R105:V105"/>
    <mergeCell ref="R130:V130"/>
    <mergeCell ref="L127:W127"/>
    <mergeCell ref="L128:W128"/>
    <mergeCell ref="L152:W152"/>
    <mergeCell ref="L153:W153"/>
    <mergeCell ref="L177:W177"/>
    <mergeCell ref="L178:W178"/>
    <mergeCell ref="L202:W202"/>
    <mergeCell ref="L203:W203"/>
    <mergeCell ref="B2:I2"/>
    <mergeCell ref="L2:W2"/>
    <mergeCell ref="B3:I3"/>
    <mergeCell ref="L3:W3"/>
    <mergeCell ref="C5:E5"/>
    <mergeCell ref="F5:H5"/>
    <mergeCell ref="M5:Q5"/>
    <mergeCell ref="R5:V5"/>
    <mergeCell ref="B27:I27"/>
    <mergeCell ref="L27:W27"/>
    <mergeCell ref="B28:I28"/>
    <mergeCell ref="L28:W28"/>
    <mergeCell ref="C30:E30"/>
    <mergeCell ref="F30:H30"/>
    <mergeCell ref="M30:Q30"/>
    <mergeCell ref="R30:V30"/>
    <mergeCell ref="L77:W77"/>
    <mergeCell ref="L78:W78"/>
    <mergeCell ref="L102:W102"/>
    <mergeCell ref="L103:W103"/>
    <mergeCell ref="B52:I52"/>
    <mergeCell ref="L52:W52"/>
    <mergeCell ref="B53:I53"/>
    <mergeCell ref="L53:W53"/>
    <mergeCell ref="C55:E55"/>
    <mergeCell ref="F55:H55"/>
    <mergeCell ref="M55:Q55"/>
    <mergeCell ref="R55:V55"/>
    <mergeCell ref="M80:Q80"/>
    <mergeCell ref="R80:V80"/>
  </mergeCells>
  <conditionalFormatting sqref="K26:K29 A26:A29 A51:A54 K51:K54 K226:K1048576 A226:A1048576 A101:A123 K101:K123 K126:K148 A126:A148 K201:K223 A201:A223 A31:A48 K31:K48 A56:A73 K56:K73 K1:K23 A1:A23 K76:K98 A76:A98 A151:A173 K151:K173 K176:K198 A176:A198">
    <cfRule type="containsText" dxfId="20" priority="102" operator="containsText" text="NOT OK">
      <formula>NOT(ISERROR(SEARCH("NOT OK",A1)))</formula>
    </cfRule>
  </conditionalFormatting>
  <conditionalFormatting sqref="A30 K30">
    <cfRule type="containsText" dxfId="19" priority="100" operator="containsText" text="NOT OK">
      <formula>NOT(ISERROR(SEARCH("NOT OK",A30)))</formula>
    </cfRule>
  </conditionalFormatting>
  <conditionalFormatting sqref="A55 K55">
    <cfRule type="containsText" dxfId="18" priority="99" operator="containsText" text="NOT OK">
      <formula>NOT(ISERROR(SEARCH("NOT OK",A55)))</formula>
    </cfRule>
  </conditionalFormatting>
  <conditionalFormatting sqref="A25 K25">
    <cfRule type="containsText" dxfId="17" priority="98" operator="containsText" text="NOT OK">
      <formula>NOT(ISERROR(SEARCH("NOT OK",A25)))</formula>
    </cfRule>
  </conditionalFormatting>
  <conditionalFormatting sqref="A100 K100">
    <cfRule type="containsText" dxfId="16" priority="95" operator="containsText" text="NOT OK">
      <formula>NOT(ISERROR(SEARCH("NOT OK",A100)))</formula>
    </cfRule>
  </conditionalFormatting>
  <conditionalFormatting sqref="A175 K175">
    <cfRule type="containsText" dxfId="15" priority="92" operator="containsText" text="NOT OK">
      <formula>NOT(ISERROR(SEARCH("NOT OK",A175)))</formula>
    </cfRule>
  </conditionalFormatting>
  <conditionalFormatting sqref="K24 A24">
    <cfRule type="containsText" dxfId="14" priority="89" operator="containsText" text="NOT OK">
      <formula>NOT(ISERROR(SEARCH("NOT OK",A24)))</formula>
    </cfRule>
  </conditionalFormatting>
  <conditionalFormatting sqref="A50 K50">
    <cfRule type="containsText" dxfId="13" priority="88" operator="containsText" text="NOT OK">
      <formula>NOT(ISERROR(SEARCH("NOT OK",A50)))</formula>
    </cfRule>
  </conditionalFormatting>
  <conditionalFormatting sqref="K49 A49">
    <cfRule type="containsText" dxfId="12" priority="87" operator="containsText" text="NOT OK">
      <formula>NOT(ISERROR(SEARCH("NOT OK",A49)))</formula>
    </cfRule>
  </conditionalFormatting>
  <conditionalFormatting sqref="A75 K75">
    <cfRule type="containsText" dxfId="11" priority="86" operator="containsText" text="NOT OK">
      <formula>NOT(ISERROR(SEARCH("NOT OK",A75)))</formula>
    </cfRule>
  </conditionalFormatting>
  <conditionalFormatting sqref="K74 A74">
    <cfRule type="containsText" dxfId="10" priority="85" operator="containsText" text="NOT OK">
      <formula>NOT(ISERROR(SEARCH("NOT OK",A74)))</formula>
    </cfRule>
  </conditionalFormatting>
  <conditionalFormatting sqref="A99 K99">
    <cfRule type="containsText" dxfId="9" priority="84" operator="containsText" text="NOT OK">
      <formula>NOT(ISERROR(SEARCH("NOT OK",A99)))</formula>
    </cfRule>
  </conditionalFormatting>
  <conditionalFormatting sqref="A125 K125">
    <cfRule type="containsText" dxfId="8" priority="83" operator="containsText" text="NOT OK">
      <formula>NOT(ISERROR(SEARCH("NOT OK",A125)))</formula>
    </cfRule>
  </conditionalFormatting>
  <conditionalFormatting sqref="A124 K124">
    <cfRule type="containsText" dxfId="7" priority="82" operator="containsText" text="NOT OK">
      <formula>NOT(ISERROR(SEARCH("NOT OK",A124)))</formula>
    </cfRule>
  </conditionalFormatting>
  <conditionalFormatting sqref="A150 K150">
    <cfRule type="containsText" dxfId="6" priority="81" operator="containsText" text="NOT OK">
      <formula>NOT(ISERROR(SEARCH("NOT OK",A150)))</formula>
    </cfRule>
  </conditionalFormatting>
  <conditionalFormatting sqref="A149 K149">
    <cfRule type="containsText" dxfId="5" priority="80" operator="containsText" text="NOT OK">
      <formula>NOT(ISERROR(SEARCH("NOT OK",A149)))</formula>
    </cfRule>
  </conditionalFormatting>
  <conditionalFormatting sqref="K174 A174">
    <cfRule type="containsText" dxfId="4" priority="79" operator="containsText" text="NOT OK">
      <formula>NOT(ISERROR(SEARCH("NOT OK",A174)))</formula>
    </cfRule>
  </conditionalFormatting>
  <conditionalFormatting sqref="A200 K200">
    <cfRule type="containsText" dxfId="3" priority="78" operator="containsText" text="NOT OK">
      <formula>NOT(ISERROR(SEARCH("NOT OK",A200)))</formula>
    </cfRule>
  </conditionalFormatting>
  <conditionalFormatting sqref="K199 A199">
    <cfRule type="containsText" dxfId="2" priority="77" operator="containsText" text="NOT OK">
      <formula>NOT(ISERROR(SEARCH("NOT OK",A199)))</formula>
    </cfRule>
  </conditionalFormatting>
  <conditionalFormatting sqref="A225 K225">
    <cfRule type="containsText" dxfId="1" priority="76" operator="containsText" text="NOT OK">
      <formula>NOT(ISERROR(SEARCH("NOT OK",A225)))</formula>
    </cfRule>
  </conditionalFormatting>
  <conditionalFormatting sqref="K224 A224">
    <cfRule type="containsText" dxfId="0" priority="75" operator="containsText" text="NOT OK">
      <formula>NOT(ISERROR(SEARCH("NOT OK",A224)))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76" min="11" max="22" man="1"/>
    <brk id="151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นางสาว อริสา นาถประชา</cp:lastModifiedBy>
  <cp:lastPrinted>2019-01-21T03:08:51Z</cp:lastPrinted>
  <dcterms:created xsi:type="dcterms:W3CDTF">2013-10-03T09:45:59Z</dcterms:created>
  <dcterms:modified xsi:type="dcterms:W3CDTF">2019-01-21T07:39:11Z</dcterms:modified>
</cp:coreProperties>
</file>