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4505" yWindow="-15" windowWidth="14340" windowHeight="11760" activeTab="8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definedNames>
    <definedName name="_xlnm.Print_Area" localSheetId="1">Lcc_BKK!$B$2:$I$79,Lcc_BKK!$L$2:$W$235</definedName>
    <definedName name="_xlnm.Print_Area" localSheetId="0">'Lcc_BKK+DMK'!$B$2:$I$79,'Lcc_BKK+DMK'!$L$2:$W$235</definedName>
    <definedName name="_xlnm.Print_Area" localSheetId="7">Lcc_CEI!$B$2:$I$79,Lcc_CEI!$L$2:$W$235</definedName>
    <definedName name="_xlnm.Print_Area" localSheetId="3">Lcc_CNX!$B$2:$I$79,Lcc_CNX!$L$2:$W$235</definedName>
    <definedName name="_xlnm.Print_Area" localSheetId="2">Lcc_DMK!$B$2:$I$79,Lcc_DMK!$L$2:$W$235</definedName>
    <definedName name="_xlnm.Print_Area" localSheetId="5">Lcc_HDY!$B$2:$I$79,Lcc_HDY!$L$2:$W$235</definedName>
    <definedName name="_xlnm.Print_Area" localSheetId="6">Lcc_HKT!$B$2:$I$79,Lcc_HKT!$L$2:$W$235</definedName>
    <definedName name="_xlnm.Print_Area" localSheetId="8">Lcc_TOTAL!$B$2:$I$79,Lcc_TOTAL!$L$2:$W$235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99" i="17"/>
  <c r="V99" s="1"/>
  <c r="T201" l="1"/>
  <c r="T200"/>
  <c r="T199"/>
  <c r="U198"/>
  <c r="S198"/>
  <c r="R198"/>
  <c r="T197"/>
  <c r="T196"/>
  <c r="T198" s="1"/>
  <c r="T195"/>
  <c r="U194"/>
  <c r="S194"/>
  <c r="R194"/>
  <c r="T193"/>
  <c r="T192"/>
  <c r="T191"/>
  <c r="T123"/>
  <c r="T122"/>
  <c r="T121"/>
  <c r="U120"/>
  <c r="S120"/>
  <c r="R120"/>
  <c r="T119"/>
  <c r="T118"/>
  <c r="T117"/>
  <c r="U116"/>
  <c r="S116"/>
  <c r="R116"/>
  <c r="T115"/>
  <c r="T114"/>
  <c r="T113"/>
  <c r="T116" s="1"/>
  <c r="T45"/>
  <c r="T44"/>
  <c r="T43"/>
  <c r="U42"/>
  <c r="S42"/>
  <c r="R42"/>
  <c r="T41"/>
  <c r="T40"/>
  <c r="T39"/>
  <c r="U38"/>
  <c r="S38"/>
  <c r="R38"/>
  <c r="T37"/>
  <c r="T36"/>
  <c r="T35"/>
  <c r="T19"/>
  <c r="T18"/>
  <c r="T17"/>
  <c r="U16"/>
  <c r="S16"/>
  <c r="R16"/>
  <c r="T15"/>
  <c r="T14"/>
  <c r="T13"/>
  <c r="U12"/>
  <c r="S12"/>
  <c r="R12"/>
  <c r="T11"/>
  <c r="T10"/>
  <c r="T9"/>
  <c r="G42"/>
  <c r="F42"/>
  <c r="G38"/>
  <c r="F38"/>
  <c r="G16"/>
  <c r="F16"/>
  <c r="G12"/>
  <c r="F12"/>
  <c r="T175" i="16"/>
  <c r="T174"/>
  <c r="T173"/>
  <c r="U172"/>
  <c r="S172"/>
  <c r="R172"/>
  <c r="T171"/>
  <c r="T170"/>
  <c r="T169"/>
  <c r="U168"/>
  <c r="S168"/>
  <c r="R168"/>
  <c r="T167"/>
  <c r="T166"/>
  <c r="T165"/>
  <c r="T123"/>
  <c r="T122"/>
  <c r="T121"/>
  <c r="U120"/>
  <c r="S120"/>
  <c r="T120" s="1"/>
  <c r="R120"/>
  <c r="T119"/>
  <c r="T118"/>
  <c r="T117"/>
  <c r="U116"/>
  <c r="S116"/>
  <c r="R116"/>
  <c r="T115"/>
  <c r="T114"/>
  <c r="T113"/>
  <c r="T97"/>
  <c r="T96"/>
  <c r="T95"/>
  <c r="U94"/>
  <c r="S94"/>
  <c r="R94"/>
  <c r="T93"/>
  <c r="T92"/>
  <c r="T91"/>
  <c r="U90"/>
  <c r="S90"/>
  <c r="R90"/>
  <c r="T89"/>
  <c r="T88"/>
  <c r="T87"/>
  <c r="T45"/>
  <c r="T44"/>
  <c r="T43"/>
  <c r="U42"/>
  <c r="S42"/>
  <c r="R42"/>
  <c r="T41"/>
  <c r="T40"/>
  <c r="T39"/>
  <c r="U38"/>
  <c r="S38"/>
  <c r="R38"/>
  <c r="T37"/>
  <c r="T36"/>
  <c r="T35"/>
  <c r="T19"/>
  <c r="T18"/>
  <c r="T17"/>
  <c r="U16"/>
  <c r="S16"/>
  <c r="R16"/>
  <c r="T15"/>
  <c r="T14"/>
  <c r="T13"/>
  <c r="U12"/>
  <c r="S12"/>
  <c r="R12"/>
  <c r="T11"/>
  <c r="T10"/>
  <c r="T9"/>
  <c r="G42"/>
  <c r="F42"/>
  <c r="G38"/>
  <c r="F38"/>
  <c r="G16"/>
  <c r="F16"/>
  <c r="G12"/>
  <c r="F12"/>
  <c r="T123" i="15"/>
  <c r="T122"/>
  <c r="T121"/>
  <c r="U120"/>
  <c r="S120"/>
  <c r="R120"/>
  <c r="T119"/>
  <c r="T118"/>
  <c r="T120" s="1"/>
  <c r="T117"/>
  <c r="U116"/>
  <c r="S116"/>
  <c r="R116"/>
  <c r="T115"/>
  <c r="T114"/>
  <c r="T113"/>
  <c r="T45"/>
  <c r="T44"/>
  <c r="T43"/>
  <c r="U42"/>
  <c r="S42"/>
  <c r="R42"/>
  <c r="T41"/>
  <c r="T40"/>
  <c r="T39"/>
  <c r="T42" s="1"/>
  <c r="U38"/>
  <c r="S38"/>
  <c r="R38"/>
  <c r="T37"/>
  <c r="T36"/>
  <c r="T35"/>
  <c r="T19"/>
  <c r="T18"/>
  <c r="T17"/>
  <c r="U16"/>
  <c r="S16"/>
  <c r="R16"/>
  <c r="T15"/>
  <c r="T14"/>
  <c r="T13"/>
  <c r="U12"/>
  <c r="S12"/>
  <c r="R12"/>
  <c r="T11"/>
  <c r="T10"/>
  <c r="T9"/>
  <c r="G42"/>
  <c r="F42"/>
  <c r="G38"/>
  <c r="F38"/>
  <c r="G16"/>
  <c r="F16"/>
  <c r="G12"/>
  <c r="G22" s="1"/>
  <c r="F12"/>
  <c r="F20"/>
  <c r="G20"/>
  <c r="T175" i="14"/>
  <c r="T174"/>
  <c r="T173"/>
  <c r="U172"/>
  <c r="S172"/>
  <c r="R172"/>
  <c r="T171"/>
  <c r="T170"/>
  <c r="T169"/>
  <c r="T172" s="1"/>
  <c r="U168"/>
  <c r="S168"/>
  <c r="R168"/>
  <c r="T167"/>
  <c r="T166"/>
  <c r="T165"/>
  <c r="T123"/>
  <c r="T122"/>
  <c r="T121"/>
  <c r="U120"/>
  <c r="S120"/>
  <c r="R120"/>
  <c r="T119"/>
  <c r="T118"/>
  <c r="T120" s="1"/>
  <c r="T117"/>
  <c r="U116"/>
  <c r="S116"/>
  <c r="R116"/>
  <c r="T115"/>
  <c r="T114"/>
  <c r="T113"/>
  <c r="T97"/>
  <c r="T96"/>
  <c r="T95"/>
  <c r="U94"/>
  <c r="S94"/>
  <c r="R94"/>
  <c r="T93"/>
  <c r="T92"/>
  <c r="T91"/>
  <c r="U90"/>
  <c r="S90"/>
  <c r="R90"/>
  <c r="T89"/>
  <c r="T88"/>
  <c r="T87"/>
  <c r="T45"/>
  <c r="T44"/>
  <c r="T43"/>
  <c r="U42"/>
  <c r="S42"/>
  <c r="R42"/>
  <c r="T41"/>
  <c r="T40"/>
  <c r="T42" s="1"/>
  <c r="T39"/>
  <c r="U38"/>
  <c r="S38"/>
  <c r="R38"/>
  <c r="T37"/>
  <c r="T36"/>
  <c r="T35"/>
  <c r="T19"/>
  <c r="T18"/>
  <c r="T17"/>
  <c r="U16"/>
  <c r="S16"/>
  <c r="R16"/>
  <c r="T15"/>
  <c r="T14"/>
  <c r="T13"/>
  <c r="T16" s="1"/>
  <c r="U12"/>
  <c r="S12"/>
  <c r="R12"/>
  <c r="T11"/>
  <c r="T10"/>
  <c r="T9"/>
  <c r="G42"/>
  <c r="F42"/>
  <c r="G38"/>
  <c r="F38"/>
  <c r="G16"/>
  <c r="F16"/>
  <c r="G12"/>
  <c r="F12"/>
  <c r="T123" i="13"/>
  <c r="T122"/>
  <c r="T121"/>
  <c r="U120"/>
  <c r="S120"/>
  <c r="R120"/>
  <c r="T119"/>
  <c r="T118"/>
  <c r="T117"/>
  <c r="U116"/>
  <c r="S116"/>
  <c r="R116"/>
  <c r="T115"/>
  <c r="T114"/>
  <c r="T116" s="1"/>
  <c r="T113"/>
  <c r="T97"/>
  <c r="T96"/>
  <c r="T95"/>
  <c r="U94"/>
  <c r="S94"/>
  <c r="R94"/>
  <c r="T93"/>
  <c r="T92"/>
  <c r="T91"/>
  <c r="U90"/>
  <c r="S90"/>
  <c r="R90"/>
  <c r="T89"/>
  <c r="T88"/>
  <c r="T87"/>
  <c r="T45"/>
  <c r="T44"/>
  <c r="T43"/>
  <c r="U42"/>
  <c r="S42"/>
  <c r="R42"/>
  <c r="T41"/>
  <c r="T40"/>
  <c r="T39"/>
  <c r="U38"/>
  <c r="S38"/>
  <c r="R38"/>
  <c r="T37"/>
  <c r="T36"/>
  <c r="T38" s="1"/>
  <c r="T35"/>
  <c r="T19"/>
  <c r="T18"/>
  <c r="T17"/>
  <c r="U16"/>
  <c r="S16"/>
  <c r="R16"/>
  <c r="T15"/>
  <c r="T14"/>
  <c r="T13"/>
  <c r="U12"/>
  <c r="S12"/>
  <c r="R12"/>
  <c r="T11"/>
  <c r="T10"/>
  <c r="T9"/>
  <c r="G42"/>
  <c r="F42"/>
  <c r="G38"/>
  <c r="F38"/>
  <c r="G16"/>
  <c r="F16"/>
  <c r="G12"/>
  <c r="F12"/>
  <c r="T201" i="1"/>
  <c r="T200"/>
  <c r="T199"/>
  <c r="U198"/>
  <c r="S198"/>
  <c r="R198"/>
  <c r="T197"/>
  <c r="T196"/>
  <c r="T195"/>
  <c r="U194"/>
  <c r="S194"/>
  <c r="R194"/>
  <c r="T193"/>
  <c r="T192"/>
  <c r="T194" s="1"/>
  <c r="T191"/>
  <c r="T175"/>
  <c r="T174"/>
  <c r="T173"/>
  <c r="U172"/>
  <c r="S172"/>
  <c r="R172"/>
  <c r="T171"/>
  <c r="T170"/>
  <c r="T169"/>
  <c r="U168"/>
  <c r="S168"/>
  <c r="R168"/>
  <c r="T167"/>
  <c r="T166"/>
  <c r="T165"/>
  <c r="T168" s="1"/>
  <c r="T97"/>
  <c r="T96"/>
  <c r="T95"/>
  <c r="U94"/>
  <c r="S94"/>
  <c r="R94"/>
  <c r="T93"/>
  <c r="T92"/>
  <c r="T91"/>
  <c r="U90"/>
  <c r="S90"/>
  <c r="R90"/>
  <c r="T89"/>
  <c r="T88"/>
  <c r="T87"/>
  <c r="T45"/>
  <c r="T44"/>
  <c r="T43"/>
  <c r="U42"/>
  <c r="S42"/>
  <c r="R42"/>
  <c r="T41"/>
  <c r="T40"/>
  <c r="T39"/>
  <c r="T42" s="1"/>
  <c r="U38"/>
  <c r="S38"/>
  <c r="R38"/>
  <c r="T37"/>
  <c r="T36"/>
  <c r="T35"/>
  <c r="T19"/>
  <c r="T18"/>
  <c r="T17"/>
  <c r="U16"/>
  <c r="S16"/>
  <c r="R16"/>
  <c r="T15"/>
  <c r="T14"/>
  <c r="T13"/>
  <c r="T16" s="1"/>
  <c r="U12"/>
  <c r="S12"/>
  <c r="R12"/>
  <c r="T11"/>
  <c r="T10"/>
  <c r="T9"/>
  <c r="G42"/>
  <c r="F42"/>
  <c r="G38"/>
  <c r="F38"/>
  <c r="G16"/>
  <c r="F16"/>
  <c r="G12"/>
  <c r="F12"/>
  <c r="T90" l="1"/>
  <c r="T198"/>
  <c r="T16" i="13"/>
  <c r="T90"/>
  <c r="T120"/>
  <c r="T38" i="14"/>
  <c r="T90"/>
  <c r="T16" i="15"/>
  <c r="T116"/>
  <c r="T172" i="16"/>
  <c r="T16" i="17"/>
  <c r="T38"/>
  <c r="T90" i="16"/>
  <c r="T38" i="1"/>
  <c r="T172"/>
  <c r="T12" i="13"/>
  <c r="T94"/>
  <c r="T94" i="14"/>
  <c r="T168"/>
  <c r="T38" i="15"/>
  <c r="T12" i="16"/>
  <c r="T38"/>
  <c r="T168"/>
  <c r="T12" i="17"/>
  <c r="T120"/>
  <c r="T12" i="1"/>
  <c r="S22"/>
  <c r="T94"/>
  <c r="T42" i="13"/>
  <c r="T12" i="14"/>
  <c r="T116"/>
  <c r="F22" i="15"/>
  <c r="A22" s="1"/>
  <c r="T12"/>
  <c r="T16" i="16"/>
  <c r="T42"/>
  <c r="T94"/>
  <c r="T116"/>
  <c r="T42" i="17"/>
  <c r="T194"/>
  <c r="U203" i="20"/>
  <c r="S203"/>
  <c r="S203" i="19" s="1"/>
  <c r="R203" i="20"/>
  <c r="U201"/>
  <c r="U201" i="19" s="1"/>
  <c r="S201" i="20"/>
  <c r="S201" i="19" s="1"/>
  <c r="R201" i="20"/>
  <c r="U200"/>
  <c r="U200" i="19" s="1"/>
  <c r="S200" i="20"/>
  <c r="S200" i="19" s="1"/>
  <c r="R200" i="20"/>
  <c r="R200" i="19" s="1"/>
  <c r="U199" i="20"/>
  <c r="U199" i="19" s="1"/>
  <c r="S199" i="20"/>
  <c r="S199" i="19" s="1"/>
  <c r="R199" i="20"/>
  <c r="U197"/>
  <c r="U197" i="19" s="1"/>
  <c r="S197" i="20"/>
  <c r="S197" i="19" s="1"/>
  <c r="R197" i="20"/>
  <c r="U196"/>
  <c r="U196" i="19" s="1"/>
  <c r="S196" i="20"/>
  <c r="S196" i="19" s="1"/>
  <c r="R196" i="20"/>
  <c r="U195"/>
  <c r="U195" i="19" s="1"/>
  <c r="S195" i="20"/>
  <c r="S195" i="19" s="1"/>
  <c r="R195" i="20"/>
  <c r="R195" i="19" s="1"/>
  <c r="U193" i="20"/>
  <c r="U193" i="19" s="1"/>
  <c r="S193" i="20"/>
  <c r="S193" i="19" s="1"/>
  <c r="R193" i="20"/>
  <c r="U192"/>
  <c r="U192" i="19" s="1"/>
  <c r="S192" i="20"/>
  <c r="S192" i="19" s="1"/>
  <c r="R192" i="20"/>
  <c r="U191"/>
  <c r="S191"/>
  <c r="R191"/>
  <c r="U177"/>
  <c r="U177" i="19" s="1"/>
  <c r="S177" i="20"/>
  <c r="S177" i="19" s="1"/>
  <c r="R177" i="20"/>
  <c r="R177" i="19" s="1"/>
  <c r="U175" i="20"/>
  <c r="U175" i="19" s="1"/>
  <c r="S175" i="20"/>
  <c r="S175" i="19" s="1"/>
  <c r="R175" i="20"/>
  <c r="U174"/>
  <c r="S174"/>
  <c r="R174"/>
  <c r="U173"/>
  <c r="U173" i="19" s="1"/>
  <c r="S173" i="20"/>
  <c r="S173" i="19" s="1"/>
  <c r="R173" i="20"/>
  <c r="U171"/>
  <c r="U171" i="19" s="1"/>
  <c r="S171" i="20"/>
  <c r="S171" i="19" s="1"/>
  <c r="R171" i="20"/>
  <c r="U170"/>
  <c r="U170" i="19" s="1"/>
  <c r="S170" i="20"/>
  <c r="S170" i="19" s="1"/>
  <c r="R170" i="20"/>
  <c r="U169"/>
  <c r="U169" i="19" s="1"/>
  <c r="S169" i="20"/>
  <c r="R169"/>
  <c r="R169" i="19" s="1"/>
  <c r="U167" i="20"/>
  <c r="U167" i="19" s="1"/>
  <c r="S167" i="20"/>
  <c r="S167" i="19" s="1"/>
  <c r="R167" i="20"/>
  <c r="U166"/>
  <c r="U166" i="19" s="1"/>
  <c r="S166" i="20"/>
  <c r="S166" i="19" s="1"/>
  <c r="R166" i="20"/>
  <c r="R166" i="19" s="1"/>
  <c r="U165" i="20"/>
  <c r="U165" i="19" s="1"/>
  <c r="S165" i="20"/>
  <c r="S165" i="19" s="1"/>
  <c r="R165" i="20"/>
  <c r="U125"/>
  <c r="U125" i="19" s="1"/>
  <c r="S125" i="20"/>
  <c r="S125" i="19" s="1"/>
  <c r="R125" i="20"/>
  <c r="U123"/>
  <c r="U123" i="19" s="1"/>
  <c r="S123" i="20"/>
  <c r="S123" i="19" s="1"/>
  <c r="R123" i="20"/>
  <c r="U122"/>
  <c r="S122"/>
  <c r="S122" i="19" s="1"/>
  <c r="R122" i="20"/>
  <c r="R122" i="19" s="1"/>
  <c r="U121" i="20"/>
  <c r="U121" i="19" s="1"/>
  <c r="S121" i="20"/>
  <c r="S121" i="19" s="1"/>
  <c r="R121" i="20"/>
  <c r="T121" s="1"/>
  <c r="U119"/>
  <c r="U119" i="19" s="1"/>
  <c r="S119" i="20"/>
  <c r="S119" i="19" s="1"/>
  <c r="R119" i="20"/>
  <c r="U118"/>
  <c r="U118" i="19" s="1"/>
  <c r="S118" i="20"/>
  <c r="S118" i="19" s="1"/>
  <c r="R118" i="20"/>
  <c r="U117"/>
  <c r="U117" i="19" s="1"/>
  <c r="S117" i="20"/>
  <c r="R117"/>
  <c r="R117" i="19" s="1"/>
  <c r="U115" i="20"/>
  <c r="U115" i="19" s="1"/>
  <c r="S115" i="20"/>
  <c r="S115" i="19" s="1"/>
  <c r="R115" i="20"/>
  <c r="T115" s="1"/>
  <c r="U114"/>
  <c r="U114" i="19" s="1"/>
  <c r="S114" i="20"/>
  <c r="S114" i="19" s="1"/>
  <c r="R114" i="20"/>
  <c r="U113"/>
  <c r="U113" i="19" s="1"/>
  <c r="S113" i="20"/>
  <c r="R113"/>
  <c r="U99"/>
  <c r="U99" i="19" s="1"/>
  <c r="S99" i="20"/>
  <c r="S99" i="19" s="1"/>
  <c r="R99" i="20"/>
  <c r="U97"/>
  <c r="U97" i="19" s="1"/>
  <c r="S97" i="20"/>
  <c r="S97" i="19" s="1"/>
  <c r="R97" i="20"/>
  <c r="U96"/>
  <c r="S96"/>
  <c r="S96" i="19" s="1"/>
  <c r="R96" i="20"/>
  <c r="U95"/>
  <c r="U95" i="19" s="1"/>
  <c r="S95" i="20"/>
  <c r="S95" i="19" s="1"/>
  <c r="R95" i="20"/>
  <c r="U93"/>
  <c r="U93" i="19" s="1"/>
  <c r="S93" i="20"/>
  <c r="S93" i="19" s="1"/>
  <c r="R93" i="20"/>
  <c r="U92"/>
  <c r="U92" i="19" s="1"/>
  <c r="S92" i="20"/>
  <c r="S92" i="19" s="1"/>
  <c r="R92" i="20"/>
  <c r="U91"/>
  <c r="U91" i="19" s="1"/>
  <c r="S91" i="20"/>
  <c r="S91" i="19" s="1"/>
  <c r="R91" i="20"/>
  <c r="R91" i="19" s="1"/>
  <c r="U89" i="20"/>
  <c r="U89" i="19" s="1"/>
  <c r="S89" i="20"/>
  <c r="S89" i="19" s="1"/>
  <c r="R89" i="20"/>
  <c r="U88"/>
  <c r="U88" i="19" s="1"/>
  <c r="S88" i="20"/>
  <c r="S88" i="19" s="1"/>
  <c r="R88" i="20"/>
  <c r="U87"/>
  <c r="S87"/>
  <c r="S87" i="19" s="1"/>
  <c r="R87" i="20"/>
  <c r="U47"/>
  <c r="S47"/>
  <c r="S47" i="19" s="1"/>
  <c r="R47" i="20"/>
  <c r="U45"/>
  <c r="S45"/>
  <c r="S45" i="19" s="1"/>
  <c r="R45" i="20"/>
  <c r="R45" i="19" s="1"/>
  <c r="U44" i="20"/>
  <c r="S44"/>
  <c r="S44" i="19" s="1"/>
  <c r="R44" i="20"/>
  <c r="R44" i="19" s="1"/>
  <c r="U43" i="20"/>
  <c r="S43"/>
  <c r="R43"/>
  <c r="U41"/>
  <c r="S41"/>
  <c r="S41" i="19" s="1"/>
  <c r="R41" i="20"/>
  <c r="U40"/>
  <c r="S40"/>
  <c r="R40"/>
  <c r="R40" i="19" s="1"/>
  <c r="U39" i="20"/>
  <c r="S39"/>
  <c r="R39"/>
  <c r="R39" i="19" s="1"/>
  <c r="U37" i="20"/>
  <c r="S37"/>
  <c r="S37" i="19" s="1"/>
  <c r="R37" i="20"/>
  <c r="U36"/>
  <c r="S36"/>
  <c r="S36" i="19" s="1"/>
  <c r="R36" i="20"/>
  <c r="U35"/>
  <c r="S35"/>
  <c r="S35" i="19" s="1"/>
  <c r="R35" i="20"/>
  <c r="R35" i="19" s="1"/>
  <c r="U21" i="20"/>
  <c r="S21"/>
  <c r="R21"/>
  <c r="R73" s="1"/>
  <c r="U19"/>
  <c r="S19"/>
  <c r="S19" i="19" s="1"/>
  <c r="R19" i="20"/>
  <c r="U18"/>
  <c r="S18"/>
  <c r="R18"/>
  <c r="U17"/>
  <c r="S17"/>
  <c r="S17" i="19" s="1"/>
  <c r="R17" i="20"/>
  <c r="U15"/>
  <c r="S15"/>
  <c r="R15"/>
  <c r="R67" s="1"/>
  <c r="U14"/>
  <c r="S14"/>
  <c r="S14" i="19" s="1"/>
  <c r="R14" i="20"/>
  <c r="U13"/>
  <c r="S13"/>
  <c r="R13"/>
  <c r="U11"/>
  <c r="S11"/>
  <c r="S11" i="19" s="1"/>
  <c r="R11" i="20"/>
  <c r="R11" i="19" s="1"/>
  <c r="U10" i="20"/>
  <c r="S10"/>
  <c r="R10"/>
  <c r="U9"/>
  <c r="S9"/>
  <c r="R9"/>
  <c r="G47"/>
  <c r="G47" i="19" s="1"/>
  <c r="F47" i="20"/>
  <c r="F47" i="19" s="1"/>
  <c r="G45" i="20"/>
  <c r="G45" i="19" s="1"/>
  <c r="F45" i="20"/>
  <c r="F45" i="19" s="1"/>
  <c r="G44" i="20"/>
  <c r="G44" i="19" s="1"/>
  <c r="F44" i="20"/>
  <c r="F44" i="19" s="1"/>
  <c r="G43" i="20"/>
  <c r="G43" i="19" s="1"/>
  <c r="F43" i="20"/>
  <c r="F43" i="19" s="1"/>
  <c r="G41" i="20"/>
  <c r="G41" i="19" s="1"/>
  <c r="F41" i="20"/>
  <c r="F41" i="19" s="1"/>
  <c r="G40" i="20"/>
  <c r="G40" i="19" s="1"/>
  <c r="F40" i="20"/>
  <c r="F40" i="19" s="1"/>
  <c r="G39" i="20"/>
  <c r="F39"/>
  <c r="F39" i="19" s="1"/>
  <c r="G37" i="20"/>
  <c r="G37" i="19" s="1"/>
  <c r="F37" i="20"/>
  <c r="F37" i="19" s="1"/>
  <c r="G36" i="20"/>
  <c r="G36" i="19" s="1"/>
  <c r="F36" i="20"/>
  <c r="F36" i="19" s="1"/>
  <c r="G35" i="20"/>
  <c r="G35" i="19" s="1"/>
  <c r="F35" i="20"/>
  <c r="F35" i="19" s="1"/>
  <c r="G21" i="20"/>
  <c r="G21" i="19" s="1"/>
  <c r="F21" i="20"/>
  <c r="F21" i="19" s="1"/>
  <c r="G19" i="20"/>
  <c r="G19" i="19" s="1"/>
  <c r="F19" i="20"/>
  <c r="F19" i="19" s="1"/>
  <c r="G18" i="20"/>
  <c r="F18"/>
  <c r="F18" i="19" s="1"/>
  <c r="G17" i="20"/>
  <c r="G17" i="19" s="1"/>
  <c r="F17" i="20"/>
  <c r="F17" i="19" s="1"/>
  <c r="G15" i="20"/>
  <c r="G15" i="19" s="1"/>
  <c r="F15" i="20"/>
  <c r="F15" i="19" s="1"/>
  <c r="G14" i="20"/>
  <c r="G14" i="19" s="1"/>
  <c r="F14" i="20"/>
  <c r="G13"/>
  <c r="F13"/>
  <c r="F13" i="19" s="1"/>
  <c r="G11" i="20"/>
  <c r="G11" i="19" s="1"/>
  <c r="F11" i="20"/>
  <c r="F11" i="19" s="1"/>
  <c r="G10" i="20"/>
  <c r="G10" i="19" s="1"/>
  <c r="G62" s="1"/>
  <c r="F10" i="20"/>
  <c r="F10" i="19" s="1"/>
  <c r="G9" i="20"/>
  <c r="G9" i="19" s="1"/>
  <c r="F9" i="20"/>
  <c r="F9" i="19" s="1"/>
  <c r="U174"/>
  <c r="U122"/>
  <c r="U47"/>
  <c r="U45"/>
  <c r="U44"/>
  <c r="U43"/>
  <c r="U41"/>
  <c r="U40"/>
  <c r="U39"/>
  <c r="U37"/>
  <c r="U36"/>
  <c r="U35"/>
  <c r="U21"/>
  <c r="U19"/>
  <c r="U18"/>
  <c r="U17"/>
  <c r="U15"/>
  <c r="U14"/>
  <c r="U13"/>
  <c r="U11"/>
  <c r="U10"/>
  <c r="U9"/>
  <c r="P9"/>
  <c r="P10"/>
  <c r="P11"/>
  <c r="P13"/>
  <c r="P14"/>
  <c r="P15"/>
  <c r="P17"/>
  <c r="P18"/>
  <c r="P19"/>
  <c r="P35"/>
  <c r="P36"/>
  <c r="P37"/>
  <c r="P39"/>
  <c r="P40"/>
  <c r="P41"/>
  <c r="P43"/>
  <c r="P44"/>
  <c r="P45"/>
  <c r="V201" i="17"/>
  <c r="O201"/>
  <c r="Q201" s="1"/>
  <c r="W201" s="1"/>
  <c r="V200"/>
  <c r="Q200"/>
  <c r="O200"/>
  <c r="V199"/>
  <c r="Q199"/>
  <c r="O199"/>
  <c r="P198"/>
  <c r="N198"/>
  <c r="M198"/>
  <c r="V197"/>
  <c r="O197"/>
  <c r="Q197" s="1"/>
  <c r="V196"/>
  <c r="O196"/>
  <c r="Q196" s="1"/>
  <c r="V195"/>
  <c r="O195"/>
  <c r="P194"/>
  <c r="N194"/>
  <c r="M194"/>
  <c r="V193"/>
  <c r="Q193"/>
  <c r="W193" s="1"/>
  <c r="O193"/>
  <c r="V192"/>
  <c r="O192"/>
  <c r="Q192" s="1"/>
  <c r="V191"/>
  <c r="O191"/>
  <c r="T175"/>
  <c r="V175" s="1"/>
  <c r="Q175"/>
  <c r="W175" s="1"/>
  <c r="O175"/>
  <c r="T174"/>
  <c r="V174" s="1"/>
  <c r="Q174"/>
  <c r="W174" s="1"/>
  <c r="O174"/>
  <c r="T173"/>
  <c r="V173" s="1"/>
  <c r="Q173"/>
  <c r="W173" s="1"/>
  <c r="O173"/>
  <c r="U172"/>
  <c r="S172"/>
  <c r="R172"/>
  <c r="P172"/>
  <c r="N172"/>
  <c r="M172"/>
  <c r="T171"/>
  <c r="V171" s="1"/>
  <c r="Q171"/>
  <c r="W171" s="1"/>
  <c r="O171"/>
  <c r="T170"/>
  <c r="V170" s="1"/>
  <c r="O170"/>
  <c r="Q170" s="1"/>
  <c r="W170" s="1"/>
  <c r="T169"/>
  <c r="V169" s="1"/>
  <c r="O169"/>
  <c r="O172" s="1"/>
  <c r="U168"/>
  <c r="S168"/>
  <c r="R168"/>
  <c r="P168"/>
  <c r="N168"/>
  <c r="M168"/>
  <c r="T167"/>
  <c r="V167" s="1"/>
  <c r="Q167"/>
  <c r="W167" s="1"/>
  <c r="O167"/>
  <c r="T166"/>
  <c r="O166"/>
  <c r="Q166" s="1"/>
  <c r="W166" s="1"/>
  <c r="V165"/>
  <c r="T165"/>
  <c r="O165"/>
  <c r="V123"/>
  <c r="Q123"/>
  <c r="O123"/>
  <c r="O122"/>
  <c r="Q122" s="1"/>
  <c r="V121"/>
  <c r="O121"/>
  <c r="Q121" s="1"/>
  <c r="P120"/>
  <c r="N120"/>
  <c r="M120"/>
  <c r="A120"/>
  <c r="O119"/>
  <c r="O118"/>
  <c r="Q118" s="1"/>
  <c r="O117"/>
  <c r="P116"/>
  <c r="N116"/>
  <c r="M116"/>
  <c r="O115"/>
  <c r="Q115" s="1"/>
  <c r="O114"/>
  <c r="O113"/>
  <c r="Q113" s="1"/>
  <c r="V97"/>
  <c r="T97"/>
  <c r="O97"/>
  <c r="T96"/>
  <c r="V96" s="1"/>
  <c r="O96"/>
  <c r="T95"/>
  <c r="O95"/>
  <c r="Q95" s="1"/>
  <c r="W95" s="1"/>
  <c r="U94"/>
  <c r="S94"/>
  <c r="R94"/>
  <c r="P94"/>
  <c r="N94"/>
  <c r="M94"/>
  <c r="A94"/>
  <c r="T93"/>
  <c r="O93"/>
  <c r="T92"/>
  <c r="O92"/>
  <c r="Q92" s="1"/>
  <c r="W92" s="1"/>
  <c r="T91"/>
  <c r="O91"/>
  <c r="U90"/>
  <c r="S90"/>
  <c r="R90"/>
  <c r="P90"/>
  <c r="N90"/>
  <c r="M90"/>
  <c r="T89"/>
  <c r="O89"/>
  <c r="T88"/>
  <c r="V88" s="1"/>
  <c r="O88"/>
  <c r="T87"/>
  <c r="O87"/>
  <c r="Q87" s="1"/>
  <c r="V45"/>
  <c r="O45"/>
  <c r="Q45" s="1"/>
  <c r="H45"/>
  <c r="E45"/>
  <c r="A45"/>
  <c r="V44"/>
  <c r="O44"/>
  <c r="Q44" s="1"/>
  <c r="H44"/>
  <c r="E44"/>
  <c r="A44"/>
  <c r="V43"/>
  <c r="O43"/>
  <c r="Q43" s="1"/>
  <c r="H43"/>
  <c r="E43"/>
  <c r="A43"/>
  <c r="P42"/>
  <c r="N42"/>
  <c r="M42"/>
  <c r="D42"/>
  <c r="C42"/>
  <c r="A42"/>
  <c r="V41"/>
  <c r="O41"/>
  <c r="Q41" s="1"/>
  <c r="W41" s="1"/>
  <c r="H41"/>
  <c r="E41"/>
  <c r="A41"/>
  <c r="V40"/>
  <c r="O40"/>
  <c r="Q40" s="1"/>
  <c r="H40"/>
  <c r="E40"/>
  <c r="A40"/>
  <c r="V39"/>
  <c r="O39"/>
  <c r="H39"/>
  <c r="E39"/>
  <c r="E42" s="1"/>
  <c r="A39"/>
  <c r="P38"/>
  <c r="N38"/>
  <c r="M38"/>
  <c r="D38"/>
  <c r="C38"/>
  <c r="A38"/>
  <c r="V37"/>
  <c r="O37"/>
  <c r="Q37" s="1"/>
  <c r="H37"/>
  <c r="E37"/>
  <c r="I37" s="1"/>
  <c r="A37"/>
  <c r="V36"/>
  <c r="O36"/>
  <c r="Q36" s="1"/>
  <c r="W36" s="1"/>
  <c r="H36"/>
  <c r="E36"/>
  <c r="A36"/>
  <c r="Q35"/>
  <c r="O35"/>
  <c r="H35"/>
  <c r="E35"/>
  <c r="A35"/>
  <c r="V19"/>
  <c r="Q19"/>
  <c r="O19"/>
  <c r="H19"/>
  <c r="E19"/>
  <c r="A19"/>
  <c r="V18"/>
  <c r="Q18"/>
  <c r="W18" s="1"/>
  <c r="O18"/>
  <c r="H18"/>
  <c r="E18"/>
  <c r="A18"/>
  <c r="V17"/>
  <c r="Q17"/>
  <c r="W17" s="1"/>
  <c r="O17"/>
  <c r="H17"/>
  <c r="E17"/>
  <c r="A17"/>
  <c r="P16"/>
  <c r="N16"/>
  <c r="M16"/>
  <c r="D16"/>
  <c r="C16"/>
  <c r="A16"/>
  <c r="V15"/>
  <c r="Q15"/>
  <c r="W15" s="1"/>
  <c r="O15"/>
  <c r="H15"/>
  <c r="E15"/>
  <c r="A15"/>
  <c r="V14"/>
  <c r="Q14"/>
  <c r="O14"/>
  <c r="H14"/>
  <c r="E14"/>
  <c r="A14"/>
  <c r="O13"/>
  <c r="O16" s="1"/>
  <c r="H13"/>
  <c r="E13"/>
  <c r="E16" s="1"/>
  <c r="A13"/>
  <c r="P12"/>
  <c r="N12"/>
  <c r="M12"/>
  <c r="A12"/>
  <c r="D12"/>
  <c r="C12"/>
  <c r="V11"/>
  <c r="O11"/>
  <c r="Q11" s="1"/>
  <c r="H11"/>
  <c r="E11"/>
  <c r="A11"/>
  <c r="V10"/>
  <c r="O10"/>
  <c r="Q10" s="1"/>
  <c r="H10"/>
  <c r="E10"/>
  <c r="A10"/>
  <c r="V9"/>
  <c r="O9"/>
  <c r="H9"/>
  <c r="E9"/>
  <c r="E12" s="1"/>
  <c r="A9"/>
  <c r="T201" i="16"/>
  <c r="V201" s="1"/>
  <c r="O201"/>
  <c r="Q201" s="1"/>
  <c r="W201" s="1"/>
  <c r="T200"/>
  <c r="V200" s="1"/>
  <c r="O200"/>
  <c r="Q200" s="1"/>
  <c r="V199"/>
  <c r="T199"/>
  <c r="Q199"/>
  <c r="W199" s="1"/>
  <c r="O199"/>
  <c r="U198"/>
  <c r="S198"/>
  <c r="R198"/>
  <c r="P198"/>
  <c r="N198"/>
  <c r="M198"/>
  <c r="V197"/>
  <c r="T197"/>
  <c r="Q197"/>
  <c r="W197" s="1"/>
  <c r="O197"/>
  <c r="T196"/>
  <c r="V196" s="1"/>
  <c r="O196"/>
  <c r="Q196" s="1"/>
  <c r="W196" s="1"/>
  <c r="T195"/>
  <c r="Q195"/>
  <c r="O195"/>
  <c r="U194"/>
  <c r="S194"/>
  <c r="R194"/>
  <c r="P194"/>
  <c r="N194"/>
  <c r="M194"/>
  <c r="V193"/>
  <c r="T193"/>
  <c r="O193"/>
  <c r="Q193" s="1"/>
  <c r="T192"/>
  <c r="V192" s="1"/>
  <c r="O192"/>
  <c r="Q192" s="1"/>
  <c r="W192" s="1"/>
  <c r="T191"/>
  <c r="O191"/>
  <c r="Q191" s="1"/>
  <c r="W191" s="1"/>
  <c r="V175"/>
  <c r="Q175"/>
  <c r="W175" s="1"/>
  <c r="O175"/>
  <c r="V174"/>
  <c r="O174"/>
  <c r="Q174" s="1"/>
  <c r="W174" s="1"/>
  <c r="V173"/>
  <c r="O173"/>
  <c r="Q173" s="1"/>
  <c r="W173" s="1"/>
  <c r="P172"/>
  <c r="N172"/>
  <c r="M172"/>
  <c r="V171"/>
  <c r="O171"/>
  <c r="Q171" s="1"/>
  <c r="W171" s="1"/>
  <c r="O170"/>
  <c r="Q170" s="1"/>
  <c r="W170" s="1"/>
  <c r="V169"/>
  <c r="O169"/>
  <c r="P168"/>
  <c r="N168"/>
  <c r="M168"/>
  <c r="V167"/>
  <c r="O167"/>
  <c r="Q167" s="1"/>
  <c r="W167" s="1"/>
  <c r="V166"/>
  <c r="O166"/>
  <c r="Q166" s="1"/>
  <c r="W166" s="1"/>
  <c r="V165"/>
  <c r="O165"/>
  <c r="Q123"/>
  <c r="O123"/>
  <c r="V122"/>
  <c r="O122"/>
  <c r="O121"/>
  <c r="Q121" s="1"/>
  <c r="P120"/>
  <c r="N120"/>
  <c r="M120"/>
  <c r="A120"/>
  <c r="V119"/>
  <c r="O119"/>
  <c r="O118"/>
  <c r="Q118" s="1"/>
  <c r="O117"/>
  <c r="P116"/>
  <c r="N116"/>
  <c r="M116"/>
  <c r="O115"/>
  <c r="Q115" s="1"/>
  <c r="V114"/>
  <c r="O114"/>
  <c r="O113"/>
  <c r="O97"/>
  <c r="Q97" s="1"/>
  <c r="V96"/>
  <c r="O96"/>
  <c r="Q96" s="1"/>
  <c r="O95"/>
  <c r="Q95" s="1"/>
  <c r="P94"/>
  <c r="N94"/>
  <c r="M94"/>
  <c r="A94"/>
  <c r="V93"/>
  <c r="O93"/>
  <c r="O92"/>
  <c r="Q92" s="1"/>
  <c r="V91"/>
  <c r="O91"/>
  <c r="P90"/>
  <c r="N90"/>
  <c r="M90"/>
  <c r="Q89"/>
  <c r="O89"/>
  <c r="V88"/>
  <c r="O88"/>
  <c r="O87"/>
  <c r="V45"/>
  <c r="O45"/>
  <c r="Q45" s="1"/>
  <c r="H45"/>
  <c r="E45"/>
  <c r="A45"/>
  <c r="V44"/>
  <c r="O44"/>
  <c r="Q44" s="1"/>
  <c r="H44"/>
  <c r="E44"/>
  <c r="A44"/>
  <c r="V43"/>
  <c r="Q43"/>
  <c r="O43"/>
  <c r="H43"/>
  <c r="I43" s="1"/>
  <c r="E43"/>
  <c r="A43"/>
  <c r="P42"/>
  <c r="N42"/>
  <c r="M42"/>
  <c r="A42"/>
  <c r="D42"/>
  <c r="C42"/>
  <c r="V41"/>
  <c r="O41"/>
  <c r="Q41" s="1"/>
  <c r="H41"/>
  <c r="E41"/>
  <c r="A41"/>
  <c r="V40"/>
  <c r="O40"/>
  <c r="Q40" s="1"/>
  <c r="H40"/>
  <c r="E40"/>
  <c r="A40"/>
  <c r="O39"/>
  <c r="H39"/>
  <c r="E39"/>
  <c r="A39"/>
  <c r="P38"/>
  <c r="N38"/>
  <c r="M38"/>
  <c r="D38"/>
  <c r="C38"/>
  <c r="V37"/>
  <c r="O37"/>
  <c r="Q37" s="1"/>
  <c r="H37"/>
  <c r="E37"/>
  <c r="A37"/>
  <c r="V36"/>
  <c r="O36"/>
  <c r="Q36" s="1"/>
  <c r="H36"/>
  <c r="E36"/>
  <c r="A36"/>
  <c r="V35"/>
  <c r="O35"/>
  <c r="H35"/>
  <c r="E35"/>
  <c r="A35"/>
  <c r="V19"/>
  <c r="Q19"/>
  <c r="O19"/>
  <c r="H19"/>
  <c r="E19"/>
  <c r="A19"/>
  <c r="V18"/>
  <c r="O18"/>
  <c r="Q18" s="1"/>
  <c r="H18"/>
  <c r="E18"/>
  <c r="A18"/>
  <c r="V17"/>
  <c r="O17"/>
  <c r="Q17" s="1"/>
  <c r="H17"/>
  <c r="I17" s="1"/>
  <c r="E17"/>
  <c r="A17"/>
  <c r="P16"/>
  <c r="N16"/>
  <c r="M16"/>
  <c r="D16"/>
  <c r="C16"/>
  <c r="A16"/>
  <c r="V15"/>
  <c r="O15"/>
  <c r="Q15" s="1"/>
  <c r="H15"/>
  <c r="E15"/>
  <c r="A15"/>
  <c r="V14"/>
  <c r="O14"/>
  <c r="Q14" s="1"/>
  <c r="H14"/>
  <c r="E14"/>
  <c r="A14"/>
  <c r="V13"/>
  <c r="Q13"/>
  <c r="O13"/>
  <c r="H13"/>
  <c r="H16" s="1"/>
  <c r="E13"/>
  <c r="A13"/>
  <c r="P12"/>
  <c r="N12"/>
  <c r="M12"/>
  <c r="A12"/>
  <c r="D12"/>
  <c r="C12"/>
  <c r="V11"/>
  <c r="Q11"/>
  <c r="O11"/>
  <c r="H11"/>
  <c r="E11"/>
  <c r="A11"/>
  <c r="V10"/>
  <c r="O10"/>
  <c r="Q10" s="1"/>
  <c r="H10"/>
  <c r="E10"/>
  <c r="A10"/>
  <c r="O9"/>
  <c r="O12" s="1"/>
  <c r="H9"/>
  <c r="E9"/>
  <c r="A9"/>
  <c r="T201" i="15"/>
  <c r="V201" s="1"/>
  <c r="O201"/>
  <c r="Q201" s="1"/>
  <c r="T200"/>
  <c r="V200" s="1"/>
  <c r="O200"/>
  <c r="Q200" s="1"/>
  <c r="V199"/>
  <c r="T199"/>
  <c r="Q199"/>
  <c r="O199"/>
  <c r="U198"/>
  <c r="S198"/>
  <c r="R198"/>
  <c r="P198"/>
  <c r="N198"/>
  <c r="M198"/>
  <c r="V197"/>
  <c r="T197"/>
  <c r="Q197"/>
  <c r="O197"/>
  <c r="T196"/>
  <c r="V196" s="1"/>
  <c r="O196"/>
  <c r="Q196" s="1"/>
  <c r="V195"/>
  <c r="T195"/>
  <c r="Q195"/>
  <c r="O195"/>
  <c r="U194"/>
  <c r="S194"/>
  <c r="R194"/>
  <c r="P194"/>
  <c r="N194"/>
  <c r="M194"/>
  <c r="T193"/>
  <c r="V193" s="1"/>
  <c r="O193"/>
  <c r="Q193" s="1"/>
  <c r="W193" s="1"/>
  <c r="T192"/>
  <c r="V192" s="1"/>
  <c r="Q192"/>
  <c r="W192" s="1"/>
  <c r="O192"/>
  <c r="T191"/>
  <c r="V191" s="1"/>
  <c r="V194" s="1"/>
  <c r="O191"/>
  <c r="T175"/>
  <c r="V175" s="1"/>
  <c r="O175"/>
  <c r="Q175" s="1"/>
  <c r="W175" s="1"/>
  <c r="V174"/>
  <c r="T174"/>
  <c r="O174"/>
  <c r="Q174" s="1"/>
  <c r="W174" s="1"/>
  <c r="T173"/>
  <c r="V173" s="1"/>
  <c r="O173"/>
  <c r="Q173" s="1"/>
  <c r="W173" s="1"/>
  <c r="U172"/>
  <c r="S172"/>
  <c r="R172"/>
  <c r="P172"/>
  <c r="N172"/>
  <c r="M172"/>
  <c r="T171"/>
  <c r="V171" s="1"/>
  <c r="O171"/>
  <c r="Q171" s="1"/>
  <c r="W171" s="1"/>
  <c r="T170"/>
  <c r="V170" s="1"/>
  <c r="Q170"/>
  <c r="W170" s="1"/>
  <c r="O170"/>
  <c r="T169"/>
  <c r="T172" s="1"/>
  <c r="O169"/>
  <c r="Q169" s="1"/>
  <c r="U168"/>
  <c r="S168"/>
  <c r="R168"/>
  <c r="P168"/>
  <c r="N168"/>
  <c r="M168"/>
  <c r="T167"/>
  <c r="V167" s="1"/>
  <c r="O167"/>
  <c r="Q167" s="1"/>
  <c r="W167" s="1"/>
  <c r="T166"/>
  <c r="V166" s="1"/>
  <c r="O166"/>
  <c r="Q166" s="1"/>
  <c r="W166" s="1"/>
  <c r="T165"/>
  <c r="V165" s="1"/>
  <c r="Q165"/>
  <c r="W165" s="1"/>
  <c r="O165"/>
  <c r="M139"/>
  <c r="M142" s="1"/>
  <c r="N139"/>
  <c r="P139"/>
  <c r="R139"/>
  <c r="S139"/>
  <c r="U139"/>
  <c r="M140"/>
  <c r="N140"/>
  <c r="O140"/>
  <c r="Q140" s="1"/>
  <c r="P140"/>
  <c r="R140"/>
  <c r="S140"/>
  <c r="U140"/>
  <c r="M141"/>
  <c r="N141"/>
  <c r="O141" s="1"/>
  <c r="P141"/>
  <c r="R141"/>
  <c r="S141"/>
  <c r="U141"/>
  <c r="M143"/>
  <c r="M146" s="1"/>
  <c r="N143"/>
  <c r="P143"/>
  <c r="R143"/>
  <c r="S143"/>
  <c r="U143"/>
  <c r="M144"/>
  <c r="O144" s="1"/>
  <c r="N144"/>
  <c r="P144"/>
  <c r="R144"/>
  <c r="S144"/>
  <c r="U144"/>
  <c r="M145"/>
  <c r="N145"/>
  <c r="P145"/>
  <c r="R145"/>
  <c r="S145"/>
  <c r="U145"/>
  <c r="M147"/>
  <c r="N147"/>
  <c r="P147"/>
  <c r="R147"/>
  <c r="S147"/>
  <c r="U147"/>
  <c r="M148"/>
  <c r="N148"/>
  <c r="P148"/>
  <c r="R148"/>
  <c r="S148"/>
  <c r="U148"/>
  <c r="M149"/>
  <c r="N149"/>
  <c r="P149"/>
  <c r="R149"/>
  <c r="S149"/>
  <c r="U149"/>
  <c r="O123"/>
  <c r="Q123" s="1"/>
  <c r="O122"/>
  <c r="Q122" s="1"/>
  <c r="V121"/>
  <c r="O121"/>
  <c r="Q121" s="1"/>
  <c r="P120"/>
  <c r="N120"/>
  <c r="M120"/>
  <c r="A120"/>
  <c r="O119"/>
  <c r="O118"/>
  <c r="Q118" s="1"/>
  <c r="O117"/>
  <c r="P116"/>
  <c r="N116"/>
  <c r="M116"/>
  <c r="O115"/>
  <c r="Q115" s="1"/>
  <c r="O114"/>
  <c r="O113"/>
  <c r="Q113" s="1"/>
  <c r="V97"/>
  <c r="T97"/>
  <c r="O97"/>
  <c r="T96"/>
  <c r="V96" s="1"/>
  <c r="O96"/>
  <c r="T95"/>
  <c r="O95"/>
  <c r="Q95" s="1"/>
  <c r="W95" s="1"/>
  <c r="U94"/>
  <c r="S94"/>
  <c r="R94"/>
  <c r="P94"/>
  <c r="N94"/>
  <c r="M94"/>
  <c r="A94"/>
  <c r="T93"/>
  <c r="O93"/>
  <c r="T92"/>
  <c r="O92"/>
  <c r="T91"/>
  <c r="O91"/>
  <c r="U90"/>
  <c r="S90"/>
  <c r="R90"/>
  <c r="P90"/>
  <c r="N90"/>
  <c r="M90"/>
  <c r="T89"/>
  <c r="O89"/>
  <c r="Q89" s="1"/>
  <c r="W89" s="1"/>
  <c r="T88"/>
  <c r="O88"/>
  <c r="T87"/>
  <c r="T90" s="1"/>
  <c r="O87"/>
  <c r="Q87" s="1"/>
  <c r="V45"/>
  <c r="O45"/>
  <c r="Q45" s="1"/>
  <c r="H45"/>
  <c r="E45"/>
  <c r="A45"/>
  <c r="V44"/>
  <c r="O44"/>
  <c r="Q44" s="1"/>
  <c r="H44"/>
  <c r="E44"/>
  <c r="A44"/>
  <c r="V43"/>
  <c r="O43"/>
  <c r="Q43" s="1"/>
  <c r="H43"/>
  <c r="E43"/>
  <c r="A43"/>
  <c r="P42"/>
  <c r="N42"/>
  <c r="M42"/>
  <c r="D42"/>
  <c r="C42"/>
  <c r="A42"/>
  <c r="V41"/>
  <c r="O41"/>
  <c r="Q41" s="1"/>
  <c r="W41" s="1"/>
  <c r="H41"/>
  <c r="E41"/>
  <c r="A41"/>
  <c r="V40"/>
  <c r="O40"/>
  <c r="Q40" s="1"/>
  <c r="H40"/>
  <c r="E40"/>
  <c r="A40"/>
  <c r="O39"/>
  <c r="Q39" s="1"/>
  <c r="H39"/>
  <c r="E39"/>
  <c r="E42" s="1"/>
  <c r="A39"/>
  <c r="P38"/>
  <c r="N38"/>
  <c r="M38"/>
  <c r="A38"/>
  <c r="D38"/>
  <c r="C38"/>
  <c r="V37"/>
  <c r="O37"/>
  <c r="Q37" s="1"/>
  <c r="H37"/>
  <c r="E37"/>
  <c r="A37"/>
  <c r="O36"/>
  <c r="Q36" s="1"/>
  <c r="H36"/>
  <c r="E36"/>
  <c r="A36"/>
  <c r="V35"/>
  <c r="O35"/>
  <c r="Q35" s="1"/>
  <c r="H35"/>
  <c r="H38" s="1"/>
  <c r="E35"/>
  <c r="A35"/>
  <c r="V19"/>
  <c r="O19"/>
  <c r="Q19" s="1"/>
  <c r="H19"/>
  <c r="E19"/>
  <c r="A19"/>
  <c r="V18"/>
  <c r="O18"/>
  <c r="Q18" s="1"/>
  <c r="H18"/>
  <c r="E18"/>
  <c r="A18"/>
  <c r="V17"/>
  <c r="O17"/>
  <c r="Q17" s="1"/>
  <c r="H17"/>
  <c r="E17"/>
  <c r="A17"/>
  <c r="P16"/>
  <c r="N16"/>
  <c r="M16"/>
  <c r="D16"/>
  <c r="C16"/>
  <c r="A16"/>
  <c r="V15"/>
  <c r="O15"/>
  <c r="Q15" s="1"/>
  <c r="H15"/>
  <c r="E15"/>
  <c r="A15"/>
  <c r="V14"/>
  <c r="O14"/>
  <c r="Q14" s="1"/>
  <c r="H14"/>
  <c r="E14"/>
  <c r="A14"/>
  <c r="O13"/>
  <c r="Q13" s="1"/>
  <c r="H13"/>
  <c r="E13"/>
  <c r="A13"/>
  <c r="P12"/>
  <c r="N12"/>
  <c r="M12"/>
  <c r="A12"/>
  <c r="D12"/>
  <c r="C12"/>
  <c r="V11"/>
  <c r="O11"/>
  <c r="Q11" s="1"/>
  <c r="H11"/>
  <c r="E11"/>
  <c r="A11"/>
  <c r="V10"/>
  <c r="O10"/>
  <c r="Q10" s="1"/>
  <c r="H10"/>
  <c r="E10"/>
  <c r="A10"/>
  <c r="O9"/>
  <c r="H9"/>
  <c r="H12" s="1"/>
  <c r="E9"/>
  <c r="A9"/>
  <c r="T201" i="14"/>
  <c r="V201" s="1"/>
  <c r="O201"/>
  <c r="Q201" s="1"/>
  <c r="T200"/>
  <c r="V200" s="1"/>
  <c r="O200"/>
  <c r="Q200" s="1"/>
  <c r="T199"/>
  <c r="V199" s="1"/>
  <c r="O199"/>
  <c r="Q199" s="1"/>
  <c r="W199" s="1"/>
  <c r="U198"/>
  <c r="S198"/>
  <c r="R198"/>
  <c r="P198"/>
  <c r="N198"/>
  <c r="M198"/>
  <c r="T197"/>
  <c r="V197" s="1"/>
  <c r="O197"/>
  <c r="Q197" s="1"/>
  <c r="T196"/>
  <c r="V196" s="1"/>
  <c r="O196"/>
  <c r="Q196" s="1"/>
  <c r="W196" s="1"/>
  <c r="T195"/>
  <c r="V195" s="1"/>
  <c r="O195"/>
  <c r="U194"/>
  <c r="S194"/>
  <c r="R194"/>
  <c r="P194"/>
  <c r="N194"/>
  <c r="M194"/>
  <c r="V193"/>
  <c r="T193"/>
  <c r="O193"/>
  <c r="Q193" s="1"/>
  <c r="W193" s="1"/>
  <c r="T192"/>
  <c r="V192" s="1"/>
  <c r="O192"/>
  <c r="Q192" s="1"/>
  <c r="T191"/>
  <c r="O191"/>
  <c r="Q191" s="1"/>
  <c r="V175"/>
  <c r="O175"/>
  <c r="Q175" s="1"/>
  <c r="W175" s="1"/>
  <c r="V174"/>
  <c r="O174"/>
  <c r="Q174" s="1"/>
  <c r="W174" s="1"/>
  <c r="V173"/>
  <c r="O173"/>
  <c r="P172"/>
  <c r="N172"/>
  <c r="M172"/>
  <c r="V171"/>
  <c r="O171"/>
  <c r="Q171" s="1"/>
  <c r="W171" s="1"/>
  <c r="V170"/>
  <c r="O170"/>
  <c r="Q170" s="1"/>
  <c r="W170" s="1"/>
  <c r="V169"/>
  <c r="V172" s="1"/>
  <c r="O169"/>
  <c r="P168"/>
  <c r="N168"/>
  <c r="M168"/>
  <c r="V167"/>
  <c r="O167"/>
  <c r="Q167" s="1"/>
  <c r="W167" s="1"/>
  <c r="V166"/>
  <c r="Q166"/>
  <c r="W166" s="1"/>
  <c r="O166"/>
  <c r="O165"/>
  <c r="Q165" s="1"/>
  <c r="W165" s="1"/>
  <c r="V123"/>
  <c r="O123"/>
  <c r="V122"/>
  <c r="O122"/>
  <c r="Q122" s="1"/>
  <c r="O121"/>
  <c r="Q121" s="1"/>
  <c r="P120"/>
  <c r="N120"/>
  <c r="M120"/>
  <c r="A120"/>
  <c r="O119"/>
  <c r="O118"/>
  <c r="Q118" s="1"/>
  <c r="O117"/>
  <c r="P116"/>
  <c r="N116"/>
  <c r="M116"/>
  <c r="O115"/>
  <c r="O114"/>
  <c r="O113"/>
  <c r="Q113" s="1"/>
  <c r="O97"/>
  <c r="Q97" s="1"/>
  <c r="Q96"/>
  <c r="O96"/>
  <c r="V95"/>
  <c r="O95"/>
  <c r="Q95" s="1"/>
  <c r="P94"/>
  <c r="N94"/>
  <c r="M94"/>
  <c r="A94"/>
  <c r="O93"/>
  <c r="O92"/>
  <c r="Q92" s="1"/>
  <c r="O91"/>
  <c r="P90"/>
  <c r="N90"/>
  <c r="M90"/>
  <c r="O89"/>
  <c r="Q89" s="1"/>
  <c r="O88"/>
  <c r="O87"/>
  <c r="Q87" s="1"/>
  <c r="V45"/>
  <c r="O45"/>
  <c r="Q45" s="1"/>
  <c r="W45" s="1"/>
  <c r="H45"/>
  <c r="E45"/>
  <c r="A45"/>
  <c r="V44"/>
  <c r="O44"/>
  <c r="Q44" s="1"/>
  <c r="H44"/>
  <c r="E44"/>
  <c r="A44"/>
  <c r="V43"/>
  <c r="Q43"/>
  <c r="O43"/>
  <c r="H43"/>
  <c r="E43"/>
  <c r="A43"/>
  <c r="P42"/>
  <c r="N42"/>
  <c r="M42"/>
  <c r="D42"/>
  <c r="C42"/>
  <c r="A42"/>
  <c r="V41"/>
  <c r="O41"/>
  <c r="Q41" s="1"/>
  <c r="H41"/>
  <c r="E41"/>
  <c r="I41" s="1"/>
  <c r="A41"/>
  <c r="O40"/>
  <c r="Q40" s="1"/>
  <c r="H40"/>
  <c r="E40"/>
  <c r="A40"/>
  <c r="V39"/>
  <c r="O39"/>
  <c r="Q39" s="1"/>
  <c r="H39"/>
  <c r="E39"/>
  <c r="A39"/>
  <c r="P38"/>
  <c r="N38"/>
  <c r="M38"/>
  <c r="A38"/>
  <c r="D38"/>
  <c r="C38"/>
  <c r="V37"/>
  <c r="Q37"/>
  <c r="O37"/>
  <c r="H37"/>
  <c r="E37"/>
  <c r="A37"/>
  <c r="O36"/>
  <c r="Q36" s="1"/>
  <c r="H36"/>
  <c r="E36"/>
  <c r="I36" s="1"/>
  <c r="A36"/>
  <c r="V35"/>
  <c r="O35"/>
  <c r="O38" s="1"/>
  <c r="H35"/>
  <c r="E35"/>
  <c r="A35"/>
  <c r="V19"/>
  <c r="O19"/>
  <c r="Q19" s="1"/>
  <c r="H19"/>
  <c r="E19"/>
  <c r="A19"/>
  <c r="V18"/>
  <c r="O18"/>
  <c r="Q18" s="1"/>
  <c r="H18"/>
  <c r="E18"/>
  <c r="I18" s="1"/>
  <c r="A18"/>
  <c r="V17"/>
  <c r="O17"/>
  <c r="Q17" s="1"/>
  <c r="H17"/>
  <c r="E17"/>
  <c r="A17"/>
  <c r="P16"/>
  <c r="N16"/>
  <c r="M16"/>
  <c r="A16"/>
  <c r="D16"/>
  <c r="C16"/>
  <c r="V15"/>
  <c r="O15"/>
  <c r="Q15" s="1"/>
  <c r="W15" s="1"/>
  <c r="H15"/>
  <c r="I15" s="1"/>
  <c r="E15"/>
  <c r="A15"/>
  <c r="V14"/>
  <c r="O14"/>
  <c r="Q14" s="1"/>
  <c r="H14"/>
  <c r="E14"/>
  <c r="A14"/>
  <c r="V13"/>
  <c r="O13"/>
  <c r="H13"/>
  <c r="E13"/>
  <c r="E16" s="1"/>
  <c r="A13"/>
  <c r="P12"/>
  <c r="N12"/>
  <c r="M12"/>
  <c r="D12"/>
  <c r="C12"/>
  <c r="A12"/>
  <c r="V11"/>
  <c r="O11"/>
  <c r="Q11" s="1"/>
  <c r="H11"/>
  <c r="E11"/>
  <c r="A11"/>
  <c r="V10"/>
  <c r="O10"/>
  <c r="Q10" s="1"/>
  <c r="I10"/>
  <c r="H10"/>
  <c r="E10"/>
  <c r="A10"/>
  <c r="V9"/>
  <c r="Q9"/>
  <c r="O9"/>
  <c r="H9"/>
  <c r="H12" s="1"/>
  <c r="E9"/>
  <c r="E12" s="1"/>
  <c r="A9"/>
  <c r="T201" i="13"/>
  <c r="V201" s="1"/>
  <c r="O201"/>
  <c r="Q201" s="1"/>
  <c r="T200"/>
  <c r="V200" s="1"/>
  <c r="O200"/>
  <c r="Q200" s="1"/>
  <c r="V199"/>
  <c r="T199"/>
  <c r="O199"/>
  <c r="Q199" s="1"/>
  <c r="U198"/>
  <c r="S198"/>
  <c r="R198"/>
  <c r="P198"/>
  <c r="N198"/>
  <c r="M198"/>
  <c r="T197"/>
  <c r="V197" s="1"/>
  <c r="O197"/>
  <c r="Q197" s="1"/>
  <c r="V196"/>
  <c r="T196"/>
  <c r="O196"/>
  <c r="Q196" s="1"/>
  <c r="W196" s="1"/>
  <c r="T195"/>
  <c r="V195" s="1"/>
  <c r="O195"/>
  <c r="U194"/>
  <c r="S194"/>
  <c r="R194"/>
  <c r="P194"/>
  <c r="N194"/>
  <c r="M194"/>
  <c r="T193"/>
  <c r="V193" s="1"/>
  <c r="O193"/>
  <c r="Q193" s="1"/>
  <c r="T192"/>
  <c r="V192" s="1"/>
  <c r="Q192"/>
  <c r="O192"/>
  <c r="T191"/>
  <c r="V191" s="1"/>
  <c r="O191"/>
  <c r="V175"/>
  <c r="T175"/>
  <c r="O175"/>
  <c r="Q175" s="1"/>
  <c r="W175" s="1"/>
  <c r="T174"/>
  <c r="V174" s="1"/>
  <c r="Q174"/>
  <c r="O174"/>
  <c r="T173"/>
  <c r="V173" s="1"/>
  <c r="Q173"/>
  <c r="W173" s="1"/>
  <c r="O173"/>
  <c r="U172"/>
  <c r="S172"/>
  <c r="R172"/>
  <c r="P172"/>
  <c r="N172"/>
  <c r="M172"/>
  <c r="V171"/>
  <c r="T171"/>
  <c r="O171"/>
  <c r="Q171" s="1"/>
  <c r="W171" s="1"/>
  <c r="T170"/>
  <c r="V170" s="1"/>
  <c r="O170"/>
  <c r="Q170" s="1"/>
  <c r="T169"/>
  <c r="V169" s="1"/>
  <c r="O169"/>
  <c r="O172" s="1"/>
  <c r="U168"/>
  <c r="S168"/>
  <c r="R168"/>
  <c r="P168"/>
  <c r="N168"/>
  <c r="M168"/>
  <c r="T167"/>
  <c r="V167" s="1"/>
  <c r="O167"/>
  <c r="Q167" s="1"/>
  <c r="V166"/>
  <c r="T166"/>
  <c r="O166"/>
  <c r="Q166" s="1"/>
  <c r="V165"/>
  <c r="T165"/>
  <c r="T168" s="1"/>
  <c r="O165"/>
  <c r="O123"/>
  <c r="Q122"/>
  <c r="O122"/>
  <c r="V121"/>
  <c r="O121"/>
  <c r="P120"/>
  <c r="N120"/>
  <c r="M120"/>
  <c r="A120"/>
  <c r="O119"/>
  <c r="Q119" s="1"/>
  <c r="O118"/>
  <c r="O117"/>
  <c r="O120" s="1"/>
  <c r="P116"/>
  <c r="N116"/>
  <c r="M116"/>
  <c r="V115"/>
  <c r="O115"/>
  <c r="Q115" s="1"/>
  <c r="O114"/>
  <c r="V113"/>
  <c r="O113"/>
  <c r="O97"/>
  <c r="O96"/>
  <c r="Q96" s="1"/>
  <c r="V95"/>
  <c r="O95"/>
  <c r="P94"/>
  <c r="N94"/>
  <c r="M94"/>
  <c r="A94"/>
  <c r="O93"/>
  <c r="O92"/>
  <c r="O91"/>
  <c r="P90"/>
  <c r="N90"/>
  <c r="M90"/>
  <c r="V89"/>
  <c r="O89"/>
  <c r="Q89" s="1"/>
  <c r="O88"/>
  <c r="Q88" s="1"/>
  <c r="V87"/>
  <c r="O87"/>
  <c r="V45"/>
  <c r="O45"/>
  <c r="Q45" s="1"/>
  <c r="H45"/>
  <c r="E45"/>
  <c r="A45"/>
  <c r="V44"/>
  <c r="O44"/>
  <c r="Q44" s="1"/>
  <c r="H44"/>
  <c r="E44"/>
  <c r="I44" s="1"/>
  <c r="A44"/>
  <c r="V43"/>
  <c r="O43"/>
  <c r="Q43" s="1"/>
  <c r="H43"/>
  <c r="E43"/>
  <c r="A43"/>
  <c r="P42"/>
  <c r="N42"/>
  <c r="M42"/>
  <c r="A42"/>
  <c r="D42"/>
  <c r="C42"/>
  <c r="V41"/>
  <c r="O41"/>
  <c r="Q41" s="1"/>
  <c r="H41"/>
  <c r="E41"/>
  <c r="A41"/>
  <c r="V40"/>
  <c r="O40"/>
  <c r="Q40" s="1"/>
  <c r="H40"/>
  <c r="E40"/>
  <c r="A40"/>
  <c r="O39"/>
  <c r="Q39" s="1"/>
  <c r="I39"/>
  <c r="H39"/>
  <c r="E39"/>
  <c r="A39"/>
  <c r="P38"/>
  <c r="N38"/>
  <c r="M38"/>
  <c r="D38"/>
  <c r="C38"/>
  <c r="A38"/>
  <c r="V37"/>
  <c r="O37"/>
  <c r="Q37" s="1"/>
  <c r="W37" s="1"/>
  <c r="H37"/>
  <c r="E37"/>
  <c r="A37"/>
  <c r="O36"/>
  <c r="Q36" s="1"/>
  <c r="H36"/>
  <c r="I36" s="1"/>
  <c r="E36"/>
  <c r="A36"/>
  <c r="V35"/>
  <c r="O35"/>
  <c r="Q35" s="1"/>
  <c r="H35"/>
  <c r="E35"/>
  <c r="A35"/>
  <c r="V19"/>
  <c r="O19"/>
  <c r="Q19" s="1"/>
  <c r="H19"/>
  <c r="E19"/>
  <c r="A19"/>
  <c r="V18"/>
  <c r="O18"/>
  <c r="Q18" s="1"/>
  <c r="H18"/>
  <c r="I18" s="1"/>
  <c r="E18"/>
  <c r="A18"/>
  <c r="V17"/>
  <c r="O17"/>
  <c r="Q17" s="1"/>
  <c r="H17"/>
  <c r="E17"/>
  <c r="A17"/>
  <c r="P16"/>
  <c r="N16"/>
  <c r="M16"/>
  <c r="A16"/>
  <c r="D16"/>
  <c r="C16"/>
  <c r="V15"/>
  <c r="O15"/>
  <c r="Q15" s="1"/>
  <c r="H15"/>
  <c r="E15"/>
  <c r="A15"/>
  <c r="V14"/>
  <c r="O14"/>
  <c r="Q14" s="1"/>
  <c r="H14"/>
  <c r="E14"/>
  <c r="A14"/>
  <c r="Q13"/>
  <c r="O13"/>
  <c r="H13"/>
  <c r="E13"/>
  <c r="A13"/>
  <c r="P12"/>
  <c r="N12"/>
  <c r="M12"/>
  <c r="A12"/>
  <c r="D12"/>
  <c r="C12"/>
  <c r="V11"/>
  <c r="O11"/>
  <c r="Q11" s="1"/>
  <c r="H11"/>
  <c r="E11"/>
  <c r="A11"/>
  <c r="O10"/>
  <c r="Q10" s="1"/>
  <c r="H10"/>
  <c r="E10"/>
  <c r="A10"/>
  <c r="V9"/>
  <c r="O9"/>
  <c r="H9"/>
  <c r="E9"/>
  <c r="A9"/>
  <c r="T123" i="1"/>
  <c r="O123"/>
  <c r="Q123" s="1"/>
  <c r="W123" s="1"/>
  <c r="T122"/>
  <c r="Q122"/>
  <c r="W122" s="1"/>
  <c r="O122"/>
  <c r="T121"/>
  <c r="Q121"/>
  <c r="W121" s="1"/>
  <c r="O121"/>
  <c r="U120"/>
  <c r="S120"/>
  <c r="R120"/>
  <c r="P120"/>
  <c r="N120"/>
  <c r="M120"/>
  <c r="A120"/>
  <c r="T119"/>
  <c r="O119"/>
  <c r="Q119" s="1"/>
  <c r="W119" s="1"/>
  <c r="T118"/>
  <c r="O118"/>
  <c r="T117"/>
  <c r="O117"/>
  <c r="U116"/>
  <c r="S116"/>
  <c r="R116"/>
  <c r="P116"/>
  <c r="N116"/>
  <c r="M116"/>
  <c r="T115"/>
  <c r="O115"/>
  <c r="Q115" s="1"/>
  <c r="W115" s="1"/>
  <c r="T114"/>
  <c r="O114"/>
  <c r="Q114" s="1"/>
  <c r="W114" s="1"/>
  <c r="T113"/>
  <c r="O113"/>
  <c r="Q113" s="1"/>
  <c r="V97"/>
  <c r="O97"/>
  <c r="V96"/>
  <c r="O96"/>
  <c r="O95"/>
  <c r="Q95" s="1"/>
  <c r="P94"/>
  <c r="N94"/>
  <c r="M94"/>
  <c r="A94"/>
  <c r="O93"/>
  <c r="Q93" s="1"/>
  <c r="O92"/>
  <c r="O91"/>
  <c r="O94" s="1"/>
  <c r="P90"/>
  <c r="N90"/>
  <c r="M90"/>
  <c r="O89"/>
  <c r="O88"/>
  <c r="Q88" s="1"/>
  <c r="O87"/>
  <c r="V45"/>
  <c r="O45"/>
  <c r="Q45" s="1"/>
  <c r="W45" s="1"/>
  <c r="H45"/>
  <c r="E45"/>
  <c r="A45"/>
  <c r="V44"/>
  <c r="O44"/>
  <c r="Q44" s="1"/>
  <c r="H44"/>
  <c r="E44"/>
  <c r="A44"/>
  <c r="V43"/>
  <c r="O43"/>
  <c r="Q43" s="1"/>
  <c r="H43"/>
  <c r="E43"/>
  <c r="I43" s="1"/>
  <c r="A43"/>
  <c r="P42"/>
  <c r="N42"/>
  <c r="M42"/>
  <c r="A42"/>
  <c r="D42"/>
  <c r="C42"/>
  <c r="V41"/>
  <c r="O41"/>
  <c r="Q41" s="1"/>
  <c r="H41"/>
  <c r="E41"/>
  <c r="A41"/>
  <c r="V40"/>
  <c r="O40"/>
  <c r="Q40" s="1"/>
  <c r="H40"/>
  <c r="E40"/>
  <c r="I40" s="1"/>
  <c r="A40"/>
  <c r="O39"/>
  <c r="Q39" s="1"/>
  <c r="H39"/>
  <c r="E39"/>
  <c r="A39"/>
  <c r="P38"/>
  <c r="N38"/>
  <c r="M38"/>
  <c r="A38"/>
  <c r="D38"/>
  <c r="C38"/>
  <c r="V37"/>
  <c r="O37"/>
  <c r="Q37" s="1"/>
  <c r="W37" s="1"/>
  <c r="H37"/>
  <c r="E37"/>
  <c r="I37" s="1"/>
  <c r="A37"/>
  <c r="O36"/>
  <c r="Q36" s="1"/>
  <c r="H36"/>
  <c r="E36"/>
  <c r="A36"/>
  <c r="V35"/>
  <c r="O35"/>
  <c r="Q35" s="1"/>
  <c r="H35"/>
  <c r="E35"/>
  <c r="I35" s="1"/>
  <c r="A35"/>
  <c r="V19"/>
  <c r="O19"/>
  <c r="Q19" s="1"/>
  <c r="H19"/>
  <c r="E19"/>
  <c r="A19"/>
  <c r="V18"/>
  <c r="O18"/>
  <c r="Q18" s="1"/>
  <c r="H18"/>
  <c r="E18"/>
  <c r="A18"/>
  <c r="V17"/>
  <c r="Q17"/>
  <c r="O17"/>
  <c r="H17"/>
  <c r="E17"/>
  <c r="A17"/>
  <c r="P16"/>
  <c r="N16"/>
  <c r="M16"/>
  <c r="D16"/>
  <c r="C16"/>
  <c r="A16"/>
  <c r="V15"/>
  <c r="O15"/>
  <c r="Q15" s="1"/>
  <c r="H15"/>
  <c r="E15"/>
  <c r="I15" s="1"/>
  <c r="A15"/>
  <c r="O14"/>
  <c r="Q14" s="1"/>
  <c r="H14"/>
  <c r="E14"/>
  <c r="A14"/>
  <c r="V13"/>
  <c r="O13"/>
  <c r="Q13" s="1"/>
  <c r="H13"/>
  <c r="E13"/>
  <c r="A13"/>
  <c r="P12"/>
  <c r="N12"/>
  <c r="M12"/>
  <c r="A12"/>
  <c r="D12"/>
  <c r="C12"/>
  <c r="V11"/>
  <c r="Q11"/>
  <c r="O11"/>
  <c r="H11"/>
  <c r="E11"/>
  <c r="A11"/>
  <c r="V10"/>
  <c r="O10"/>
  <c r="Q10" s="1"/>
  <c r="H10"/>
  <c r="E10"/>
  <c r="I10" s="1"/>
  <c r="A10"/>
  <c r="V9"/>
  <c r="O9"/>
  <c r="O12" s="1"/>
  <c r="H9"/>
  <c r="E9"/>
  <c r="A9"/>
  <c r="C20"/>
  <c r="D20"/>
  <c r="F20"/>
  <c r="F22" s="1"/>
  <c r="G20"/>
  <c r="G22" s="1"/>
  <c r="M20"/>
  <c r="N20"/>
  <c r="P20"/>
  <c r="R20"/>
  <c r="R22" s="1"/>
  <c r="S20"/>
  <c r="U20"/>
  <c r="U22" s="1"/>
  <c r="A21"/>
  <c r="E21"/>
  <c r="H21"/>
  <c r="O21"/>
  <c r="Q21" s="1"/>
  <c r="T21"/>
  <c r="A23"/>
  <c r="E23"/>
  <c r="O23"/>
  <c r="Q23" s="1"/>
  <c r="M25"/>
  <c r="A24"/>
  <c r="E24"/>
  <c r="O24"/>
  <c r="Q24"/>
  <c r="A22" l="1"/>
  <c r="M126" i="17"/>
  <c r="M22" i="1"/>
  <c r="M48"/>
  <c r="D48" i="13"/>
  <c r="Q117"/>
  <c r="M204"/>
  <c r="I37" i="14"/>
  <c r="M126"/>
  <c r="I37" i="15"/>
  <c r="N142"/>
  <c r="P142"/>
  <c r="N178"/>
  <c r="T168"/>
  <c r="W196"/>
  <c r="D22" i="16"/>
  <c r="I45"/>
  <c r="M100"/>
  <c r="W200"/>
  <c r="I40" i="17"/>
  <c r="W45"/>
  <c r="O198"/>
  <c r="P100" i="1"/>
  <c r="M126" i="16"/>
  <c r="I11" i="1"/>
  <c r="C22"/>
  <c r="N22"/>
  <c r="I17"/>
  <c r="C48"/>
  <c r="I39"/>
  <c r="O120"/>
  <c r="I11" i="13"/>
  <c r="N22"/>
  <c r="I35"/>
  <c r="W44"/>
  <c r="M100"/>
  <c r="V194"/>
  <c r="I17" i="14"/>
  <c r="I40"/>
  <c r="M100"/>
  <c r="T198"/>
  <c r="N100" i="15"/>
  <c r="P146"/>
  <c r="P178"/>
  <c r="Q198"/>
  <c r="O12" i="17"/>
  <c r="H16"/>
  <c r="O42"/>
  <c r="N100"/>
  <c r="T168"/>
  <c r="P48" i="13"/>
  <c r="W192"/>
  <c r="W197"/>
  <c r="M22" i="14"/>
  <c r="I16" i="17"/>
  <c r="I21" i="1"/>
  <c r="D22"/>
  <c r="P22"/>
  <c r="I14"/>
  <c r="I36"/>
  <c r="W40"/>
  <c r="I41"/>
  <c r="I44"/>
  <c r="O12" i="13"/>
  <c r="N100"/>
  <c r="W170"/>
  <c r="W174"/>
  <c r="W193"/>
  <c r="O198"/>
  <c r="W11" i="14"/>
  <c r="W43"/>
  <c r="N100"/>
  <c r="W192"/>
  <c r="V198"/>
  <c r="W197"/>
  <c r="W10" i="15"/>
  <c r="I14"/>
  <c r="I19"/>
  <c r="O148"/>
  <c r="Q148" s="1"/>
  <c r="O139"/>
  <c r="T194"/>
  <c r="W201"/>
  <c r="H12" i="16"/>
  <c r="I11"/>
  <c r="I15"/>
  <c r="I19"/>
  <c r="P48"/>
  <c r="I41"/>
  <c r="Q9" i="17"/>
  <c r="I10"/>
  <c r="Q13"/>
  <c r="Q16" s="1"/>
  <c r="O38"/>
  <c r="V42"/>
  <c r="W40"/>
  <c r="N204"/>
  <c r="W200"/>
  <c r="S73" i="20"/>
  <c r="V21" i="1"/>
  <c r="W21" s="1"/>
  <c r="R174" i="19"/>
  <c r="S174"/>
  <c r="T47" i="20"/>
  <c r="R96" i="19"/>
  <c r="T96" s="1"/>
  <c r="U96"/>
  <c r="I45" i="1"/>
  <c r="T99" i="20"/>
  <c r="R21" i="19"/>
  <c r="R121"/>
  <c r="T121" s="1"/>
  <c r="S66" i="20"/>
  <c r="T66" s="1"/>
  <c r="W37" i="16"/>
  <c r="I45" i="17"/>
  <c r="S21" i="19"/>
  <c r="H43"/>
  <c r="P12"/>
  <c r="S40"/>
  <c r="T40" s="1"/>
  <c r="V40" s="1"/>
  <c r="U73" i="20"/>
  <c r="U62"/>
  <c r="U67"/>
  <c r="R70"/>
  <c r="T21"/>
  <c r="R115" i="19"/>
  <c r="T115" s="1"/>
  <c r="G16" i="20"/>
  <c r="G16" i="19" s="1"/>
  <c r="T10" i="20"/>
  <c r="S20"/>
  <c r="U70"/>
  <c r="T73"/>
  <c r="S71"/>
  <c r="W196" i="17"/>
  <c r="W121"/>
  <c r="W43"/>
  <c r="W37"/>
  <c r="W44"/>
  <c r="I43"/>
  <c r="H12"/>
  <c r="I17"/>
  <c r="V168" i="16"/>
  <c r="V38"/>
  <c r="W36"/>
  <c r="W11"/>
  <c r="W13"/>
  <c r="I37"/>
  <c r="I40"/>
  <c r="I10"/>
  <c r="S146" i="15"/>
  <c r="I43"/>
  <c r="I45"/>
  <c r="I10"/>
  <c r="I13"/>
  <c r="W122" i="14"/>
  <c r="U116" i="19"/>
  <c r="W95" i="14"/>
  <c r="V12"/>
  <c r="S116" i="20"/>
  <c r="U116"/>
  <c r="W115" i="13"/>
  <c r="T114" i="20"/>
  <c r="T119"/>
  <c r="T88"/>
  <c r="T93"/>
  <c r="S62"/>
  <c r="U63"/>
  <c r="R66"/>
  <c r="S67"/>
  <c r="T67" s="1"/>
  <c r="R71"/>
  <c r="W45" i="13"/>
  <c r="U38" i="20"/>
  <c r="S42"/>
  <c r="R46"/>
  <c r="W40" i="13"/>
  <c r="R10" i="19"/>
  <c r="S15"/>
  <c r="S12" i="20"/>
  <c r="R16"/>
  <c r="R15" i="19"/>
  <c r="R12" i="20"/>
  <c r="S10" i="19"/>
  <c r="U12" i="20"/>
  <c r="S16"/>
  <c r="R20"/>
  <c r="I43" i="13"/>
  <c r="A41" i="19"/>
  <c r="H16" i="13"/>
  <c r="G13" i="19"/>
  <c r="H13" s="1"/>
  <c r="I13" i="13"/>
  <c r="I10"/>
  <c r="I15"/>
  <c r="S198" i="20"/>
  <c r="U168" i="19"/>
  <c r="U168" i="20"/>
  <c r="S90"/>
  <c r="S94"/>
  <c r="U66"/>
  <c r="S70"/>
  <c r="U71"/>
  <c r="U42"/>
  <c r="T41"/>
  <c r="S39" i="19"/>
  <c r="T39" s="1"/>
  <c r="V39" s="1"/>
  <c r="U61" i="20"/>
  <c r="R69"/>
  <c r="S9" i="19"/>
  <c r="R13"/>
  <c r="R18"/>
  <c r="T9" i="20"/>
  <c r="T11"/>
  <c r="T13"/>
  <c r="T14"/>
  <c r="T15"/>
  <c r="T17"/>
  <c r="T18"/>
  <c r="T19"/>
  <c r="R65"/>
  <c r="R9" i="19"/>
  <c r="T9" s="1"/>
  <c r="V9" s="1"/>
  <c r="R14"/>
  <c r="R19"/>
  <c r="R63" i="20"/>
  <c r="W18" i="1"/>
  <c r="U12" i="19"/>
  <c r="S13"/>
  <c r="R17"/>
  <c r="T17" s="1"/>
  <c r="V17" s="1"/>
  <c r="S18"/>
  <c r="S65" i="20"/>
  <c r="H37" i="19"/>
  <c r="A37"/>
  <c r="A40"/>
  <c r="H40"/>
  <c r="H45"/>
  <c r="A45"/>
  <c r="F61"/>
  <c r="A43"/>
  <c r="F71"/>
  <c r="G63"/>
  <c r="G66"/>
  <c r="H38" i="1"/>
  <c r="G61" i="19"/>
  <c r="G71"/>
  <c r="F42" i="20"/>
  <c r="H36" i="19"/>
  <c r="H17"/>
  <c r="H69" s="1"/>
  <c r="F69"/>
  <c r="G12" i="20"/>
  <c r="F20"/>
  <c r="W15" i="1"/>
  <c r="V117" i="16"/>
  <c r="T116" i="1"/>
  <c r="V122"/>
  <c r="V123"/>
  <c r="Q114" i="13"/>
  <c r="T194"/>
  <c r="O16" i="14"/>
  <c r="Q13"/>
  <c r="W13" s="1"/>
  <c r="E38"/>
  <c r="E48" s="1"/>
  <c r="Q35"/>
  <c r="W35" s="1"/>
  <c r="V36"/>
  <c r="W36" s="1"/>
  <c r="I43"/>
  <c r="V97"/>
  <c r="W97" s="1"/>
  <c r="V121"/>
  <c r="V165"/>
  <c r="V168" s="1"/>
  <c r="V13" i="15"/>
  <c r="V16" s="1"/>
  <c r="H42"/>
  <c r="I42" s="1"/>
  <c r="V39"/>
  <c r="V42" s="1"/>
  <c r="V95"/>
  <c r="V122"/>
  <c r="O149"/>
  <c r="Q149" s="1"/>
  <c r="O147"/>
  <c r="O42" i="16"/>
  <c r="Q39"/>
  <c r="T198"/>
  <c r="I18" i="17"/>
  <c r="Q97"/>
  <c r="W97" s="1"/>
  <c r="F67" i="19"/>
  <c r="H41"/>
  <c r="O194" i="13"/>
  <c r="Q191"/>
  <c r="W191" s="1"/>
  <c r="Q16" i="14"/>
  <c r="Q97" i="15"/>
  <c r="W97" s="1"/>
  <c r="A20" i="1"/>
  <c r="E12"/>
  <c r="Q9"/>
  <c r="V95"/>
  <c r="E12" i="13"/>
  <c r="O94"/>
  <c r="Q91"/>
  <c r="V97"/>
  <c r="O168"/>
  <c r="Q165"/>
  <c r="Q195"/>
  <c r="Q198" s="1"/>
  <c r="H12" i="1"/>
  <c r="H22" s="1"/>
  <c r="V12"/>
  <c r="I18"/>
  <c r="I19"/>
  <c r="E42"/>
  <c r="H42"/>
  <c r="W44"/>
  <c r="Q96"/>
  <c r="W96" s="1"/>
  <c r="Q97"/>
  <c r="W97" s="1"/>
  <c r="V121"/>
  <c r="H12" i="13"/>
  <c r="I12" s="1"/>
  <c r="E16"/>
  <c r="O16"/>
  <c r="W17"/>
  <c r="I19"/>
  <c r="E42"/>
  <c r="H42"/>
  <c r="W41"/>
  <c r="W43"/>
  <c r="V123"/>
  <c r="W166"/>
  <c r="Q169"/>
  <c r="Q172" s="1"/>
  <c r="V198"/>
  <c r="T198"/>
  <c r="W199"/>
  <c r="W201"/>
  <c r="W9" i="14"/>
  <c r="I11"/>
  <c r="H16"/>
  <c r="I16" s="1"/>
  <c r="W19"/>
  <c r="I39"/>
  <c r="W41"/>
  <c r="W44"/>
  <c r="Q115"/>
  <c r="Q123"/>
  <c r="W123" s="1"/>
  <c r="Q173"/>
  <c r="W173" s="1"/>
  <c r="W37" i="15"/>
  <c r="Q92"/>
  <c r="W92" s="1"/>
  <c r="W121"/>
  <c r="U142"/>
  <c r="O168"/>
  <c r="V169"/>
  <c r="V172" s="1"/>
  <c r="I35" i="16"/>
  <c r="O168"/>
  <c r="Q165"/>
  <c r="W165" s="1"/>
  <c r="T194"/>
  <c r="V191"/>
  <c r="V194" s="1"/>
  <c r="V195"/>
  <c r="V198" s="1"/>
  <c r="V12" i="17"/>
  <c r="I13"/>
  <c r="V13"/>
  <c r="V16" s="1"/>
  <c r="Q89"/>
  <c r="W89" s="1"/>
  <c r="V95"/>
  <c r="V166"/>
  <c r="V168" s="1"/>
  <c r="O194"/>
  <c r="Q191"/>
  <c r="Q195"/>
  <c r="Q198" s="1"/>
  <c r="F42" i="19"/>
  <c r="F65"/>
  <c r="W122" i="15"/>
  <c r="V122" i="17"/>
  <c r="W122" s="1"/>
  <c r="M26" i="1"/>
  <c r="W10"/>
  <c r="W11"/>
  <c r="I13"/>
  <c r="W17"/>
  <c r="W41"/>
  <c r="W43"/>
  <c r="W95"/>
  <c r="W11" i="13"/>
  <c r="I17"/>
  <c r="W18"/>
  <c r="I41"/>
  <c r="Q93"/>
  <c r="V168"/>
  <c r="W167"/>
  <c r="V172"/>
  <c r="T172"/>
  <c r="W10" i="14"/>
  <c r="I13"/>
  <c r="V16"/>
  <c r="W16" s="1"/>
  <c r="W17"/>
  <c r="W18"/>
  <c r="W37"/>
  <c r="V96"/>
  <c r="W96" s="1"/>
  <c r="W121"/>
  <c r="T194"/>
  <c r="V191"/>
  <c r="V194" s="1"/>
  <c r="W200"/>
  <c r="W201"/>
  <c r="V9" i="15"/>
  <c r="W14"/>
  <c r="I18"/>
  <c r="W19"/>
  <c r="W43"/>
  <c r="Q96"/>
  <c r="W96" s="1"/>
  <c r="V123"/>
  <c r="W123" s="1"/>
  <c r="O198"/>
  <c r="W200"/>
  <c r="W15" i="16"/>
  <c r="W19"/>
  <c r="V95"/>
  <c r="W95" s="1"/>
  <c r="Q169"/>
  <c r="Q172" s="1"/>
  <c r="W172" s="1"/>
  <c r="T172" i="17"/>
  <c r="H11" i="19"/>
  <c r="F63"/>
  <c r="F16" i="20"/>
  <c r="F16" i="19" s="1"/>
  <c r="F14"/>
  <c r="F66" s="1"/>
  <c r="G20" i="20"/>
  <c r="G18" i="19"/>
  <c r="G42" i="20"/>
  <c r="G39" i="19"/>
  <c r="H39" s="1"/>
  <c r="G46"/>
  <c r="H44"/>
  <c r="U16" i="20"/>
  <c r="U65"/>
  <c r="U20"/>
  <c r="U69"/>
  <c r="T36"/>
  <c r="R62"/>
  <c r="S46"/>
  <c r="S43" i="19"/>
  <c r="O172" i="14"/>
  <c r="O198"/>
  <c r="O12" i="15"/>
  <c r="I11"/>
  <c r="W15"/>
  <c r="I17"/>
  <c r="W40"/>
  <c r="I44"/>
  <c r="U146"/>
  <c r="N146"/>
  <c r="R142"/>
  <c r="V168"/>
  <c r="W197"/>
  <c r="T198"/>
  <c r="W199"/>
  <c r="E12" i="16"/>
  <c r="A38"/>
  <c r="E42"/>
  <c r="I39"/>
  <c r="W96"/>
  <c r="E38" i="17"/>
  <c r="I36"/>
  <c r="O168"/>
  <c r="Q165"/>
  <c r="W165" s="1"/>
  <c r="V194"/>
  <c r="G67" i="19"/>
  <c r="H15"/>
  <c r="I14" i="13"/>
  <c r="H38"/>
  <c r="I37"/>
  <c r="I40"/>
  <c r="I45"/>
  <c r="W89"/>
  <c r="O12" i="14"/>
  <c r="I14"/>
  <c r="I19"/>
  <c r="I35"/>
  <c r="I44"/>
  <c r="I45"/>
  <c r="O168"/>
  <c r="Q169"/>
  <c r="Q172" s="1"/>
  <c r="W172" s="1"/>
  <c r="O194"/>
  <c r="Q195"/>
  <c r="E12" i="15"/>
  <c r="Q9"/>
  <c r="W9" s="1"/>
  <c r="I15"/>
  <c r="W18"/>
  <c r="I35"/>
  <c r="I36"/>
  <c r="O42"/>
  <c r="I40"/>
  <c r="I41"/>
  <c r="W45"/>
  <c r="R146"/>
  <c r="O145"/>
  <c r="O143"/>
  <c r="O194"/>
  <c r="Q191"/>
  <c r="W191" s="1"/>
  <c r="V198"/>
  <c r="V9" i="16"/>
  <c r="V12" s="1"/>
  <c r="W10"/>
  <c r="V16"/>
  <c r="W14"/>
  <c r="W17"/>
  <c r="W40"/>
  <c r="W43"/>
  <c r="O90"/>
  <c r="Q87"/>
  <c r="O116"/>
  <c r="O126" s="1"/>
  <c r="Q113"/>
  <c r="W193"/>
  <c r="I14" i="17"/>
  <c r="W14"/>
  <c r="I15"/>
  <c r="I19"/>
  <c r="W19"/>
  <c r="H38"/>
  <c r="V35"/>
  <c r="Q39"/>
  <c r="Q42" s="1"/>
  <c r="W42" s="1"/>
  <c r="Q96"/>
  <c r="W96" s="1"/>
  <c r="Q169"/>
  <c r="Q172" s="1"/>
  <c r="W172" s="1"/>
  <c r="A15" i="19"/>
  <c r="A44"/>
  <c r="I13" i="16"/>
  <c r="I14"/>
  <c r="I18"/>
  <c r="O38"/>
  <c r="H38"/>
  <c r="H42"/>
  <c r="W44"/>
  <c r="O198"/>
  <c r="I39" i="17"/>
  <c r="H42"/>
  <c r="I42" s="1"/>
  <c r="I41"/>
  <c r="I44"/>
  <c r="T90"/>
  <c r="P16" i="19"/>
  <c r="U16"/>
  <c r="S94"/>
  <c r="S198"/>
  <c r="S63" i="20"/>
  <c r="U90"/>
  <c r="U87" i="19"/>
  <c r="U90" s="1"/>
  <c r="T89" i="20"/>
  <c r="R89" i="19"/>
  <c r="T89" s="1"/>
  <c r="R98" i="20"/>
  <c r="R95" i="19"/>
  <c r="T95" s="1"/>
  <c r="S120" i="20"/>
  <c r="S117" i="19"/>
  <c r="S120" s="1"/>
  <c r="T167" i="20"/>
  <c r="R167" i="19"/>
  <c r="T167" s="1"/>
  <c r="S172" i="20"/>
  <c r="S169" i="19"/>
  <c r="S172" s="1"/>
  <c r="T173" i="20"/>
  <c r="R173" i="19"/>
  <c r="T173" s="1"/>
  <c r="U194" i="20"/>
  <c r="U191" i="19"/>
  <c r="U194" s="1"/>
  <c r="T193" i="20"/>
  <c r="R193" i="19"/>
  <c r="T193" s="1"/>
  <c r="R202" i="20"/>
  <c r="R199" i="19"/>
  <c r="T199" s="1"/>
  <c r="I44" i="16"/>
  <c r="O194"/>
  <c r="Q198"/>
  <c r="W198" s="1"/>
  <c r="I12" i="17"/>
  <c r="W9"/>
  <c r="W10"/>
  <c r="I11"/>
  <c r="W11"/>
  <c r="W123"/>
  <c r="V172"/>
  <c r="W192"/>
  <c r="V198"/>
  <c r="W197"/>
  <c r="W199"/>
  <c r="P42" i="19"/>
  <c r="A11"/>
  <c r="F38"/>
  <c r="A35"/>
  <c r="H35"/>
  <c r="F46"/>
  <c r="U20"/>
  <c r="S38"/>
  <c r="U42"/>
  <c r="P38"/>
  <c r="A10"/>
  <c r="A17"/>
  <c r="A19"/>
  <c r="U38"/>
  <c r="S113"/>
  <c r="S116" s="1"/>
  <c r="T37" i="20"/>
  <c r="T91" i="19"/>
  <c r="T122"/>
  <c r="T174"/>
  <c r="S194" i="20"/>
  <c r="S191" i="19"/>
  <c r="S194" s="1"/>
  <c r="T195"/>
  <c r="T200"/>
  <c r="U203"/>
  <c r="F38" i="20"/>
  <c r="F46"/>
  <c r="T35" i="19"/>
  <c r="V35" s="1"/>
  <c r="U46" i="20"/>
  <c r="T45" i="19"/>
  <c r="V45" s="1"/>
  <c r="R61" i="20"/>
  <c r="S69"/>
  <c r="U94"/>
  <c r="S98"/>
  <c r="U120"/>
  <c r="S124"/>
  <c r="T125"/>
  <c r="U172"/>
  <c r="T171"/>
  <c r="S176"/>
  <c r="T192"/>
  <c r="U198"/>
  <c r="T197"/>
  <c r="S202"/>
  <c r="T203"/>
  <c r="F12"/>
  <c r="G38"/>
  <c r="G46"/>
  <c r="S38"/>
  <c r="T39"/>
  <c r="T44"/>
  <c r="S61"/>
  <c r="R90"/>
  <c r="T92"/>
  <c r="U98"/>
  <c r="T97"/>
  <c r="T113"/>
  <c r="T118"/>
  <c r="U124"/>
  <c r="T123"/>
  <c r="T165"/>
  <c r="T170"/>
  <c r="U176"/>
  <c r="T175"/>
  <c r="T191"/>
  <c r="T196"/>
  <c r="U202"/>
  <c r="T201"/>
  <c r="R194"/>
  <c r="R198"/>
  <c r="R192" i="19"/>
  <c r="T192" s="1"/>
  <c r="U198"/>
  <c r="R197"/>
  <c r="T197" s="1"/>
  <c r="S202"/>
  <c r="R203"/>
  <c r="T203" s="1"/>
  <c r="R191"/>
  <c r="R196"/>
  <c r="T196" s="1"/>
  <c r="U202"/>
  <c r="R201"/>
  <c r="T201" s="1"/>
  <c r="T195" i="20"/>
  <c r="T199"/>
  <c r="T200"/>
  <c r="S168" i="19"/>
  <c r="T166"/>
  <c r="T177"/>
  <c r="R168" i="20"/>
  <c r="R176"/>
  <c r="U172" i="19"/>
  <c r="R171"/>
  <c r="T171" s="1"/>
  <c r="R165"/>
  <c r="T165" s="1"/>
  <c r="R170"/>
  <c r="T170" s="1"/>
  <c r="U176"/>
  <c r="R175"/>
  <c r="T175" s="1"/>
  <c r="T166" i="20"/>
  <c r="T169"/>
  <c r="T174"/>
  <c r="T177"/>
  <c r="R172"/>
  <c r="S176" i="19"/>
  <c r="S168" i="20"/>
  <c r="R116"/>
  <c r="R120"/>
  <c r="R124"/>
  <c r="R114" i="19"/>
  <c r="T114" s="1"/>
  <c r="U120"/>
  <c r="R119"/>
  <c r="T119" s="1"/>
  <c r="S124"/>
  <c r="R125"/>
  <c r="T125" s="1"/>
  <c r="R113"/>
  <c r="R118"/>
  <c r="U124"/>
  <c r="R123"/>
  <c r="T123" s="1"/>
  <c r="T117" i="20"/>
  <c r="T122"/>
  <c r="T124" s="1"/>
  <c r="R94"/>
  <c r="R88" i="19"/>
  <c r="T88" s="1"/>
  <c r="U94"/>
  <c r="R93"/>
  <c r="T93" s="1"/>
  <c r="S98"/>
  <c r="R99"/>
  <c r="T99" s="1"/>
  <c r="R87"/>
  <c r="R92"/>
  <c r="T92" s="1"/>
  <c r="R97"/>
  <c r="T97" s="1"/>
  <c r="T87" i="20"/>
  <c r="T91"/>
  <c r="T95"/>
  <c r="T96"/>
  <c r="S90" i="19"/>
  <c r="R42" i="20"/>
  <c r="R37" i="19"/>
  <c r="T37" s="1"/>
  <c r="V37" s="1"/>
  <c r="R43"/>
  <c r="R47"/>
  <c r="T47" s="1"/>
  <c r="R38" i="20"/>
  <c r="R36" i="19"/>
  <c r="T36" s="1"/>
  <c r="V36" s="1"/>
  <c r="R41"/>
  <c r="T41" s="1"/>
  <c r="V41" s="1"/>
  <c r="T35" i="20"/>
  <c r="T40"/>
  <c r="T43"/>
  <c r="T45"/>
  <c r="A9" i="19"/>
  <c r="T44"/>
  <c r="V44" s="1"/>
  <c r="T11"/>
  <c r="V11" s="1"/>
  <c r="G38"/>
  <c r="A36"/>
  <c r="H10"/>
  <c r="G69"/>
  <c r="H9"/>
  <c r="F62"/>
  <c r="A62" s="1"/>
  <c r="H19"/>
  <c r="F70"/>
  <c r="W195" i="17"/>
  <c r="Q168"/>
  <c r="V113"/>
  <c r="W113" s="1"/>
  <c r="Q114"/>
  <c r="V115"/>
  <c r="W115" s="1"/>
  <c r="Q117"/>
  <c r="V118"/>
  <c r="W118" s="1"/>
  <c r="Q119"/>
  <c r="O120"/>
  <c r="O116"/>
  <c r="V114"/>
  <c r="V117"/>
  <c r="V119"/>
  <c r="W87"/>
  <c r="V87"/>
  <c r="Q88"/>
  <c r="W88" s="1"/>
  <c r="V89"/>
  <c r="Q91"/>
  <c r="V92"/>
  <c r="Q93"/>
  <c r="W93" s="1"/>
  <c r="O94"/>
  <c r="O90"/>
  <c r="T94"/>
  <c r="V91"/>
  <c r="V93"/>
  <c r="I35"/>
  <c r="Q38"/>
  <c r="W39"/>
  <c r="I9"/>
  <c r="Q12"/>
  <c r="Q194" i="16"/>
  <c r="W195"/>
  <c r="W169"/>
  <c r="O172"/>
  <c r="V170"/>
  <c r="V172" s="1"/>
  <c r="V113"/>
  <c r="W113" s="1"/>
  <c r="Q114"/>
  <c r="V115"/>
  <c r="W115" s="1"/>
  <c r="Q117"/>
  <c r="V118"/>
  <c r="Q119"/>
  <c r="W119" s="1"/>
  <c r="O120"/>
  <c r="V121"/>
  <c r="W121" s="1"/>
  <c r="Q122"/>
  <c r="W122" s="1"/>
  <c r="V123"/>
  <c r="W123" s="1"/>
  <c r="V87"/>
  <c r="Q88"/>
  <c r="V89"/>
  <c r="W89" s="1"/>
  <c r="Q91"/>
  <c r="V92"/>
  <c r="Q93"/>
  <c r="W93" s="1"/>
  <c r="O94"/>
  <c r="V97"/>
  <c r="W97" s="1"/>
  <c r="Q42"/>
  <c r="W45"/>
  <c r="W41"/>
  <c r="Q35"/>
  <c r="I36"/>
  <c r="E38"/>
  <c r="V39"/>
  <c r="V42" s="1"/>
  <c r="W18"/>
  <c r="O16"/>
  <c r="Q9"/>
  <c r="E16"/>
  <c r="I16" s="1"/>
  <c r="I9"/>
  <c r="Q16"/>
  <c r="W198" i="15"/>
  <c r="Q194"/>
  <c r="W195"/>
  <c r="Q172"/>
  <c r="W172" s="1"/>
  <c r="W169"/>
  <c r="Q168"/>
  <c r="O172"/>
  <c r="Q144"/>
  <c r="O142"/>
  <c r="Q145"/>
  <c r="Q141"/>
  <c r="T149"/>
  <c r="T148"/>
  <c r="T147"/>
  <c r="T145"/>
  <c r="T144"/>
  <c r="T143"/>
  <c r="T141"/>
  <c r="Q139"/>
  <c r="S142"/>
  <c r="T140"/>
  <c r="T139"/>
  <c r="V113"/>
  <c r="W113" s="1"/>
  <c r="Q114"/>
  <c r="V115"/>
  <c r="W115" s="1"/>
  <c r="Q117"/>
  <c r="V118"/>
  <c r="W118" s="1"/>
  <c r="Q119"/>
  <c r="O120"/>
  <c r="O116"/>
  <c r="V114"/>
  <c r="V117"/>
  <c r="V119"/>
  <c r="W87"/>
  <c r="V87"/>
  <c r="Q88"/>
  <c r="W88" s="1"/>
  <c r="V89"/>
  <c r="Q91"/>
  <c r="V92"/>
  <c r="Q93"/>
  <c r="W93" s="1"/>
  <c r="O94"/>
  <c r="O90"/>
  <c r="T94"/>
  <c r="V88"/>
  <c r="V91"/>
  <c r="V93"/>
  <c r="Q38"/>
  <c r="W35"/>
  <c r="W44"/>
  <c r="E38"/>
  <c r="O38"/>
  <c r="I39"/>
  <c r="Q42"/>
  <c r="V36"/>
  <c r="V38" s="1"/>
  <c r="V12"/>
  <c r="Q16"/>
  <c r="W16" s="1"/>
  <c r="W13"/>
  <c r="W11"/>
  <c r="W17"/>
  <c r="H16"/>
  <c r="I9"/>
  <c r="E16"/>
  <c r="O16"/>
  <c r="Q194" i="14"/>
  <c r="Q168"/>
  <c r="V113"/>
  <c r="W113" s="1"/>
  <c r="Q114"/>
  <c r="V115"/>
  <c r="W115" s="1"/>
  <c r="Q117"/>
  <c r="V118"/>
  <c r="W118" s="1"/>
  <c r="Q119"/>
  <c r="O120"/>
  <c r="O116"/>
  <c r="V114"/>
  <c r="V117"/>
  <c r="V119"/>
  <c r="V87"/>
  <c r="Q88"/>
  <c r="V89"/>
  <c r="W89" s="1"/>
  <c r="Q91"/>
  <c r="V92"/>
  <c r="W92" s="1"/>
  <c r="Q93"/>
  <c r="O94"/>
  <c r="O90"/>
  <c r="V88"/>
  <c r="V91"/>
  <c r="V93"/>
  <c r="V38"/>
  <c r="Q42"/>
  <c r="W39"/>
  <c r="H42"/>
  <c r="E42"/>
  <c r="I42" s="1"/>
  <c r="O42"/>
  <c r="H38"/>
  <c r="I38" s="1"/>
  <c r="V40"/>
  <c r="V42" s="1"/>
  <c r="Q38"/>
  <c r="I12"/>
  <c r="I9"/>
  <c r="Q12"/>
  <c r="W14"/>
  <c r="W198" i="13"/>
  <c r="W200"/>
  <c r="Q194"/>
  <c r="W195"/>
  <c r="W169"/>
  <c r="V119"/>
  <c r="W119" s="1"/>
  <c r="Q121"/>
  <c r="W121" s="1"/>
  <c r="V122"/>
  <c r="W122" s="1"/>
  <c r="Q123"/>
  <c r="W123" s="1"/>
  <c r="O116"/>
  <c r="Q113"/>
  <c r="V114"/>
  <c r="V117"/>
  <c r="W117" s="1"/>
  <c r="Q118"/>
  <c r="V118"/>
  <c r="V93"/>
  <c r="W93" s="1"/>
  <c r="Q95"/>
  <c r="W95" s="1"/>
  <c r="V96"/>
  <c r="W96" s="1"/>
  <c r="Q97"/>
  <c r="O90"/>
  <c r="Q87"/>
  <c r="V88"/>
  <c r="V90" s="1"/>
  <c r="V91"/>
  <c r="Q92"/>
  <c r="V92"/>
  <c r="Q42"/>
  <c r="Q38"/>
  <c r="W35"/>
  <c r="E38"/>
  <c r="O38"/>
  <c r="V36"/>
  <c r="W36" s="1"/>
  <c r="V39"/>
  <c r="V42" s="1"/>
  <c r="O42"/>
  <c r="Q16"/>
  <c r="W14"/>
  <c r="I16"/>
  <c r="W15"/>
  <c r="W19"/>
  <c r="Q9"/>
  <c r="V10"/>
  <c r="V12" s="1"/>
  <c r="V13"/>
  <c r="V16" s="1"/>
  <c r="I9"/>
  <c r="Q116" i="1"/>
  <c r="W113"/>
  <c r="V113"/>
  <c r="V115"/>
  <c r="Q117"/>
  <c r="V118"/>
  <c r="T120"/>
  <c r="O116"/>
  <c r="V114"/>
  <c r="V117"/>
  <c r="Q118"/>
  <c r="W118" s="1"/>
  <c r="V119"/>
  <c r="O90"/>
  <c r="V88"/>
  <c r="W88" s="1"/>
  <c r="Q89"/>
  <c r="V87"/>
  <c r="V89"/>
  <c r="Q91"/>
  <c r="V92"/>
  <c r="Q87"/>
  <c r="V91"/>
  <c r="Q92"/>
  <c r="V93"/>
  <c r="W93" s="1"/>
  <c r="Q42"/>
  <c r="Q38"/>
  <c r="W35"/>
  <c r="E38"/>
  <c r="O38"/>
  <c r="V36"/>
  <c r="W36" s="1"/>
  <c r="V39"/>
  <c r="V42" s="1"/>
  <c r="O42"/>
  <c r="Q16"/>
  <c r="W13"/>
  <c r="W9"/>
  <c r="W19"/>
  <c r="H16"/>
  <c r="H20"/>
  <c r="I9"/>
  <c r="Q12"/>
  <c r="E16"/>
  <c r="O16"/>
  <c r="O22" s="1"/>
  <c r="V14"/>
  <c r="W14" s="1"/>
  <c r="V20"/>
  <c r="Q20"/>
  <c r="T20"/>
  <c r="T22" s="1"/>
  <c r="O20"/>
  <c r="E20"/>
  <c r="I20" s="1"/>
  <c r="E25"/>
  <c r="N25"/>
  <c r="N26" s="1"/>
  <c r="O25"/>
  <c r="P25"/>
  <c r="P26" s="1"/>
  <c r="D25"/>
  <c r="D26" s="1"/>
  <c r="C23" i="20"/>
  <c r="C23" i="19" s="1"/>
  <c r="U20" i="13"/>
  <c r="U22" s="1"/>
  <c r="T20"/>
  <c r="S20"/>
  <c r="S22" s="1"/>
  <c r="R20"/>
  <c r="R22" s="1"/>
  <c r="U20" i="14"/>
  <c r="U22" s="1"/>
  <c r="T20"/>
  <c r="S20"/>
  <c r="S22" s="1"/>
  <c r="R20"/>
  <c r="R22" s="1"/>
  <c r="U20" i="15"/>
  <c r="U22" s="1"/>
  <c r="T20"/>
  <c r="S20"/>
  <c r="S22" s="1"/>
  <c r="R20"/>
  <c r="R22" s="1"/>
  <c r="U20" i="16"/>
  <c r="U22" s="1"/>
  <c r="T20"/>
  <c r="S20"/>
  <c r="S22" s="1"/>
  <c r="R20"/>
  <c r="R22" s="1"/>
  <c r="U20" i="17"/>
  <c r="U22" s="1"/>
  <c r="T20"/>
  <c r="S20"/>
  <c r="S22" s="1"/>
  <c r="R20"/>
  <c r="R22" s="1"/>
  <c r="P232" i="1"/>
  <c r="N232"/>
  <c r="M232"/>
  <c r="P231"/>
  <c r="N231"/>
  <c r="M231"/>
  <c r="O231" s="1"/>
  <c r="P229"/>
  <c r="N229"/>
  <c r="M229"/>
  <c r="P227"/>
  <c r="N227"/>
  <c r="M227"/>
  <c r="P226"/>
  <c r="N226"/>
  <c r="M226"/>
  <c r="O226" s="1"/>
  <c r="Q226" s="1"/>
  <c r="P225"/>
  <c r="N225"/>
  <c r="N228" s="1"/>
  <c r="M225"/>
  <c r="P223"/>
  <c r="N223"/>
  <c r="O223" s="1"/>
  <c r="Q223" s="1"/>
  <c r="M223"/>
  <c r="P222"/>
  <c r="N222"/>
  <c r="M222"/>
  <c r="P221"/>
  <c r="N221"/>
  <c r="M221"/>
  <c r="P219"/>
  <c r="N219"/>
  <c r="M219"/>
  <c r="O219" s="1"/>
  <c r="P218"/>
  <c r="N218"/>
  <c r="M218"/>
  <c r="P217"/>
  <c r="N217"/>
  <c r="M217"/>
  <c r="P207"/>
  <c r="N207"/>
  <c r="M207"/>
  <c r="O206"/>
  <c r="Q206" s="1"/>
  <c r="O205"/>
  <c r="O203"/>
  <c r="P202"/>
  <c r="N202"/>
  <c r="M202"/>
  <c r="O201"/>
  <c r="O200"/>
  <c r="O199"/>
  <c r="P198"/>
  <c r="N198"/>
  <c r="M198"/>
  <c r="O197"/>
  <c r="Q197" s="1"/>
  <c r="O196"/>
  <c r="Q196" s="1"/>
  <c r="Q195"/>
  <c r="O195"/>
  <c r="P194"/>
  <c r="P204" s="1"/>
  <c r="N194"/>
  <c r="N204" s="1"/>
  <c r="M194"/>
  <c r="O193"/>
  <c r="Q193" s="1"/>
  <c r="O192"/>
  <c r="Q192" s="1"/>
  <c r="Q191"/>
  <c r="O191"/>
  <c r="P181"/>
  <c r="N181"/>
  <c r="M181"/>
  <c r="O180"/>
  <c r="Q180" s="1"/>
  <c r="O179"/>
  <c r="O177"/>
  <c r="Q177" s="1"/>
  <c r="P176"/>
  <c r="N176"/>
  <c r="M176"/>
  <c r="O175"/>
  <c r="Q175" s="1"/>
  <c r="O174"/>
  <c r="O173"/>
  <c r="P172"/>
  <c r="N172"/>
  <c r="M172"/>
  <c r="O171"/>
  <c r="Q171" s="1"/>
  <c r="O170"/>
  <c r="Q170" s="1"/>
  <c r="O169"/>
  <c r="P168"/>
  <c r="N168"/>
  <c r="N178" s="1"/>
  <c r="M168"/>
  <c r="M178" s="1"/>
  <c r="Q167"/>
  <c r="O167"/>
  <c r="O166"/>
  <c r="Q166" s="1"/>
  <c r="O165"/>
  <c r="Q165" s="1"/>
  <c r="P154"/>
  <c r="N154"/>
  <c r="M154"/>
  <c r="O154" s="1"/>
  <c r="Q154" s="1"/>
  <c r="P153"/>
  <c r="N153"/>
  <c r="M153"/>
  <c r="P151"/>
  <c r="N151"/>
  <c r="M151"/>
  <c r="P149"/>
  <c r="N149"/>
  <c r="M149"/>
  <c r="P148"/>
  <c r="N148"/>
  <c r="M148"/>
  <c r="P147"/>
  <c r="N147"/>
  <c r="M147"/>
  <c r="P145"/>
  <c r="N145"/>
  <c r="M145"/>
  <c r="P144"/>
  <c r="N144"/>
  <c r="M144"/>
  <c r="P143"/>
  <c r="N143"/>
  <c r="M143"/>
  <c r="P141"/>
  <c r="N141"/>
  <c r="M141"/>
  <c r="P140"/>
  <c r="N140"/>
  <c r="M140"/>
  <c r="P139"/>
  <c r="N139"/>
  <c r="M139"/>
  <c r="P129"/>
  <c r="N129"/>
  <c r="M129"/>
  <c r="O128"/>
  <c r="Q128" s="1"/>
  <c r="O127"/>
  <c r="Q127" s="1"/>
  <c r="O125"/>
  <c r="P124"/>
  <c r="P126" s="1"/>
  <c r="N124"/>
  <c r="N126" s="1"/>
  <c r="M124"/>
  <c r="M126" s="1"/>
  <c r="Q124"/>
  <c r="P103"/>
  <c r="N103"/>
  <c r="M103"/>
  <c r="O102"/>
  <c r="Q102" s="1"/>
  <c r="O101"/>
  <c r="Q101" s="1"/>
  <c r="O99"/>
  <c r="P98"/>
  <c r="N98"/>
  <c r="N100" s="1"/>
  <c r="M98"/>
  <c r="M100" s="1"/>
  <c r="P76"/>
  <c r="N76"/>
  <c r="M76"/>
  <c r="P75"/>
  <c r="N75"/>
  <c r="M75"/>
  <c r="P73"/>
  <c r="N73"/>
  <c r="M73"/>
  <c r="P71"/>
  <c r="N71"/>
  <c r="M71"/>
  <c r="P70"/>
  <c r="N70"/>
  <c r="M70"/>
  <c r="P69"/>
  <c r="N69"/>
  <c r="M69"/>
  <c r="P67"/>
  <c r="N67"/>
  <c r="M67"/>
  <c r="P66"/>
  <c r="N66"/>
  <c r="M66"/>
  <c r="P65"/>
  <c r="N65"/>
  <c r="M65"/>
  <c r="P63"/>
  <c r="N63"/>
  <c r="M63"/>
  <c r="P62"/>
  <c r="N62"/>
  <c r="M62"/>
  <c r="P61"/>
  <c r="N61"/>
  <c r="M61"/>
  <c r="P51"/>
  <c r="N51"/>
  <c r="M51"/>
  <c r="O50"/>
  <c r="Q50" s="1"/>
  <c r="O49"/>
  <c r="Q49" s="1"/>
  <c r="O47"/>
  <c r="Q47" s="1"/>
  <c r="P46"/>
  <c r="P52" s="1"/>
  <c r="N46"/>
  <c r="N48" s="1"/>
  <c r="M46"/>
  <c r="Q46"/>
  <c r="P232" i="13"/>
  <c r="N232"/>
  <c r="M232"/>
  <c r="O232" s="1"/>
  <c r="P231"/>
  <c r="N231"/>
  <c r="M231"/>
  <c r="P229"/>
  <c r="N229"/>
  <c r="M229"/>
  <c r="P227"/>
  <c r="N227"/>
  <c r="M227"/>
  <c r="P226"/>
  <c r="N226"/>
  <c r="M226"/>
  <c r="P225"/>
  <c r="N225"/>
  <c r="M225"/>
  <c r="P223"/>
  <c r="N223"/>
  <c r="M223"/>
  <c r="P222"/>
  <c r="N222"/>
  <c r="M222"/>
  <c r="P221"/>
  <c r="N221"/>
  <c r="M221"/>
  <c r="P219"/>
  <c r="N219"/>
  <c r="M219"/>
  <c r="P218"/>
  <c r="N218"/>
  <c r="M218"/>
  <c r="P217"/>
  <c r="N217"/>
  <c r="M217"/>
  <c r="P207"/>
  <c r="P208" s="1"/>
  <c r="N207"/>
  <c r="M207"/>
  <c r="O206"/>
  <c r="Q206" s="1"/>
  <c r="Q205"/>
  <c r="O205"/>
  <c r="O203"/>
  <c r="P202"/>
  <c r="P204" s="1"/>
  <c r="N202"/>
  <c r="N208" s="1"/>
  <c r="M202"/>
  <c r="P181"/>
  <c r="N181"/>
  <c r="M181"/>
  <c r="O180"/>
  <c r="Q180" s="1"/>
  <c r="O179"/>
  <c r="Q177"/>
  <c r="O177"/>
  <c r="P176"/>
  <c r="P182" s="1"/>
  <c r="N176"/>
  <c r="N182" s="1"/>
  <c r="M176"/>
  <c r="M182" s="1"/>
  <c r="P154"/>
  <c r="N154"/>
  <c r="M154"/>
  <c r="O154" s="1"/>
  <c r="Q154" s="1"/>
  <c r="P153"/>
  <c r="N153"/>
  <c r="O153" s="1"/>
  <c r="M153"/>
  <c r="P151"/>
  <c r="N151"/>
  <c r="M151"/>
  <c r="P149"/>
  <c r="N149"/>
  <c r="M149"/>
  <c r="P148"/>
  <c r="N148"/>
  <c r="M148"/>
  <c r="P147"/>
  <c r="N147"/>
  <c r="M147"/>
  <c r="P145"/>
  <c r="N145"/>
  <c r="M145"/>
  <c r="P144"/>
  <c r="N144"/>
  <c r="M144"/>
  <c r="P143"/>
  <c r="N143"/>
  <c r="M143"/>
  <c r="P141"/>
  <c r="N141"/>
  <c r="M141"/>
  <c r="P140"/>
  <c r="N140"/>
  <c r="O140" s="1"/>
  <c r="M140"/>
  <c r="P139"/>
  <c r="N139"/>
  <c r="M139"/>
  <c r="P129"/>
  <c r="N129"/>
  <c r="M129"/>
  <c r="O128"/>
  <c r="Q128" s="1"/>
  <c r="O127"/>
  <c r="Q127" s="1"/>
  <c r="O125"/>
  <c r="P124"/>
  <c r="P126" s="1"/>
  <c r="N124"/>
  <c r="M124"/>
  <c r="M126" s="1"/>
  <c r="P103"/>
  <c r="N103"/>
  <c r="M103"/>
  <c r="Q102"/>
  <c r="O102"/>
  <c r="O101"/>
  <c r="Q101" s="1"/>
  <c r="O99"/>
  <c r="P98"/>
  <c r="P100" s="1"/>
  <c r="N98"/>
  <c r="M98"/>
  <c r="M104" s="1"/>
  <c r="P76"/>
  <c r="N76"/>
  <c r="M76"/>
  <c r="P75"/>
  <c r="N75"/>
  <c r="M75"/>
  <c r="O75" s="1"/>
  <c r="Q75" s="1"/>
  <c r="P73"/>
  <c r="N73"/>
  <c r="M73"/>
  <c r="P71"/>
  <c r="N71"/>
  <c r="M71"/>
  <c r="P70"/>
  <c r="N70"/>
  <c r="M70"/>
  <c r="P69"/>
  <c r="N69"/>
  <c r="M69"/>
  <c r="P67"/>
  <c r="N67"/>
  <c r="M67"/>
  <c r="P66"/>
  <c r="N66"/>
  <c r="M66"/>
  <c r="P65"/>
  <c r="N65"/>
  <c r="M65"/>
  <c r="P63"/>
  <c r="N63"/>
  <c r="M63"/>
  <c r="P62"/>
  <c r="N62"/>
  <c r="M62"/>
  <c r="P61"/>
  <c r="N61"/>
  <c r="M61"/>
  <c r="P51"/>
  <c r="N51"/>
  <c r="M51"/>
  <c r="O50"/>
  <c r="Q50" s="1"/>
  <c r="O49"/>
  <c r="Q49" s="1"/>
  <c r="O47"/>
  <c r="Q47" s="1"/>
  <c r="P46"/>
  <c r="O46"/>
  <c r="N46"/>
  <c r="N52" s="1"/>
  <c r="M46"/>
  <c r="M52" s="1"/>
  <c r="P25"/>
  <c r="N25"/>
  <c r="M25"/>
  <c r="O24"/>
  <c r="Q24" s="1"/>
  <c r="O23"/>
  <c r="Q23" s="1"/>
  <c r="O21"/>
  <c r="Q21" s="1"/>
  <c r="P20"/>
  <c r="P22" s="1"/>
  <c r="N20"/>
  <c r="N26" s="1"/>
  <c r="M20"/>
  <c r="M26" s="1"/>
  <c r="Q20"/>
  <c r="O20"/>
  <c r="P232" i="14"/>
  <c r="N232"/>
  <c r="M232"/>
  <c r="P231"/>
  <c r="N231"/>
  <c r="M231"/>
  <c r="P229"/>
  <c r="O229"/>
  <c r="N229"/>
  <c r="M229"/>
  <c r="P227"/>
  <c r="N227"/>
  <c r="M227"/>
  <c r="P226"/>
  <c r="N226"/>
  <c r="M226"/>
  <c r="P225"/>
  <c r="N225"/>
  <c r="M225"/>
  <c r="P223"/>
  <c r="N223"/>
  <c r="M223"/>
  <c r="P222"/>
  <c r="N222"/>
  <c r="M222"/>
  <c r="P221"/>
  <c r="N221"/>
  <c r="M221"/>
  <c r="P219"/>
  <c r="N219"/>
  <c r="M219"/>
  <c r="P218"/>
  <c r="N218"/>
  <c r="M218"/>
  <c r="P217"/>
  <c r="N217"/>
  <c r="N220" s="1"/>
  <c r="M217"/>
  <c r="P207"/>
  <c r="N207"/>
  <c r="M207"/>
  <c r="O206"/>
  <c r="Q206" s="1"/>
  <c r="O205"/>
  <c r="O203"/>
  <c r="P202"/>
  <c r="P208" s="1"/>
  <c r="N202"/>
  <c r="N204" s="1"/>
  <c r="M202"/>
  <c r="M204" s="1"/>
  <c r="P181"/>
  <c r="P182" s="1"/>
  <c r="N181"/>
  <c r="M181"/>
  <c r="O180"/>
  <c r="Q180" s="1"/>
  <c r="O179"/>
  <c r="O177"/>
  <c r="Q177" s="1"/>
  <c r="P176"/>
  <c r="P178" s="1"/>
  <c r="O176"/>
  <c r="N176"/>
  <c r="N178" s="1"/>
  <c r="M176"/>
  <c r="M182" s="1"/>
  <c r="P154"/>
  <c r="N154"/>
  <c r="M154"/>
  <c r="O154" s="1"/>
  <c r="P153"/>
  <c r="N153"/>
  <c r="M153"/>
  <c r="P151"/>
  <c r="N151"/>
  <c r="N155" s="1"/>
  <c r="M151"/>
  <c r="P149"/>
  <c r="N149"/>
  <c r="M149"/>
  <c r="P148"/>
  <c r="N148"/>
  <c r="M148"/>
  <c r="P147"/>
  <c r="N147"/>
  <c r="M147"/>
  <c r="P145"/>
  <c r="N145"/>
  <c r="M145"/>
  <c r="P144"/>
  <c r="N144"/>
  <c r="M144"/>
  <c r="P143"/>
  <c r="N143"/>
  <c r="M143"/>
  <c r="P141"/>
  <c r="N141"/>
  <c r="M141"/>
  <c r="P140"/>
  <c r="N140"/>
  <c r="M140"/>
  <c r="P139"/>
  <c r="N139"/>
  <c r="M139"/>
  <c r="P129"/>
  <c r="N129"/>
  <c r="M129"/>
  <c r="M130" s="1"/>
  <c r="Q128"/>
  <c r="O128"/>
  <c r="O127"/>
  <c r="Q127" s="1"/>
  <c r="O125"/>
  <c r="Q125" s="1"/>
  <c r="P124"/>
  <c r="P130" s="1"/>
  <c r="N124"/>
  <c r="N126" s="1"/>
  <c r="M124"/>
  <c r="O124"/>
  <c r="N130"/>
  <c r="P103"/>
  <c r="N103"/>
  <c r="M103"/>
  <c r="O102"/>
  <c r="Q102" s="1"/>
  <c r="O101"/>
  <c r="Q101" s="1"/>
  <c r="O99"/>
  <c r="P98"/>
  <c r="P100" s="1"/>
  <c r="N98"/>
  <c r="M98"/>
  <c r="Q98"/>
  <c r="O98"/>
  <c r="P76"/>
  <c r="N76"/>
  <c r="M76"/>
  <c r="P75"/>
  <c r="N75"/>
  <c r="M75"/>
  <c r="P73"/>
  <c r="N73"/>
  <c r="N77" s="1"/>
  <c r="M73"/>
  <c r="P71"/>
  <c r="N71"/>
  <c r="M71"/>
  <c r="P70"/>
  <c r="N70"/>
  <c r="M70"/>
  <c r="P69"/>
  <c r="N69"/>
  <c r="M69"/>
  <c r="P67"/>
  <c r="N67"/>
  <c r="M67"/>
  <c r="O67" s="1"/>
  <c r="P66"/>
  <c r="N66"/>
  <c r="M66"/>
  <c r="P65"/>
  <c r="N65"/>
  <c r="M65"/>
  <c r="P63"/>
  <c r="N63"/>
  <c r="M63"/>
  <c r="P62"/>
  <c r="N62"/>
  <c r="M62"/>
  <c r="O62" s="1"/>
  <c r="P61"/>
  <c r="N61"/>
  <c r="M61"/>
  <c r="P51"/>
  <c r="N51"/>
  <c r="M51"/>
  <c r="O50"/>
  <c r="Q50" s="1"/>
  <c r="O49"/>
  <c r="Q49" s="1"/>
  <c r="O47"/>
  <c r="O48" s="1"/>
  <c r="P46"/>
  <c r="P48" s="1"/>
  <c r="O46"/>
  <c r="N46"/>
  <c r="M46"/>
  <c r="M48" s="1"/>
  <c r="P25"/>
  <c r="N25"/>
  <c r="M25"/>
  <c r="O24"/>
  <c r="Q24" s="1"/>
  <c r="O23"/>
  <c r="Q23" s="1"/>
  <c r="O21"/>
  <c r="Q21" s="1"/>
  <c r="P20"/>
  <c r="P26" s="1"/>
  <c r="N20"/>
  <c r="N26" s="1"/>
  <c r="M20"/>
  <c r="Q20"/>
  <c r="O20"/>
  <c r="P232" i="15"/>
  <c r="N232"/>
  <c r="M232"/>
  <c r="O232" s="1"/>
  <c r="P231"/>
  <c r="N231"/>
  <c r="M231"/>
  <c r="P229"/>
  <c r="N229"/>
  <c r="M229"/>
  <c r="P227"/>
  <c r="N227"/>
  <c r="M227"/>
  <c r="P226"/>
  <c r="N226"/>
  <c r="M226"/>
  <c r="P225"/>
  <c r="N225"/>
  <c r="M225"/>
  <c r="P223"/>
  <c r="N223"/>
  <c r="O223" s="1"/>
  <c r="M223"/>
  <c r="P222"/>
  <c r="N222"/>
  <c r="M222"/>
  <c r="P221"/>
  <c r="N221"/>
  <c r="M221"/>
  <c r="P219"/>
  <c r="N219"/>
  <c r="M219"/>
  <c r="O219" s="1"/>
  <c r="P218"/>
  <c r="N218"/>
  <c r="M218"/>
  <c r="P217"/>
  <c r="N217"/>
  <c r="M217"/>
  <c r="P207"/>
  <c r="N207"/>
  <c r="M207"/>
  <c r="O206"/>
  <c r="Q206" s="1"/>
  <c r="Q205"/>
  <c r="O205"/>
  <c r="O203"/>
  <c r="O207" s="1"/>
  <c r="P202"/>
  <c r="P204" s="1"/>
  <c r="N202"/>
  <c r="N208" s="1"/>
  <c r="M202"/>
  <c r="M204" s="1"/>
  <c r="Q202"/>
  <c r="O202"/>
  <c r="P208"/>
  <c r="P181"/>
  <c r="N181"/>
  <c r="M181"/>
  <c r="O180"/>
  <c r="Q180" s="1"/>
  <c r="O179"/>
  <c r="O177"/>
  <c r="Q177" s="1"/>
  <c r="P176"/>
  <c r="P182" s="1"/>
  <c r="N176"/>
  <c r="M176"/>
  <c r="M182" s="1"/>
  <c r="P154"/>
  <c r="N154"/>
  <c r="M154"/>
  <c r="P153"/>
  <c r="N153"/>
  <c r="O153" s="1"/>
  <c r="Q153" s="1"/>
  <c r="M153"/>
  <c r="P151"/>
  <c r="N151"/>
  <c r="M151"/>
  <c r="P129"/>
  <c r="N129"/>
  <c r="M129"/>
  <c r="O128"/>
  <c r="Q128" s="1"/>
  <c r="O127"/>
  <c r="Q127" s="1"/>
  <c r="O125"/>
  <c r="Q125" s="1"/>
  <c r="P124"/>
  <c r="P130" s="1"/>
  <c r="N124"/>
  <c r="N130" s="1"/>
  <c r="M124"/>
  <c r="M126" s="1"/>
  <c r="Q124"/>
  <c r="O124"/>
  <c r="P103"/>
  <c r="N103"/>
  <c r="M103"/>
  <c r="O102"/>
  <c r="Q102" s="1"/>
  <c r="O101"/>
  <c r="Q101" s="1"/>
  <c r="O99"/>
  <c r="Q99" s="1"/>
  <c r="P98"/>
  <c r="P104" s="1"/>
  <c r="N98"/>
  <c r="M98"/>
  <c r="M100" s="1"/>
  <c r="P76"/>
  <c r="N76"/>
  <c r="O76" s="1"/>
  <c r="M76"/>
  <c r="P75"/>
  <c r="N75"/>
  <c r="M75"/>
  <c r="O75" s="1"/>
  <c r="P73"/>
  <c r="N73"/>
  <c r="M73"/>
  <c r="P71"/>
  <c r="N71"/>
  <c r="M71"/>
  <c r="O71" s="1"/>
  <c r="P70"/>
  <c r="N70"/>
  <c r="M70"/>
  <c r="P69"/>
  <c r="N69"/>
  <c r="M69"/>
  <c r="P67"/>
  <c r="N67"/>
  <c r="M67"/>
  <c r="P66"/>
  <c r="N66"/>
  <c r="M66"/>
  <c r="O66" s="1"/>
  <c r="P65"/>
  <c r="N65"/>
  <c r="M65"/>
  <c r="P63"/>
  <c r="N63"/>
  <c r="M63"/>
  <c r="O63" s="1"/>
  <c r="P62"/>
  <c r="N62"/>
  <c r="M62"/>
  <c r="P61"/>
  <c r="N61"/>
  <c r="M61"/>
  <c r="P51"/>
  <c r="N51"/>
  <c r="M51"/>
  <c r="Q50"/>
  <c r="O50"/>
  <c r="O49"/>
  <c r="Q49" s="1"/>
  <c r="O47"/>
  <c r="P46"/>
  <c r="P48" s="1"/>
  <c r="N46"/>
  <c r="M46"/>
  <c r="M48" s="1"/>
  <c r="P52"/>
  <c r="P25"/>
  <c r="N25"/>
  <c r="M25"/>
  <c r="O24"/>
  <c r="Q24" s="1"/>
  <c r="O23"/>
  <c r="Q23" s="1"/>
  <c r="O21"/>
  <c r="Q21" s="1"/>
  <c r="P20"/>
  <c r="P22" s="1"/>
  <c r="N20"/>
  <c r="N26" s="1"/>
  <c r="M20"/>
  <c r="M26" s="1"/>
  <c r="O20"/>
  <c r="P232" i="16"/>
  <c r="N232"/>
  <c r="O232" s="1"/>
  <c r="Q232" s="1"/>
  <c r="M232"/>
  <c r="P231"/>
  <c r="N231"/>
  <c r="M231"/>
  <c r="P229"/>
  <c r="N229"/>
  <c r="M229"/>
  <c r="P227"/>
  <c r="N227"/>
  <c r="M227"/>
  <c r="P226"/>
  <c r="N226"/>
  <c r="M226"/>
  <c r="P225"/>
  <c r="N225"/>
  <c r="M225"/>
  <c r="P223"/>
  <c r="N223"/>
  <c r="M223"/>
  <c r="P222"/>
  <c r="N222"/>
  <c r="M222"/>
  <c r="P221"/>
  <c r="N221"/>
  <c r="M221"/>
  <c r="P219"/>
  <c r="N219"/>
  <c r="M219"/>
  <c r="P218"/>
  <c r="N218"/>
  <c r="M218"/>
  <c r="P217"/>
  <c r="N217"/>
  <c r="M217"/>
  <c r="P207"/>
  <c r="N207"/>
  <c r="M207"/>
  <c r="O206"/>
  <c r="Q206" s="1"/>
  <c r="O205"/>
  <c r="Q205" s="1"/>
  <c r="O203"/>
  <c r="P202"/>
  <c r="P204" s="1"/>
  <c r="N202"/>
  <c r="M202"/>
  <c r="M208" s="1"/>
  <c r="P181"/>
  <c r="N181"/>
  <c r="M181"/>
  <c r="O180"/>
  <c r="Q180" s="1"/>
  <c r="O179"/>
  <c r="O177"/>
  <c r="Q177" s="1"/>
  <c r="P176"/>
  <c r="P178" s="1"/>
  <c r="N176"/>
  <c r="N182" s="1"/>
  <c r="M176"/>
  <c r="Q176"/>
  <c r="P154"/>
  <c r="N154"/>
  <c r="M154"/>
  <c r="P153"/>
  <c r="N153"/>
  <c r="M153"/>
  <c r="O153" s="1"/>
  <c r="P151"/>
  <c r="N151"/>
  <c r="M151"/>
  <c r="P149"/>
  <c r="N149"/>
  <c r="M149"/>
  <c r="P148"/>
  <c r="N148"/>
  <c r="M148"/>
  <c r="P147"/>
  <c r="N147"/>
  <c r="M147"/>
  <c r="O147" s="1"/>
  <c r="P145"/>
  <c r="N145"/>
  <c r="M145"/>
  <c r="P144"/>
  <c r="N144"/>
  <c r="M144"/>
  <c r="P143"/>
  <c r="N143"/>
  <c r="M143"/>
  <c r="P141"/>
  <c r="N141"/>
  <c r="M141"/>
  <c r="O141" s="1"/>
  <c r="P140"/>
  <c r="N140"/>
  <c r="M140"/>
  <c r="P139"/>
  <c r="N139"/>
  <c r="M139"/>
  <c r="O139" s="1"/>
  <c r="P129"/>
  <c r="N129"/>
  <c r="M129"/>
  <c r="O128"/>
  <c r="Q128" s="1"/>
  <c r="O127"/>
  <c r="Q127" s="1"/>
  <c r="O125"/>
  <c r="Q125" s="1"/>
  <c r="P124"/>
  <c r="P130" s="1"/>
  <c r="N124"/>
  <c r="N126" s="1"/>
  <c r="M124"/>
  <c r="M130" s="1"/>
  <c r="Q124"/>
  <c r="O124"/>
  <c r="P103"/>
  <c r="N103"/>
  <c r="M103"/>
  <c r="M104" s="1"/>
  <c r="O102"/>
  <c r="Q102" s="1"/>
  <c r="Q101"/>
  <c r="O101"/>
  <c r="O99"/>
  <c r="P98"/>
  <c r="P100" s="1"/>
  <c r="N98"/>
  <c r="N104" s="1"/>
  <c r="M98"/>
  <c r="Q98"/>
  <c r="P76"/>
  <c r="N76"/>
  <c r="M76"/>
  <c r="P75"/>
  <c r="N75"/>
  <c r="M75"/>
  <c r="P73"/>
  <c r="N73"/>
  <c r="M73"/>
  <c r="P71"/>
  <c r="P72" s="1"/>
  <c r="N71"/>
  <c r="M71"/>
  <c r="P70"/>
  <c r="N70"/>
  <c r="M70"/>
  <c r="P69"/>
  <c r="N69"/>
  <c r="M69"/>
  <c r="O69" s="1"/>
  <c r="Q69" s="1"/>
  <c r="P67"/>
  <c r="N67"/>
  <c r="M67"/>
  <c r="P66"/>
  <c r="N66"/>
  <c r="M66"/>
  <c r="P65"/>
  <c r="N65"/>
  <c r="N68" s="1"/>
  <c r="M65"/>
  <c r="P63"/>
  <c r="N63"/>
  <c r="M63"/>
  <c r="P62"/>
  <c r="N62"/>
  <c r="M62"/>
  <c r="P61"/>
  <c r="N61"/>
  <c r="M61"/>
  <c r="P51"/>
  <c r="N51"/>
  <c r="M51"/>
  <c r="O50"/>
  <c r="Q50" s="1"/>
  <c r="O49"/>
  <c r="Q49" s="1"/>
  <c r="O47"/>
  <c r="Q47" s="1"/>
  <c r="Q46"/>
  <c r="P46"/>
  <c r="P52" s="1"/>
  <c r="N46"/>
  <c r="N48" s="1"/>
  <c r="M46"/>
  <c r="M48" s="1"/>
  <c r="O46"/>
  <c r="M52"/>
  <c r="P25"/>
  <c r="P26" s="1"/>
  <c r="N25"/>
  <c r="M25"/>
  <c r="O24"/>
  <c r="Q24" s="1"/>
  <c r="O23"/>
  <c r="Q23" s="1"/>
  <c r="O21"/>
  <c r="Q21" s="1"/>
  <c r="P20"/>
  <c r="P22" s="1"/>
  <c r="N20"/>
  <c r="N26" s="1"/>
  <c r="M20"/>
  <c r="M26" s="1"/>
  <c r="Q20"/>
  <c r="P232" i="17"/>
  <c r="N232"/>
  <c r="M232"/>
  <c r="P231"/>
  <c r="N231"/>
  <c r="M231"/>
  <c r="P229"/>
  <c r="P233" s="1"/>
  <c r="N229"/>
  <c r="M229"/>
  <c r="P227"/>
  <c r="N227"/>
  <c r="M227"/>
  <c r="P226"/>
  <c r="N226"/>
  <c r="M226"/>
  <c r="P225"/>
  <c r="N225"/>
  <c r="M225"/>
  <c r="P223"/>
  <c r="N223"/>
  <c r="M223"/>
  <c r="P222"/>
  <c r="N222"/>
  <c r="M222"/>
  <c r="P221"/>
  <c r="N221"/>
  <c r="M221"/>
  <c r="P219"/>
  <c r="N219"/>
  <c r="M219"/>
  <c r="P218"/>
  <c r="N218"/>
  <c r="M218"/>
  <c r="P217"/>
  <c r="N217"/>
  <c r="M217"/>
  <c r="P207"/>
  <c r="N207"/>
  <c r="N208" s="1"/>
  <c r="M207"/>
  <c r="O206"/>
  <c r="Q206" s="1"/>
  <c r="Q205"/>
  <c r="O205"/>
  <c r="O203"/>
  <c r="Q203" s="1"/>
  <c r="P202"/>
  <c r="P208" s="1"/>
  <c r="N202"/>
  <c r="M202"/>
  <c r="Q202"/>
  <c r="P181"/>
  <c r="N181"/>
  <c r="M181"/>
  <c r="O180"/>
  <c r="Q180" s="1"/>
  <c r="O179"/>
  <c r="O177"/>
  <c r="P176"/>
  <c r="P178" s="1"/>
  <c r="N176"/>
  <c r="N178" s="1"/>
  <c r="M176"/>
  <c r="M182" s="1"/>
  <c r="Q176"/>
  <c r="O176"/>
  <c r="P154"/>
  <c r="N154"/>
  <c r="M154"/>
  <c r="P153"/>
  <c r="N153"/>
  <c r="M153"/>
  <c r="O153" s="1"/>
  <c r="P151"/>
  <c r="N151"/>
  <c r="M151"/>
  <c r="M155" s="1"/>
  <c r="P149"/>
  <c r="N149"/>
  <c r="M149"/>
  <c r="P148"/>
  <c r="N148"/>
  <c r="M148"/>
  <c r="O148" s="1"/>
  <c r="P147"/>
  <c r="N147"/>
  <c r="M147"/>
  <c r="P145"/>
  <c r="N145"/>
  <c r="M145"/>
  <c r="O145" s="1"/>
  <c r="P144"/>
  <c r="N144"/>
  <c r="M144"/>
  <c r="P143"/>
  <c r="N143"/>
  <c r="M143"/>
  <c r="P141"/>
  <c r="N141"/>
  <c r="M141"/>
  <c r="P140"/>
  <c r="N140"/>
  <c r="M140"/>
  <c r="O140" s="1"/>
  <c r="P139"/>
  <c r="N139"/>
  <c r="M139"/>
  <c r="P129"/>
  <c r="N129"/>
  <c r="M129"/>
  <c r="O128"/>
  <c r="Q128" s="1"/>
  <c r="O127"/>
  <c r="Q127" s="1"/>
  <c r="O125"/>
  <c r="Q125" s="1"/>
  <c r="P124"/>
  <c r="N124"/>
  <c r="N130" s="1"/>
  <c r="M124"/>
  <c r="Q124"/>
  <c r="O124"/>
  <c r="M130"/>
  <c r="P103"/>
  <c r="N103"/>
  <c r="M103"/>
  <c r="Q102"/>
  <c r="O102"/>
  <c r="O101"/>
  <c r="Q101" s="1"/>
  <c r="O99"/>
  <c r="Q98"/>
  <c r="P98"/>
  <c r="P100" s="1"/>
  <c r="N98"/>
  <c r="N104" s="1"/>
  <c r="M98"/>
  <c r="M104" s="1"/>
  <c r="P76"/>
  <c r="N76"/>
  <c r="M76"/>
  <c r="P75"/>
  <c r="N75"/>
  <c r="M75"/>
  <c r="O75" s="1"/>
  <c r="Q75" s="1"/>
  <c r="P73"/>
  <c r="P77" s="1"/>
  <c r="N73"/>
  <c r="M73"/>
  <c r="O73" s="1"/>
  <c r="P71"/>
  <c r="N71"/>
  <c r="M71"/>
  <c r="P70"/>
  <c r="N70"/>
  <c r="M70"/>
  <c r="P69"/>
  <c r="N69"/>
  <c r="M69"/>
  <c r="P67"/>
  <c r="N67"/>
  <c r="M67"/>
  <c r="P66"/>
  <c r="N66"/>
  <c r="M66"/>
  <c r="P65"/>
  <c r="N65"/>
  <c r="M65"/>
  <c r="P63"/>
  <c r="N63"/>
  <c r="M63"/>
  <c r="P62"/>
  <c r="N62"/>
  <c r="M62"/>
  <c r="P61"/>
  <c r="N61"/>
  <c r="M61"/>
  <c r="P51"/>
  <c r="N51"/>
  <c r="M51"/>
  <c r="O50"/>
  <c r="Q50" s="1"/>
  <c r="O49"/>
  <c r="Q49" s="1"/>
  <c r="O47"/>
  <c r="O51" s="1"/>
  <c r="P46"/>
  <c r="P48" s="1"/>
  <c r="N46"/>
  <c r="N52" s="1"/>
  <c r="M46"/>
  <c r="M48" s="1"/>
  <c r="Q46"/>
  <c r="M52"/>
  <c r="P25"/>
  <c r="N25"/>
  <c r="M25"/>
  <c r="O24"/>
  <c r="Q24" s="1"/>
  <c r="O23"/>
  <c r="Q23" s="1"/>
  <c r="O21"/>
  <c r="Q21" s="1"/>
  <c r="P20"/>
  <c r="P26" s="1"/>
  <c r="N20"/>
  <c r="N22" s="1"/>
  <c r="M20"/>
  <c r="M22" s="1"/>
  <c r="O20"/>
  <c r="P50" i="19"/>
  <c r="P49"/>
  <c r="P47"/>
  <c r="P24"/>
  <c r="P23"/>
  <c r="P21"/>
  <c r="P206" i="20"/>
  <c r="P206" i="19" s="1"/>
  <c r="N206" i="20"/>
  <c r="N206" i="19" s="1"/>
  <c r="M206" i="20"/>
  <c r="M206" i="19" s="1"/>
  <c r="P205" i="20"/>
  <c r="P205" i="19" s="1"/>
  <c r="N205" i="20"/>
  <c r="N205" i="19" s="1"/>
  <c r="M205" i="20"/>
  <c r="P203"/>
  <c r="P203" i="19" s="1"/>
  <c r="N203" i="20"/>
  <c r="M203"/>
  <c r="M203" i="19" s="1"/>
  <c r="P201" i="20"/>
  <c r="P201" i="19" s="1"/>
  <c r="N201" i="20"/>
  <c r="N201" i="19" s="1"/>
  <c r="M201" i="20"/>
  <c r="M201" i="19" s="1"/>
  <c r="P200" i="20"/>
  <c r="P200" i="19" s="1"/>
  <c r="N200" i="20"/>
  <c r="N200" i="19" s="1"/>
  <c r="M200" i="20"/>
  <c r="P199"/>
  <c r="P199" i="19" s="1"/>
  <c r="N199" i="20"/>
  <c r="M199"/>
  <c r="M199" i="19" s="1"/>
  <c r="P197" i="20"/>
  <c r="P197" i="19" s="1"/>
  <c r="N197" i="20"/>
  <c r="N197" i="19" s="1"/>
  <c r="M197" i="20"/>
  <c r="M197" i="19" s="1"/>
  <c r="P196" i="20"/>
  <c r="P196" i="19" s="1"/>
  <c r="N196" i="20"/>
  <c r="N196" i="19" s="1"/>
  <c r="M196" i="20"/>
  <c r="P195"/>
  <c r="P195" i="19" s="1"/>
  <c r="N195" i="20"/>
  <c r="M195"/>
  <c r="P193"/>
  <c r="P193" i="19" s="1"/>
  <c r="N193" i="20"/>
  <c r="N193" i="19" s="1"/>
  <c r="M193" i="20"/>
  <c r="M193" i="19" s="1"/>
  <c r="P192" i="20"/>
  <c r="N192"/>
  <c r="N192" i="19" s="1"/>
  <c r="M192" i="20"/>
  <c r="P191"/>
  <c r="P191" i="19" s="1"/>
  <c r="N191" i="20"/>
  <c r="N191" i="19" s="1"/>
  <c r="M191" i="20"/>
  <c r="P180"/>
  <c r="N180"/>
  <c r="N180" i="19" s="1"/>
  <c r="M180" i="20"/>
  <c r="M180" i="19" s="1"/>
  <c r="P179" i="20"/>
  <c r="N179"/>
  <c r="M179"/>
  <c r="P177"/>
  <c r="P177" i="19" s="1"/>
  <c r="N177" i="20"/>
  <c r="M177"/>
  <c r="M229" s="1"/>
  <c r="P175"/>
  <c r="N175"/>
  <c r="N175" i="19" s="1"/>
  <c r="M175" i="20"/>
  <c r="P174"/>
  <c r="N174"/>
  <c r="M174"/>
  <c r="P173"/>
  <c r="P173" i="19" s="1"/>
  <c r="N173" i="20"/>
  <c r="M173"/>
  <c r="M173" i="19" s="1"/>
  <c r="P171" i="20"/>
  <c r="N171"/>
  <c r="N171" i="19" s="1"/>
  <c r="M171" i="20"/>
  <c r="P170"/>
  <c r="P170" i="19" s="1"/>
  <c r="N170" i="20"/>
  <c r="M170"/>
  <c r="P169"/>
  <c r="N169"/>
  <c r="M169"/>
  <c r="M169" i="19" s="1"/>
  <c r="P167" i="20"/>
  <c r="N167"/>
  <c r="M167"/>
  <c r="P166"/>
  <c r="P166" i="19" s="1"/>
  <c r="N166" i="20"/>
  <c r="M166"/>
  <c r="P165"/>
  <c r="N165"/>
  <c r="M165"/>
  <c r="M165" i="19" s="1"/>
  <c r="P128" i="20"/>
  <c r="P128" i="19" s="1"/>
  <c r="N128" i="20"/>
  <c r="N128" i="19" s="1"/>
  <c r="M128" i="20"/>
  <c r="M128" i="19" s="1"/>
  <c r="P127" i="20"/>
  <c r="P127" i="19" s="1"/>
  <c r="N127" i="20"/>
  <c r="N127" i="19" s="1"/>
  <c r="M127" i="20"/>
  <c r="M127" i="19" s="1"/>
  <c r="P125" i="20"/>
  <c r="N125"/>
  <c r="N125" i="19" s="1"/>
  <c r="M125" i="20"/>
  <c r="P123"/>
  <c r="P123" i="19" s="1"/>
  <c r="N123" i="20"/>
  <c r="M123"/>
  <c r="M123" i="19" s="1"/>
  <c r="P122" i="20"/>
  <c r="P122" i="19" s="1"/>
  <c r="N122" i="20"/>
  <c r="N122" i="19" s="1"/>
  <c r="M122" i="20"/>
  <c r="M122" i="19" s="1"/>
  <c r="P121" i="20"/>
  <c r="N121"/>
  <c r="N121" i="19" s="1"/>
  <c r="M121" i="20"/>
  <c r="P119"/>
  <c r="P119" i="19" s="1"/>
  <c r="N119" i="20"/>
  <c r="N119" i="19" s="1"/>
  <c r="M119" i="20"/>
  <c r="M119" i="19" s="1"/>
  <c r="P118" i="20"/>
  <c r="P118" i="19" s="1"/>
  <c r="N118" i="20"/>
  <c r="N118" i="19" s="1"/>
  <c r="M118" i="20"/>
  <c r="M118" i="19" s="1"/>
  <c r="P117" i="20"/>
  <c r="P117" i="19" s="1"/>
  <c r="N117" i="20"/>
  <c r="N117" i="19" s="1"/>
  <c r="M117" i="20"/>
  <c r="P115"/>
  <c r="P115" i="19" s="1"/>
  <c r="N115" i="20"/>
  <c r="N115" i="19" s="1"/>
  <c r="M115" i="20"/>
  <c r="P114"/>
  <c r="P114" i="19" s="1"/>
  <c r="N114" i="20"/>
  <c r="N114" i="19" s="1"/>
  <c r="M114" i="20"/>
  <c r="M114" i="19" s="1"/>
  <c r="P113" i="20"/>
  <c r="N113"/>
  <c r="N113" i="19" s="1"/>
  <c r="M113" i="20"/>
  <c r="P102"/>
  <c r="N102"/>
  <c r="N102" i="19" s="1"/>
  <c r="M102" i="20"/>
  <c r="M102" i="19" s="1"/>
  <c r="P101" i="20"/>
  <c r="N101"/>
  <c r="N101" i="19" s="1"/>
  <c r="M101" i="20"/>
  <c r="P99"/>
  <c r="P99" i="19" s="1"/>
  <c r="N99" i="20"/>
  <c r="M99"/>
  <c r="M151" s="1"/>
  <c r="P97"/>
  <c r="N97"/>
  <c r="N97" i="19" s="1"/>
  <c r="M97" i="20"/>
  <c r="M97" i="19" s="1"/>
  <c r="P96" i="20"/>
  <c r="N96"/>
  <c r="M96"/>
  <c r="P95"/>
  <c r="P95" i="19" s="1"/>
  <c r="N95" i="20"/>
  <c r="M95"/>
  <c r="P93"/>
  <c r="N93"/>
  <c r="N93" i="19" s="1"/>
  <c r="M93" i="20"/>
  <c r="M93" i="19" s="1"/>
  <c r="P92" i="20"/>
  <c r="P144" s="1"/>
  <c r="N92"/>
  <c r="N92" i="19" s="1"/>
  <c r="M92" i="20"/>
  <c r="P91"/>
  <c r="P91" i="19" s="1"/>
  <c r="N91" i="20"/>
  <c r="M91"/>
  <c r="P89"/>
  <c r="N89"/>
  <c r="N89" i="19" s="1"/>
  <c r="M89" i="20"/>
  <c r="M89" i="19" s="1"/>
  <c r="P88" i="20"/>
  <c r="P88" i="19" s="1"/>
  <c r="P140" s="1"/>
  <c r="N88" i="20"/>
  <c r="N88" i="19" s="1"/>
  <c r="M88" i="20"/>
  <c r="P87"/>
  <c r="N87"/>
  <c r="M87"/>
  <c r="P50"/>
  <c r="N50"/>
  <c r="N50" i="19" s="1"/>
  <c r="M50" i="20"/>
  <c r="P49"/>
  <c r="N49"/>
  <c r="N49" i="19" s="1"/>
  <c r="M49" i="20"/>
  <c r="M49" i="19" s="1"/>
  <c r="P47" i="20"/>
  <c r="N47"/>
  <c r="N47" i="19" s="1"/>
  <c r="M47" i="20"/>
  <c r="M47" i="19" s="1"/>
  <c r="P45" i="20"/>
  <c r="N45"/>
  <c r="N45" i="19" s="1"/>
  <c r="M45" i="20"/>
  <c r="M45" i="19" s="1"/>
  <c r="P44" i="20"/>
  <c r="N44"/>
  <c r="N44" i="19" s="1"/>
  <c r="M44" i="20"/>
  <c r="M44" i="19" s="1"/>
  <c r="P43" i="20"/>
  <c r="N43"/>
  <c r="N43" i="19" s="1"/>
  <c r="M43" i="20"/>
  <c r="M43" i="19" s="1"/>
  <c r="P41" i="20"/>
  <c r="N41"/>
  <c r="N41" i="19" s="1"/>
  <c r="M41" i="20"/>
  <c r="M41" i="19" s="1"/>
  <c r="P40" i="20"/>
  <c r="N40"/>
  <c r="N40" i="19" s="1"/>
  <c r="M40" i="20"/>
  <c r="M40" i="19" s="1"/>
  <c r="P39" i="20"/>
  <c r="N39"/>
  <c r="N39" i="19" s="1"/>
  <c r="M39" i="20"/>
  <c r="M39" i="19" s="1"/>
  <c r="P37" i="20"/>
  <c r="N37"/>
  <c r="N37" i="19" s="1"/>
  <c r="M37" i="20"/>
  <c r="M37" i="19" s="1"/>
  <c r="P36" i="20"/>
  <c r="N36"/>
  <c r="N36" i="19" s="1"/>
  <c r="M36" i="20"/>
  <c r="P35"/>
  <c r="N35"/>
  <c r="N35" i="19" s="1"/>
  <c r="M35" i="20"/>
  <c r="M35" i="19" s="1"/>
  <c r="P24" i="20"/>
  <c r="N24"/>
  <c r="N24" i="19" s="1"/>
  <c r="M24" i="20"/>
  <c r="M24" i="19" s="1"/>
  <c r="P23" i="20"/>
  <c r="P75" s="1"/>
  <c r="N23"/>
  <c r="N23" i="19" s="1"/>
  <c r="M23" i="20"/>
  <c r="M23" i="19" s="1"/>
  <c r="P21" i="20"/>
  <c r="N21"/>
  <c r="N21" i="19" s="1"/>
  <c r="M21" i="20"/>
  <c r="P19"/>
  <c r="N19"/>
  <c r="N19" i="19" s="1"/>
  <c r="M19" i="20"/>
  <c r="M19" i="19" s="1"/>
  <c r="P18" i="20"/>
  <c r="N18"/>
  <c r="M18"/>
  <c r="P17"/>
  <c r="N17"/>
  <c r="N17" i="19" s="1"/>
  <c r="M17" i="20"/>
  <c r="M17" i="19" s="1"/>
  <c r="P15" i="20"/>
  <c r="N15"/>
  <c r="N15" i="19" s="1"/>
  <c r="M15" i="20"/>
  <c r="M15" i="19" s="1"/>
  <c r="P14" i="20"/>
  <c r="P66" s="1"/>
  <c r="N14"/>
  <c r="N14" i="19" s="1"/>
  <c r="M14" i="20"/>
  <c r="M14" i="19" s="1"/>
  <c r="P13" i="20"/>
  <c r="N13"/>
  <c r="N13" i="19" s="1"/>
  <c r="M13" i="20"/>
  <c r="M13" i="19" s="1"/>
  <c r="P11" i="20"/>
  <c r="P63" s="1"/>
  <c r="N11"/>
  <c r="N11" i="19" s="1"/>
  <c r="M11" i="20"/>
  <c r="M11" i="19" s="1"/>
  <c r="P10" i="20"/>
  <c r="P62" s="1"/>
  <c r="N10"/>
  <c r="N10" i="19" s="1"/>
  <c r="M10" i="20"/>
  <c r="M10" i="19" s="1"/>
  <c r="P9" i="20"/>
  <c r="N9"/>
  <c r="N9" i="19" s="1"/>
  <c r="M9" i="20"/>
  <c r="M9" i="19" s="1"/>
  <c r="D76" i="1"/>
  <c r="C76"/>
  <c r="D75"/>
  <c r="D73"/>
  <c r="C73"/>
  <c r="D71"/>
  <c r="C71"/>
  <c r="D70"/>
  <c r="C70"/>
  <c r="D69"/>
  <c r="C69"/>
  <c r="D67"/>
  <c r="C67"/>
  <c r="D66"/>
  <c r="C66"/>
  <c r="D65"/>
  <c r="C65"/>
  <c r="D63"/>
  <c r="C63"/>
  <c r="D62"/>
  <c r="C62"/>
  <c r="D61"/>
  <c r="C61"/>
  <c r="D51"/>
  <c r="C51"/>
  <c r="E50"/>
  <c r="E76" s="1"/>
  <c r="E49"/>
  <c r="E47"/>
  <c r="D46"/>
  <c r="D48" s="1"/>
  <c r="C46"/>
  <c r="E46"/>
  <c r="C52"/>
  <c r="E71"/>
  <c r="E70"/>
  <c r="E69"/>
  <c r="E67"/>
  <c r="E66"/>
  <c r="E62"/>
  <c r="E61"/>
  <c r="D76" i="13"/>
  <c r="C76"/>
  <c r="D75"/>
  <c r="C75"/>
  <c r="D73"/>
  <c r="C73"/>
  <c r="D71"/>
  <c r="C71"/>
  <c r="D70"/>
  <c r="C70"/>
  <c r="D69"/>
  <c r="C69"/>
  <c r="C72" s="1"/>
  <c r="E67"/>
  <c r="D67"/>
  <c r="C67"/>
  <c r="D66"/>
  <c r="C66"/>
  <c r="D65"/>
  <c r="C65"/>
  <c r="E63"/>
  <c r="D63"/>
  <c r="C63"/>
  <c r="D62"/>
  <c r="C62"/>
  <c r="D61"/>
  <c r="C61"/>
  <c r="D51"/>
  <c r="C51"/>
  <c r="E50"/>
  <c r="E49"/>
  <c r="E47"/>
  <c r="D46"/>
  <c r="C46"/>
  <c r="C52" s="1"/>
  <c r="E46"/>
  <c r="D25"/>
  <c r="D26" s="1"/>
  <c r="C25"/>
  <c r="E24"/>
  <c r="E76" s="1"/>
  <c r="E23"/>
  <c r="E75" s="1"/>
  <c r="E21"/>
  <c r="D20"/>
  <c r="D22" s="1"/>
  <c r="C20"/>
  <c r="C26" s="1"/>
  <c r="E71"/>
  <c r="E69"/>
  <c r="E66"/>
  <c r="E61"/>
  <c r="D76" i="14"/>
  <c r="C76"/>
  <c r="D75"/>
  <c r="C75"/>
  <c r="C77" s="1"/>
  <c r="D73"/>
  <c r="C73"/>
  <c r="D71"/>
  <c r="C71"/>
  <c r="E70"/>
  <c r="D70"/>
  <c r="C70"/>
  <c r="D69"/>
  <c r="C69"/>
  <c r="D67"/>
  <c r="C67"/>
  <c r="D66"/>
  <c r="C66"/>
  <c r="D65"/>
  <c r="C65"/>
  <c r="C68" s="1"/>
  <c r="D63"/>
  <c r="C63"/>
  <c r="E62"/>
  <c r="D62"/>
  <c r="C62"/>
  <c r="D61"/>
  <c r="C61"/>
  <c r="D51"/>
  <c r="C51"/>
  <c r="E50"/>
  <c r="E49"/>
  <c r="E47"/>
  <c r="D46"/>
  <c r="D48" s="1"/>
  <c r="C46"/>
  <c r="C48" s="1"/>
  <c r="E46"/>
  <c r="E67"/>
  <c r="D25"/>
  <c r="C25"/>
  <c r="E24"/>
  <c r="E23"/>
  <c r="E75" s="1"/>
  <c r="E21"/>
  <c r="D20"/>
  <c r="D22" s="1"/>
  <c r="C20"/>
  <c r="C22" s="1"/>
  <c r="E71"/>
  <c r="E20"/>
  <c r="E22" s="1"/>
  <c r="E66"/>
  <c r="E65"/>
  <c r="E63"/>
  <c r="D76" i="15"/>
  <c r="C76"/>
  <c r="D75"/>
  <c r="C75"/>
  <c r="D73"/>
  <c r="D77" s="1"/>
  <c r="C73"/>
  <c r="D71"/>
  <c r="C71"/>
  <c r="D70"/>
  <c r="C70"/>
  <c r="D69"/>
  <c r="C69"/>
  <c r="D67"/>
  <c r="C67"/>
  <c r="D66"/>
  <c r="C66"/>
  <c r="E65"/>
  <c r="D65"/>
  <c r="C65"/>
  <c r="D63"/>
  <c r="C63"/>
  <c r="D62"/>
  <c r="C62"/>
  <c r="E61"/>
  <c r="D61"/>
  <c r="C61"/>
  <c r="D51"/>
  <c r="C51"/>
  <c r="E50"/>
  <c r="E49"/>
  <c r="E47"/>
  <c r="D46"/>
  <c r="D52" s="1"/>
  <c r="C46"/>
  <c r="C48" s="1"/>
  <c r="E70"/>
  <c r="E62"/>
  <c r="C26"/>
  <c r="D25"/>
  <c r="C25"/>
  <c r="E24"/>
  <c r="E23"/>
  <c r="E75" s="1"/>
  <c r="E21"/>
  <c r="E73" s="1"/>
  <c r="D20"/>
  <c r="D22" s="1"/>
  <c r="C20"/>
  <c r="C22" s="1"/>
  <c r="E71"/>
  <c r="E20"/>
  <c r="E67"/>
  <c r="E66"/>
  <c r="E63"/>
  <c r="D76" i="16"/>
  <c r="C76"/>
  <c r="D75"/>
  <c r="C75"/>
  <c r="D73"/>
  <c r="C73"/>
  <c r="D71"/>
  <c r="C71"/>
  <c r="D70"/>
  <c r="C70"/>
  <c r="D69"/>
  <c r="C69"/>
  <c r="D67"/>
  <c r="C67"/>
  <c r="D66"/>
  <c r="C66"/>
  <c r="D65"/>
  <c r="C65"/>
  <c r="D63"/>
  <c r="C63"/>
  <c r="D62"/>
  <c r="C62"/>
  <c r="D61"/>
  <c r="C61"/>
  <c r="D51"/>
  <c r="C51"/>
  <c r="E50"/>
  <c r="E49"/>
  <c r="E47"/>
  <c r="D46"/>
  <c r="D48" s="1"/>
  <c r="C46"/>
  <c r="C48" s="1"/>
  <c r="E46"/>
  <c r="D25"/>
  <c r="C25"/>
  <c r="C26" s="1"/>
  <c r="E24"/>
  <c r="E76" s="1"/>
  <c r="E23"/>
  <c r="E75" s="1"/>
  <c r="E21"/>
  <c r="D20"/>
  <c r="D26" s="1"/>
  <c r="C20"/>
  <c r="C22" s="1"/>
  <c r="E71"/>
  <c r="E70"/>
  <c r="E69"/>
  <c r="E67"/>
  <c r="E66"/>
  <c r="E62"/>
  <c r="E61"/>
  <c r="D76" i="17"/>
  <c r="C76"/>
  <c r="D75"/>
  <c r="C75"/>
  <c r="D73"/>
  <c r="D77" s="1"/>
  <c r="C73"/>
  <c r="D71"/>
  <c r="C71"/>
  <c r="D70"/>
  <c r="C70"/>
  <c r="D69"/>
  <c r="C69"/>
  <c r="E67"/>
  <c r="D67"/>
  <c r="C67"/>
  <c r="D66"/>
  <c r="C66"/>
  <c r="D65"/>
  <c r="C65"/>
  <c r="E63"/>
  <c r="D63"/>
  <c r="C63"/>
  <c r="D62"/>
  <c r="C62"/>
  <c r="D61"/>
  <c r="C61"/>
  <c r="D51"/>
  <c r="C51"/>
  <c r="E50"/>
  <c r="E49"/>
  <c r="E47"/>
  <c r="D46"/>
  <c r="D52" s="1"/>
  <c r="C46"/>
  <c r="C48" s="1"/>
  <c r="E46"/>
  <c r="D25"/>
  <c r="C25"/>
  <c r="E24"/>
  <c r="E76" s="1"/>
  <c r="E23"/>
  <c r="E21"/>
  <c r="D20"/>
  <c r="D22" s="1"/>
  <c r="C20"/>
  <c r="C26" s="1"/>
  <c r="E71"/>
  <c r="E69"/>
  <c r="E66"/>
  <c r="E61"/>
  <c r="D50" i="20"/>
  <c r="D50" i="19" s="1"/>
  <c r="C50" i="20"/>
  <c r="D49"/>
  <c r="D49" i="19" s="1"/>
  <c r="C49" i="20"/>
  <c r="D47"/>
  <c r="D47" i="19" s="1"/>
  <c r="C47" i="20"/>
  <c r="C47" i="19" s="1"/>
  <c r="D45" i="20"/>
  <c r="D45" i="19" s="1"/>
  <c r="C45" i="20"/>
  <c r="C45" i="19" s="1"/>
  <c r="D44" i="20"/>
  <c r="D44" i="19" s="1"/>
  <c r="C44" i="20"/>
  <c r="C44" i="19" s="1"/>
  <c r="D43" i="20"/>
  <c r="D43" i="19" s="1"/>
  <c r="C43" i="20"/>
  <c r="C43" i="19" s="1"/>
  <c r="D41" i="20"/>
  <c r="D41" i="19" s="1"/>
  <c r="C41" i="20"/>
  <c r="C41" i="19" s="1"/>
  <c r="D40" i="20"/>
  <c r="D40" i="19" s="1"/>
  <c r="C40" i="20"/>
  <c r="C40" i="19" s="1"/>
  <c r="D39" i="20"/>
  <c r="D39" i="19" s="1"/>
  <c r="C39" i="20"/>
  <c r="C39" i="19" s="1"/>
  <c r="D37" i="20"/>
  <c r="D37" i="19" s="1"/>
  <c r="C37" i="20"/>
  <c r="C37" i="19" s="1"/>
  <c r="D36" i="20"/>
  <c r="D36" i="19" s="1"/>
  <c r="C36" i="20"/>
  <c r="C36" i="19" s="1"/>
  <c r="D35" i="20"/>
  <c r="D35" i="19" s="1"/>
  <c r="C35" i="20"/>
  <c r="C35" i="19" s="1"/>
  <c r="D24" i="20"/>
  <c r="C24"/>
  <c r="D23"/>
  <c r="D23" i="19" s="1"/>
  <c r="C21" i="20"/>
  <c r="D19"/>
  <c r="D19" i="19" s="1"/>
  <c r="C19" i="20"/>
  <c r="C19" i="19" s="1"/>
  <c r="D18" i="20"/>
  <c r="C18"/>
  <c r="D17"/>
  <c r="D17" i="19" s="1"/>
  <c r="C17" i="20"/>
  <c r="C17" i="19" s="1"/>
  <c r="D15" i="20"/>
  <c r="D15" i="19" s="1"/>
  <c r="C15" i="20"/>
  <c r="C15" i="19" s="1"/>
  <c r="D14" i="20"/>
  <c r="D14" i="19" s="1"/>
  <c r="C14" i="20"/>
  <c r="C14" i="19" s="1"/>
  <c r="D13" i="20"/>
  <c r="D13" i="19" s="1"/>
  <c r="C13" i="20"/>
  <c r="D11"/>
  <c r="D11" i="19" s="1"/>
  <c r="C11" i="20"/>
  <c r="C11" i="19" s="1"/>
  <c r="D10" i="20"/>
  <c r="D10" i="19" s="1"/>
  <c r="C10" i="20"/>
  <c r="C10" i="19" s="1"/>
  <c r="D9" i="20"/>
  <c r="D9" i="19" s="1"/>
  <c r="C9" i="20"/>
  <c r="C9" i="19" s="1"/>
  <c r="Q207" i="17" l="1"/>
  <c r="Q208" s="1"/>
  <c r="P130" i="13"/>
  <c r="P130" i="1"/>
  <c r="O204" i="15"/>
  <c r="N204" i="13"/>
  <c r="N126" i="17"/>
  <c r="D26" i="14"/>
  <c r="O76" i="17"/>
  <c r="Q76" s="1"/>
  <c r="P130"/>
  <c r="P155" i="16"/>
  <c r="M182"/>
  <c r="N208"/>
  <c r="P208"/>
  <c r="O223"/>
  <c r="O231"/>
  <c r="P26" i="15"/>
  <c r="N52"/>
  <c r="N104"/>
  <c r="N155"/>
  <c r="Q232"/>
  <c r="N52" i="14"/>
  <c r="O218"/>
  <c r="Q124" i="13"/>
  <c r="M130"/>
  <c r="O144"/>
  <c r="Q144" s="1"/>
  <c r="O145"/>
  <c r="Q145" s="1"/>
  <c r="O149"/>
  <c r="Q149" s="1"/>
  <c r="P104" i="1"/>
  <c r="P182"/>
  <c r="P178"/>
  <c r="P233"/>
  <c r="W12"/>
  <c r="Q22"/>
  <c r="Q48"/>
  <c r="W116"/>
  <c r="W97" i="13"/>
  <c r="O126" i="14"/>
  <c r="W169"/>
  <c r="W194" i="16"/>
  <c r="I12" i="15"/>
  <c r="E22"/>
  <c r="O178" i="14"/>
  <c r="I38" i="17"/>
  <c r="E48"/>
  <c r="M178" i="16"/>
  <c r="N204" i="15"/>
  <c r="P100"/>
  <c r="N48" i="13"/>
  <c r="N204" i="16"/>
  <c r="P22" i="17"/>
  <c r="P126" i="16"/>
  <c r="P204" i="14"/>
  <c r="P22"/>
  <c r="C22" i="13"/>
  <c r="P204" i="17"/>
  <c r="N48"/>
  <c r="N48" i="14"/>
  <c r="N22"/>
  <c r="P178" i="13"/>
  <c r="M22"/>
  <c r="M178" i="15"/>
  <c r="N178" i="13"/>
  <c r="Q25" i="14"/>
  <c r="D26" i="17"/>
  <c r="C77" i="15"/>
  <c r="Q73" i="17"/>
  <c r="O151"/>
  <c r="P155"/>
  <c r="P182"/>
  <c r="M208"/>
  <c r="O218"/>
  <c r="Q218" s="1"/>
  <c r="N77" i="16"/>
  <c r="N130"/>
  <c r="Q153"/>
  <c r="N233"/>
  <c r="M52" i="15"/>
  <c r="N77"/>
  <c r="M104"/>
  <c r="P155"/>
  <c r="O225"/>
  <c r="O231"/>
  <c r="Q231" s="1"/>
  <c r="P233" i="13"/>
  <c r="Q232"/>
  <c r="Q194" i="1"/>
  <c r="M204"/>
  <c r="Q198"/>
  <c r="Q231"/>
  <c r="E48"/>
  <c r="O126"/>
  <c r="O48" i="13"/>
  <c r="W38" i="14"/>
  <c r="O100"/>
  <c r="W168"/>
  <c r="Q12" i="15"/>
  <c r="Q22" s="1"/>
  <c r="I38"/>
  <c r="O126"/>
  <c r="Q168" i="16"/>
  <c r="W12" i="17"/>
  <c r="O126"/>
  <c r="W169"/>
  <c r="O48" i="16"/>
  <c r="I12"/>
  <c r="W16" i="17"/>
  <c r="E22" i="1"/>
  <c r="I22" s="1"/>
  <c r="D48" i="17"/>
  <c r="M178" i="13"/>
  <c r="P48" i="1"/>
  <c r="N22" i="16"/>
  <c r="M204" i="17"/>
  <c r="P126"/>
  <c r="N100" i="16"/>
  <c r="P126" i="15"/>
  <c r="D48"/>
  <c r="M48" i="13"/>
  <c r="M178" i="14"/>
  <c r="M100" i="17"/>
  <c r="N48" i="15"/>
  <c r="C48" i="13"/>
  <c r="I38" i="16"/>
  <c r="E48"/>
  <c r="M204"/>
  <c r="M22"/>
  <c r="N22" i="15"/>
  <c r="O22" i="13"/>
  <c r="M178" i="17"/>
  <c r="E51"/>
  <c r="C52" i="14"/>
  <c r="E76"/>
  <c r="N182" i="17"/>
  <c r="O232"/>
  <c r="Q51" i="16"/>
  <c r="O76"/>
  <c r="Q76" s="1"/>
  <c r="O151"/>
  <c r="Q151" s="1"/>
  <c r="O51" i="15"/>
  <c r="O76" i="14"/>
  <c r="O221"/>
  <c r="Q221" s="1"/>
  <c r="P233"/>
  <c r="O71" i="13"/>
  <c r="O76"/>
  <c r="N130"/>
  <c r="M155"/>
  <c r="O66" i="1"/>
  <c r="O71"/>
  <c r="O140"/>
  <c r="Q140" s="1"/>
  <c r="O145"/>
  <c r="Q145" s="1"/>
  <c r="O149"/>
  <c r="O227"/>
  <c r="V16"/>
  <c r="W16" s="1"/>
  <c r="V38"/>
  <c r="I38" i="13"/>
  <c r="E48"/>
  <c r="O126"/>
  <c r="W194"/>
  <c r="W12" i="14"/>
  <c r="Q22"/>
  <c r="W194"/>
  <c r="W168" i="15"/>
  <c r="Q178"/>
  <c r="W178" s="1"/>
  <c r="W194"/>
  <c r="W168" i="17"/>
  <c r="Q178"/>
  <c r="W178" s="1"/>
  <c r="S204" i="19"/>
  <c r="O22" i="14"/>
  <c r="O178" i="17"/>
  <c r="O22" i="15"/>
  <c r="O204" i="13"/>
  <c r="T71" i="20"/>
  <c r="P126" i="14"/>
  <c r="O22" i="17"/>
  <c r="M22" i="15"/>
  <c r="N126" i="13"/>
  <c r="N178" i="16"/>
  <c r="C22" i="17"/>
  <c r="N126" i="15"/>
  <c r="S178" i="19"/>
  <c r="R204" i="20"/>
  <c r="S204"/>
  <c r="A13" i="19"/>
  <c r="U204" i="20"/>
  <c r="R126"/>
  <c r="R178"/>
  <c r="U178"/>
  <c r="D61" i="19"/>
  <c r="D63"/>
  <c r="D66"/>
  <c r="D69"/>
  <c r="D71"/>
  <c r="D42"/>
  <c r="S178" i="20"/>
  <c r="U204" i="19"/>
  <c r="U178"/>
  <c r="P174"/>
  <c r="P226" s="1"/>
  <c r="E37"/>
  <c r="I37" s="1"/>
  <c r="R100" i="20"/>
  <c r="U100"/>
  <c r="E40" i="19"/>
  <c r="I40" s="1"/>
  <c r="E43"/>
  <c r="E45"/>
  <c r="I45" s="1"/>
  <c r="S100" i="20"/>
  <c r="S48"/>
  <c r="S126" i="19"/>
  <c r="U126" i="20"/>
  <c r="U126" i="19"/>
  <c r="S126" i="20"/>
  <c r="S100" i="19"/>
  <c r="T90" i="20"/>
  <c r="O103" i="17"/>
  <c r="E17" i="19"/>
  <c r="I17" s="1"/>
  <c r="E36"/>
  <c r="E41"/>
  <c r="I41" s="1"/>
  <c r="N96"/>
  <c r="P96"/>
  <c r="U98"/>
  <c r="U100" s="1"/>
  <c r="S22" i="20"/>
  <c r="T21" i="19"/>
  <c r="E47" i="20"/>
  <c r="O122"/>
  <c r="Q122" s="1"/>
  <c r="S12" i="19"/>
  <c r="O14"/>
  <c r="Q14" s="1"/>
  <c r="O19"/>
  <c r="Q19" s="1"/>
  <c r="P153" i="20"/>
  <c r="P51" i="19"/>
  <c r="G48" i="20"/>
  <c r="Q99" i="17"/>
  <c r="Q103" s="1"/>
  <c r="W16" i="16"/>
  <c r="F12" i="19"/>
  <c r="F22" i="20"/>
  <c r="T124" i="19"/>
  <c r="T62" i="20"/>
  <c r="R72"/>
  <c r="T70"/>
  <c r="R22"/>
  <c r="P25" i="19"/>
  <c r="G42"/>
  <c r="G48" s="1"/>
  <c r="R48" i="20"/>
  <c r="F48"/>
  <c r="F48" i="19"/>
  <c r="U48" i="20"/>
  <c r="G12" i="19"/>
  <c r="G22" i="20"/>
  <c r="U22" i="19"/>
  <c r="U22" i="20"/>
  <c r="D18" i="19"/>
  <c r="D70" s="1"/>
  <c r="O10"/>
  <c r="Q10" s="1"/>
  <c r="O15"/>
  <c r="Q15" s="1"/>
  <c r="O40"/>
  <c r="Q40" s="1"/>
  <c r="W40" s="1"/>
  <c r="O41"/>
  <c r="Q41" s="1"/>
  <c r="W41" s="1"/>
  <c r="P46" i="20"/>
  <c r="O45" i="19"/>
  <c r="Q45" s="1"/>
  <c r="W45" s="1"/>
  <c r="A67"/>
  <c r="M18"/>
  <c r="A63"/>
  <c r="O11"/>
  <c r="Q11" s="1"/>
  <c r="W11" s="1"/>
  <c r="O17"/>
  <c r="Q17" s="1"/>
  <c r="W17" s="1"/>
  <c r="N18"/>
  <c r="O37"/>
  <c r="Q37" s="1"/>
  <c r="W37" s="1"/>
  <c r="O43"/>
  <c r="Q43" s="1"/>
  <c r="O169" i="20"/>
  <c r="Q169" s="1"/>
  <c r="O177"/>
  <c r="Q177" s="1"/>
  <c r="P231"/>
  <c r="O193"/>
  <c r="Q193" s="1"/>
  <c r="O206"/>
  <c r="Q206" s="1"/>
  <c r="P101" i="19"/>
  <c r="P153" s="1"/>
  <c r="S20"/>
  <c r="U64" i="20"/>
  <c r="W13" i="17"/>
  <c r="R16" i="19"/>
  <c r="H61"/>
  <c r="V120" i="16"/>
  <c r="W118"/>
  <c r="S16" i="19"/>
  <c r="T10"/>
  <c r="V10" s="1"/>
  <c r="V12" s="1"/>
  <c r="I42" i="16"/>
  <c r="G64" i="19"/>
  <c r="T113"/>
  <c r="T116" s="1"/>
  <c r="R12"/>
  <c r="A71"/>
  <c r="A69"/>
  <c r="R168"/>
  <c r="R124"/>
  <c r="R94"/>
  <c r="T15"/>
  <c r="V15" s="1"/>
  <c r="A38"/>
  <c r="H71"/>
  <c r="H63"/>
  <c r="H14"/>
  <c r="H66" s="1"/>
  <c r="G65"/>
  <c r="G68" s="1"/>
  <c r="T116" i="20"/>
  <c r="T117" i="19"/>
  <c r="T94"/>
  <c r="R98"/>
  <c r="S68" i="20"/>
  <c r="U68"/>
  <c r="V42" i="19"/>
  <c r="T63" i="20"/>
  <c r="T65"/>
  <c r="T68" s="1"/>
  <c r="T14" i="19"/>
  <c r="V14" s="1"/>
  <c r="U72" i="20"/>
  <c r="R20" i="19"/>
  <c r="A39"/>
  <c r="A61"/>
  <c r="H38"/>
  <c r="F68"/>
  <c r="A66"/>
  <c r="A14"/>
  <c r="A16"/>
  <c r="T194" i="20"/>
  <c r="T202" i="19"/>
  <c r="R176"/>
  <c r="T176"/>
  <c r="R172"/>
  <c r="T176" i="20"/>
  <c r="T168"/>
  <c r="V90" i="1"/>
  <c r="W89"/>
  <c r="S42" i="19"/>
  <c r="R42"/>
  <c r="T42" i="20"/>
  <c r="R68"/>
  <c r="W42" i="1"/>
  <c r="T38" i="20"/>
  <c r="S72"/>
  <c r="T19" i="19"/>
  <c r="V19" s="1"/>
  <c r="S64" i="20"/>
  <c r="T18" i="19"/>
  <c r="T16" i="20"/>
  <c r="T13" i="19"/>
  <c r="V13" s="1"/>
  <c r="T20" i="20"/>
  <c r="T12"/>
  <c r="I36" i="19"/>
  <c r="H62"/>
  <c r="I38" i="1"/>
  <c r="I12"/>
  <c r="H16" i="19"/>
  <c r="H67"/>
  <c r="O127"/>
  <c r="E15"/>
  <c r="C67"/>
  <c r="O35"/>
  <c r="N153"/>
  <c r="Q77" i="17"/>
  <c r="N155" i="16"/>
  <c r="Q129" i="14"/>
  <c r="P66" i="19"/>
  <c r="Q201" i="1"/>
  <c r="V94" i="16"/>
  <c r="W92"/>
  <c r="T87" i="19"/>
  <c r="R90"/>
  <c r="T118"/>
  <c r="R120"/>
  <c r="W87" i="16"/>
  <c r="O146" i="15"/>
  <c r="Q143"/>
  <c r="Q198" i="14"/>
  <c r="W198" s="1"/>
  <c r="W195"/>
  <c r="W191" i="17"/>
  <c r="Q194"/>
  <c r="Q147" i="15"/>
  <c r="D62" i="19"/>
  <c r="D65"/>
  <c r="D67"/>
  <c r="D38"/>
  <c r="D51" i="20"/>
  <c r="C52" i="16"/>
  <c r="D64"/>
  <c r="D72"/>
  <c r="E76" i="15"/>
  <c r="E51"/>
  <c r="D64"/>
  <c r="E51" i="14"/>
  <c r="C64"/>
  <c r="E51" i="13"/>
  <c r="C77"/>
  <c r="N12" i="19"/>
  <c r="O13"/>
  <c r="M16"/>
  <c r="P73" i="20"/>
  <c r="N38" i="19"/>
  <c r="O39"/>
  <c r="M42"/>
  <c r="O44"/>
  <c r="Q44" s="1"/>
  <c r="W44" s="1"/>
  <c r="O47" i="20"/>
  <c r="Q47" s="1"/>
  <c r="P51"/>
  <c r="O128" i="19"/>
  <c r="N226" i="20"/>
  <c r="P229" i="19"/>
  <c r="O196" i="20"/>
  <c r="Q196" s="1"/>
  <c r="M99" i="19"/>
  <c r="M177"/>
  <c r="M229" s="1"/>
  <c r="N26" i="17"/>
  <c r="Q47"/>
  <c r="Q48" s="1"/>
  <c r="N77"/>
  <c r="P104"/>
  <c r="Q129"/>
  <c r="P142"/>
  <c r="N146"/>
  <c r="P146"/>
  <c r="O147"/>
  <c r="O154"/>
  <c r="Q154" s="1"/>
  <c r="Q179"/>
  <c r="O207"/>
  <c r="N233"/>
  <c r="O67" i="16"/>
  <c r="Q179"/>
  <c r="Q181" s="1"/>
  <c r="Q182" s="1"/>
  <c r="O219"/>
  <c r="N224"/>
  <c r="Q47" i="15"/>
  <c r="Q103"/>
  <c r="Q129"/>
  <c r="O154"/>
  <c r="Q154" s="1"/>
  <c r="O218"/>
  <c r="N228"/>
  <c r="O229"/>
  <c r="N233"/>
  <c r="O25" i="14"/>
  <c r="O75"/>
  <c r="Q75" s="1"/>
  <c r="P104"/>
  <c r="M155"/>
  <c r="P220"/>
  <c r="O219"/>
  <c r="Q219" s="1"/>
  <c r="O66" i="13"/>
  <c r="N77"/>
  <c r="N104"/>
  <c r="O148"/>
  <c r="Q148" s="1"/>
  <c r="Q179"/>
  <c r="Q181" s="1"/>
  <c r="M208"/>
  <c r="M52" i="1"/>
  <c r="P65" i="19"/>
  <c r="P70"/>
  <c r="P76"/>
  <c r="M130" i="1"/>
  <c r="O151"/>
  <c r="O153"/>
  <c r="Q174"/>
  <c r="Q205"/>
  <c r="N224"/>
  <c r="I16" i="15"/>
  <c r="R64" i="20"/>
  <c r="T61"/>
  <c r="T169" i="19"/>
  <c r="T172" s="1"/>
  <c r="G70"/>
  <c r="A70" s="1"/>
  <c r="A18"/>
  <c r="H18"/>
  <c r="W165" i="13"/>
  <c r="Q168"/>
  <c r="C65" i="20"/>
  <c r="C13" i="19"/>
  <c r="C65" s="1"/>
  <c r="O181" i="14"/>
  <c r="O182" s="1"/>
  <c r="P71" i="19"/>
  <c r="E11"/>
  <c r="C63"/>
  <c r="E19"/>
  <c r="C71"/>
  <c r="C77" i="16"/>
  <c r="D72" i="15"/>
  <c r="C72" i="14"/>
  <c r="C78" s="1"/>
  <c r="D77"/>
  <c r="D77" i="13"/>
  <c r="N16" i="19"/>
  <c r="P38" i="20"/>
  <c r="N42" i="19"/>
  <c r="M154"/>
  <c r="O127" i="20"/>
  <c r="Q127" s="1"/>
  <c r="N232" i="19"/>
  <c r="O206"/>
  <c r="Q206" s="1"/>
  <c r="P179"/>
  <c r="P231" s="1"/>
  <c r="Q140" i="17"/>
  <c r="Q153"/>
  <c r="M220"/>
  <c r="Q25" i="16"/>
  <c r="P77"/>
  <c r="P224"/>
  <c r="Q223"/>
  <c r="N228"/>
  <c r="Q75" i="15"/>
  <c r="Q203"/>
  <c r="Q207" s="1"/>
  <c r="Q208" s="1"/>
  <c r="P228"/>
  <c r="M52" i="14"/>
  <c r="O51"/>
  <c r="O52" s="1"/>
  <c r="O103"/>
  <c r="Q124"/>
  <c r="M208"/>
  <c r="Q205"/>
  <c r="Q218"/>
  <c r="Q51" i="13"/>
  <c r="M233"/>
  <c r="P63" i="19"/>
  <c r="P69"/>
  <c r="P75"/>
  <c r="Q149" i="1"/>
  <c r="V38" i="17"/>
  <c r="W35"/>
  <c r="E10" i="19"/>
  <c r="C62"/>
  <c r="C70" i="20"/>
  <c r="C18" i="19"/>
  <c r="E35"/>
  <c r="C38"/>
  <c r="O9"/>
  <c r="M12"/>
  <c r="Q129" i="16"/>
  <c r="Q25" i="15"/>
  <c r="P61" i="19"/>
  <c r="Q173" i="1"/>
  <c r="Q179"/>
  <c r="V116" i="13"/>
  <c r="W114"/>
  <c r="C61" i="19"/>
  <c r="E9"/>
  <c r="I9" s="1"/>
  <c r="C66"/>
  <c r="E14"/>
  <c r="C42"/>
  <c r="C77" i="17"/>
  <c r="D76" i="20"/>
  <c r="E39" i="19"/>
  <c r="E44"/>
  <c r="I44" s="1"/>
  <c r="C52" i="17"/>
  <c r="E25" i="16"/>
  <c r="D77"/>
  <c r="E73" i="14"/>
  <c r="E77" s="1"/>
  <c r="D52" i="13"/>
  <c r="D52" i="1"/>
  <c r="P76" i="20"/>
  <c r="O36"/>
  <c r="Q36" s="1"/>
  <c r="M36" i="19"/>
  <c r="M38" s="1"/>
  <c r="P90" i="20"/>
  <c r="O95"/>
  <c r="Q95" s="1"/>
  <c r="M124"/>
  <c r="P129"/>
  <c r="M129"/>
  <c r="P181"/>
  <c r="O205"/>
  <c r="Q205" s="1"/>
  <c r="M205" i="19"/>
  <c r="O205" s="1"/>
  <c r="Q205" s="1"/>
  <c r="Q25" i="17"/>
  <c r="M77"/>
  <c r="N155"/>
  <c r="O73" i="16"/>
  <c r="P104"/>
  <c r="O140"/>
  <c r="Q140" s="1"/>
  <c r="O181"/>
  <c r="N220"/>
  <c r="N230" s="1"/>
  <c r="O222"/>
  <c r="Q222" s="1"/>
  <c r="O227"/>
  <c r="M130" i="15"/>
  <c r="O151"/>
  <c r="N182"/>
  <c r="Q179"/>
  <c r="Q181" s="1"/>
  <c r="M208"/>
  <c r="O221"/>
  <c r="O222"/>
  <c r="O226"/>
  <c r="Q226" s="1"/>
  <c r="Q47" i="14"/>
  <c r="Q51" s="1"/>
  <c r="O71"/>
  <c r="Q71" s="1"/>
  <c r="M104"/>
  <c r="Q99"/>
  <c r="Q103" s="1"/>
  <c r="M146"/>
  <c r="O148"/>
  <c r="Q148" s="1"/>
  <c r="O151"/>
  <c r="Q179"/>
  <c r="Q181" s="1"/>
  <c r="O63" i="13"/>
  <c r="Q63" s="1"/>
  <c r="P146"/>
  <c r="O151"/>
  <c r="N155"/>
  <c r="O181"/>
  <c r="N142" i="1"/>
  <c r="O144"/>
  <c r="Q144" s="1"/>
  <c r="O148"/>
  <c r="Q148" s="1"/>
  <c r="N208"/>
  <c r="N220"/>
  <c r="O232"/>
  <c r="C69" i="19"/>
  <c r="R202"/>
  <c r="H42"/>
  <c r="H65"/>
  <c r="W39" i="15"/>
  <c r="N155" i="1"/>
  <c r="M182"/>
  <c r="W88" i="14"/>
  <c r="W12" i="15"/>
  <c r="V94" i="17"/>
  <c r="W114"/>
  <c r="T43" i="19"/>
  <c r="V43" s="1"/>
  <c r="T120" i="20"/>
  <c r="T172"/>
  <c r="I42" i="1"/>
  <c r="P62" i="19"/>
  <c r="P67"/>
  <c r="P73"/>
  <c r="N130" i="1"/>
  <c r="P146"/>
  <c r="Q168"/>
  <c r="N182"/>
  <c r="P208"/>
  <c r="Q200"/>
  <c r="O218"/>
  <c r="Q218" s="1"/>
  <c r="O222"/>
  <c r="N233"/>
  <c r="W20"/>
  <c r="W38"/>
  <c r="W42" i="13"/>
  <c r="W88"/>
  <c r="W114" i="14"/>
  <c r="W42" i="15"/>
  <c r="W114"/>
  <c r="W38" i="17"/>
  <c r="T42" i="19"/>
  <c r="T98"/>
  <c r="T46" i="20"/>
  <c r="T98"/>
  <c r="T202"/>
  <c r="T198" i="19"/>
  <c r="W191" i="14"/>
  <c r="I42" i="13"/>
  <c r="T94" i="20"/>
  <c r="T198"/>
  <c r="T191" i="19"/>
  <c r="T194" s="1"/>
  <c r="T69" i="20"/>
  <c r="W198" i="17"/>
  <c r="W172" i="13"/>
  <c r="R194" i="19"/>
  <c r="R198"/>
  <c r="T168"/>
  <c r="R116"/>
  <c r="T38"/>
  <c r="R38"/>
  <c r="V38"/>
  <c r="F64"/>
  <c r="I43"/>
  <c r="N224" i="17"/>
  <c r="M228"/>
  <c r="M234" s="1"/>
  <c r="O226"/>
  <c r="Q226" s="1"/>
  <c r="N220"/>
  <c r="N230" s="1"/>
  <c r="M224"/>
  <c r="O222"/>
  <c r="Q222" s="1"/>
  <c r="N228"/>
  <c r="O225"/>
  <c r="P220"/>
  <c r="P224"/>
  <c r="P228"/>
  <c r="O217"/>
  <c r="O221"/>
  <c r="O227"/>
  <c r="Q227" s="1"/>
  <c r="M142"/>
  <c r="P150"/>
  <c r="P156" s="1"/>
  <c r="V116"/>
  <c r="W119"/>
  <c r="Q120"/>
  <c r="W117"/>
  <c r="Q116"/>
  <c r="Q126" s="1"/>
  <c r="N150"/>
  <c r="V120"/>
  <c r="M146"/>
  <c r="O149"/>
  <c r="Q149" s="1"/>
  <c r="Q94"/>
  <c r="W94" s="1"/>
  <c r="W91"/>
  <c r="O139"/>
  <c r="O142" s="1"/>
  <c r="Q145"/>
  <c r="M150"/>
  <c r="Q148"/>
  <c r="V90"/>
  <c r="N142"/>
  <c r="O143"/>
  <c r="Q143" s="1"/>
  <c r="O141"/>
  <c r="Q141" s="1"/>
  <c r="O144"/>
  <c r="Q144" s="1"/>
  <c r="Q90"/>
  <c r="W90" s="1"/>
  <c r="M68"/>
  <c r="C64"/>
  <c r="N72"/>
  <c r="C68"/>
  <c r="D72"/>
  <c r="O65"/>
  <c r="Q65" s="1"/>
  <c r="O70"/>
  <c r="Q70" s="1"/>
  <c r="N68"/>
  <c r="O66"/>
  <c r="Q66" s="1"/>
  <c r="O71"/>
  <c r="Q71" s="1"/>
  <c r="N64"/>
  <c r="O67"/>
  <c r="Q67" s="1"/>
  <c r="Q68" s="1"/>
  <c r="C72"/>
  <c r="O62"/>
  <c r="Q62" s="1"/>
  <c r="O63"/>
  <c r="P68"/>
  <c r="O218" i="16"/>
  <c r="Q218" s="1"/>
  <c r="O226"/>
  <c r="Q219"/>
  <c r="Q227"/>
  <c r="V116"/>
  <c r="P146"/>
  <c r="P150"/>
  <c r="O143"/>
  <c r="Q143" s="1"/>
  <c r="O148"/>
  <c r="Q148" s="1"/>
  <c r="Q120"/>
  <c r="W117"/>
  <c r="W114"/>
  <c r="Q116"/>
  <c r="Q141"/>
  <c r="V90"/>
  <c r="Q94"/>
  <c r="W91"/>
  <c r="W88"/>
  <c r="Q90"/>
  <c r="P142"/>
  <c r="N150"/>
  <c r="N142"/>
  <c r="Q38"/>
  <c r="W35"/>
  <c r="P64"/>
  <c r="O65"/>
  <c r="Q65" s="1"/>
  <c r="W39"/>
  <c r="W42"/>
  <c r="E72"/>
  <c r="N72"/>
  <c r="D68"/>
  <c r="N64"/>
  <c r="N74" s="1"/>
  <c r="Q12"/>
  <c r="W9"/>
  <c r="C72"/>
  <c r="O63"/>
  <c r="Q63" s="1"/>
  <c r="P68"/>
  <c r="P78" s="1"/>
  <c r="O71"/>
  <c r="Q71" s="1"/>
  <c r="O217" i="15"/>
  <c r="Q217" s="1"/>
  <c r="Q223"/>
  <c r="Q219"/>
  <c r="N220"/>
  <c r="Q225"/>
  <c r="O227"/>
  <c r="V148"/>
  <c r="W148" s="1"/>
  <c r="T142"/>
  <c r="V139"/>
  <c r="W139" s="1"/>
  <c r="V144"/>
  <c r="W144" s="1"/>
  <c r="V149"/>
  <c r="W149" s="1"/>
  <c r="Q142"/>
  <c r="Q146"/>
  <c r="V140"/>
  <c r="W140" s="1"/>
  <c r="V145"/>
  <c r="W145" s="1"/>
  <c r="V143"/>
  <c r="W143" s="1"/>
  <c r="T146"/>
  <c r="V141"/>
  <c r="V147"/>
  <c r="W141"/>
  <c r="N150"/>
  <c r="N156" s="1"/>
  <c r="W119"/>
  <c r="Q120"/>
  <c r="W117"/>
  <c r="Q116"/>
  <c r="Q126" s="1"/>
  <c r="P150"/>
  <c r="P152" s="1"/>
  <c r="V120"/>
  <c r="V116"/>
  <c r="Q94"/>
  <c r="W94" s="1"/>
  <c r="W91"/>
  <c r="V94"/>
  <c r="Q90"/>
  <c r="V90"/>
  <c r="W36"/>
  <c r="D68"/>
  <c r="D78" s="1"/>
  <c r="N64"/>
  <c r="N72"/>
  <c r="Q66"/>
  <c r="O67"/>
  <c r="Q67" s="1"/>
  <c r="W38"/>
  <c r="C72"/>
  <c r="O62"/>
  <c r="Q62" s="1"/>
  <c r="N68"/>
  <c r="O70"/>
  <c r="Q70" s="1"/>
  <c r="C64"/>
  <c r="C74" s="1"/>
  <c r="C68"/>
  <c r="O227" i="14"/>
  <c r="Q227" s="1"/>
  <c r="P224"/>
  <c r="O226"/>
  <c r="Q226" s="1"/>
  <c r="N228"/>
  <c r="N146"/>
  <c r="O140"/>
  <c r="Q140" s="1"/>
  <c r="V116"/>
  <c r="W119"/>
  <c r="Q120"/>
  <c r="W117"/>
  <c r="P142"/>
  <c r="P152" s="1"/>
  <c r="V120"/>
  <c r="P150"/>
  <c r="Q116"/>
  <c r="O143"/>
  <c r="Q143" s="1"/>
  <c r="Q94"/>
  <c r="W91"/>
  <c r="N142"/>
  <c r="O145"/>
  <c r="Q145" s="1"/>
  <c r="N150"/>
  <c r="V94"/>
  <c r="Q90"/>
  <c r="M142"/>
  <c r="M152" s="1"/>
  <c r="W93"/>
  <c r="O141"/>
  <c r="Q141" s="1"/>
  <c r="O149"/>
  <c r="Q149" s="1"/>
  <c r="V90"/>
  <c r="W87"/>
  <c r="W42"/>
  <c r="N72"/>
  <c r="D72"/>
  <c r="W40"/>
  <c r="O63"/>
  <c r="Q63" s="1"/>
  <c r="N68"/>
  <c r="O70"/>
  <c r="Q70" s="1"/>
  <c r="D64"/>
  <c r="D68"/>
  <c r="P72"/>
  <c r="N64"/>
  <c r="Q62"/>
  <c r="O66"/>
  <c r="Q66" s="1"/>
  <c r="N227" i="19"/>
  <c r="P222"/>
  <c r="O201" i="20"/>
  <c r="Q201" s="1"/>
  <c r="N218"/>
  <c r="O193" i="19"/>
  <c r="Q193" s="1"/>
  <c r="N194" i="20"/>
  <c r="N202"/>
  <c r="M196" i="19"/>
  <c r="O196" s="1"/>
  <c r="Q196" s="1"/>
  <c r="M228" i="13"/>
  <c r="P228"/>
  <c r="N194" i="19"/>
  <c r="O197"/>
  <c r="Q197" s="1"/>
  <c r="N223"/>
  <c r="P225"/>
  <c r="O197" i="20"/>
  <c r="Q197" s="1"/>
  <c r="O201" i="19"/>
  <c r="Q201" s="1"/>
  <c r="O218" i="13"/>
  <c r="Q218" s="1"/>
  <c r="P224"/>
  <c r="O223"/>
  <c r="Q223" s="1"/>
  <c r="O173" i="20"/>
  <c r="Q173" s="1"/>
  <c r="P176"/>
  <c r="P222"/>
  <c r="N228" i="13"/>
  <c r="M225" i="20"/>
  <c r="N220" i="13"/>
  <c r="N230" s="1"/>
  <c r="O225"/>
  <c r="Q225" s="1"/>
  <c r="M221" i="20"/>
  <c r="P226"/>
  <c r="O227" i="13"/>
  <c r="Q227" s="1"/>
  <c r="O119" i="19"/>
  <c r="V120" i="13"/>
  <c r="N146"/>
  <c r="W113"/>
  <c r="Q116"/>
  <c r="O115" i="20"/>
  <c r="Q115" s="1"/>
  <c r="Q120" i="13"/>
  <c r="W118"/>
  <c r="V94"/>
  <c r="W91"/>
  <c r="P87" i="19"/>
  <c r="O139" i="13"/>
  <c r="Q139" s="1"/>
  <c r="W92"/>
  <c r="Q94"/>
  <c r="N144" i="19"/>
  <c r="O147" i="13"/>
  <c r="N150"/>
  <c r="W87"/>
  <c r="Q90"/>
  <c r="M64"/>
  <c r="M74" s="1"/>
  <c r="P68"/>
  <c r="C68"/>
  <c r="N46" i="20"/>
  <c r="N46" i="19" s="1"/>
  <c r="O44" i="20"/>
  <c r="Q44" s="1"/>
  <c r="O45"/>
  <c r="Q45" s="1"/>
  <c r="Q66" i="13"/>
  <c r="V38"/>
  <c r="W38" s="1"/>
  <c r="W39"/>
  <c r="N66" i="20"/>
  <c r="N66" i="19" s="1"/>
  <c r="P67" i="20"/>
  <c r="N71"/>
  <c r="N71" i="19" s="1"/>
  <c r="N38" i="20"/>
  <c r="M68" i="13"/>
  <c r="N64"/>
  <c r="N72"/>
  <c r="W10"/>
  <c r="W16"/>
  <c r="C64"/>
  <c r="O62"/>
  <c r="Q62" s="1"/>
  <c r="Q12"/>
  <c r="W9"/>
  <c r="D64"/>
  <c r="O70"/>
  <c r="Q70" s="1"/>
  <c r="W13"/>
  <c r="N148" i="19"/>
  <c r="O119" i="20"/>
  <c r="Q119" s="1"/>
  <c r="P124"/>
  <c r="N146" i="1"/>
  <c r="N156" s="1"/>
  <c r="M145" i="19"/>
  <c r="P148"/>
  <c r="O114"/>
  <c r="O122"/>
  <c r="O141" i="1"/>
  <c r="Q141" s="1"/>
  <c r="V120"/>
  <c r="Q120"/>
  <c r="W120" s="1"/>
  <c r="W117"/>
  <c r="O118" i="19"/>
  <c r="M115"/>
  <c r="M141" s="1"/>
  <c r="N140"/>
  <c r="M149"/>
  <c r="V116" i="1"/>
  <c r="N141" i="20"/>
  <c r="P143"/>
  <c r="O93" i="19"/>
  <c r="W87" i="1"/>
  <c r="Q90"/>
  <c r="O97" i="20"/>
  <c r="Q97" s="1"/>
  <c r="N145"/>
  <c r="P148"/>
  <c r="W92" i="1"/>
  <c r="Q94"/>
  <c r="W91"/>
  <c r="M90" i="20"/>
  <c r="N149"/>
  <c r="M94"/>
  <c r="O93"/>
  <c r="Q93" s="1"/>
  <c r="N140"/>
  <c r="M149"/>
  <c r="O149" s="1"/>
  <c r="O143" i="1"/>
  <c r="Q143" s="1"/>
  <c r="Q146" s="1"/>
  <c r="O147"/>
  <c r="O150" s="1"/>
  <c r="N150"/>
  <c r="V94"/>
  <c r="W39"/>
  <c r="O37" i="20"/>
  <c r="Q37" s="1"/>
  <c r="P46" i="19"/>
  <c r="D61" i="20"/>
  <c r="P71"/>
  <c r="O39"/>
  <c r="Q39" s="1"/>
  <c r="P42"/>
  <c r="O62" i="1"/>
  <c r="Q62" s="1"/>
  <c r="Q66"/>
  <c r="Q71"/>
  <c r="D67" i="20"/>
  <c r="O61" i="1"/>
  <c r="Q61" s="1"/>
  <c r="O65"/>
  <c r="Q65" s="1"/>
  <c r="O70"/>
  <c r="Q70" s="1"/>
  <c r="I16"/>
  <c r="N62" i="20"/>
  <c r="N62" i="19" s="1"/>
  <c r="E17" i="20"/>
  <c r="M63"/>
  <c r="M63" i="19" s="1"/>
  <c r="P64" i="1"/>
  <c r="M20" i="20"/>
  <c r="O18"/>
  <c r="O26" i="1"/>
  <c r="N12" i="20"/>
  <c r="C75" i="1"/>
  <c r="C77" s="1"/>
  <c r="O11" i="20"/>
  <c r="Q11" s="1"/>
  <c r="D21"/>
  <c r="E21" s="1"/>
  <c r="C69"/>
  <c r="E75" i="1"/>
  <c r="N61" i="20"/>
  <c r="N61" i="19" s="1"/>
  <c r="N63" i="20"/>
  <c r="N63" i="19" s="1"/>
  <c r="N68" i="1"/>
  <c r="C25"/>
  <c r="C26" s="1"/>
  <c r="M62" i="20"/>
  <c r="M62" i="19" s="1"/>
  <c r="O62" s="1"/>
  <c r="N72" i="1"/>
  <c r="O73"/>
  <c r="Q73" s="1"/>
  <c r="P20" i="19"/>
  <c r="P22" s="1"/>
  <c r="P72" i="1"/>
  <c r="E14" i="20"/>
  <c r="M16"/>
  <c r="P77" i="1"/>
  <c r="O69"/>
  <c r="E26"/>
  <c r="C73" i="20"/>
  <c r="C21" i="19"/>
  <c r="C73" s="1"/>
  <c r="D77" i="1"/>
  <c r="O14" i="20"/>
  <c r="Q14" s="1"/>
  <c r="M76"/>
  <c r="M76" i="19" s="1"/>
  <c r="N65" i="20"/>
  <c r="N65" i="19" s="1"/>
  <c r="P68" i="1"/>
  <c r="O75"/>
  <c r="Q75" s="1"/>
  <c r="E23" i="20"/>
  <c r="D66"/>
  <c r="D75"/>
  <c r="P16"/>
  <c r="O24"/>
  <c r="Q24" s="1"/>
  <c r="N70"/>
  <c r="N70" i="19" s="1"/>
  <c r="M66" i="20"/>
  <c r="M66" i="19" s="1"/>
  <c r="O66" s="1"/>
  <c r="D24"/>
  <c r="E13" i="20"/>
  <c r="P20"/>
  <c r="O23" i="19"/>
  <c r="Q23" s="1"/>
  <c r="M67" i="20"/>
  <c r="M67" i="19" s="1"/>
  <c r="M77" i="1"/>
  <c r="E43" i="20"/>
  <c r="D68" i="1"/>
  <c r="E39" i="20"/>
  <c r="C61"/>
  <c r="D70"/>
  <c r="C64" i="1"/>
  <c r="C74" s="1"/>
  <c r="E35" i="20"/>
  <c r="C62"/>
  <c r="C12"/>
  <c r="C20"/>
  <c r="C20" i="19" s="1"/>
  <c r="D62" i="20"/>
  <c r="D64" i="1"/>
  <c r="D72"/>
  <c r="E10" i="20"/>
  <c r="E18"/>
  <c r="E72" i="1"/>
  <c r="N16" i="20"/>
  <c r="M73"/>
  <c r="O21"/>
  <c r="M21" i="19"/>
  <c r="N151" i="20"/>
  <c r="N99" i="19"/>
  <c r="O113" i="20"/>
  <c r="M113" i="19"/>
  <c r="N124" i="20"/>
  <c r="M139"/>
  <c r="M166" i="19"/>
  <c r="M218" i="20"/>
  <c r="P169" i="19"/>
  <c r="P221" i="20"/>
  <c r="O61" i="16"/>
  <c r="N25" i="19"/>
  <c r="M75" i="20"/>
  <c r="M140"/>
  <c r="O88"/>
  <c r="Q88" s="1"/>
  <c r="M88" i="19"/>
  <c r="N116"/>
  <c r="M116" i="20"/>
  <c r="O117"/>
  <c r="M117" i="19"/>
  <c r="N153" i="20"/>
  <c r="M168"/>
  <c r="M232"/>
  <c r="O180"/>
  <c r="Q180" s="1"/>
  <c r="O49" i="19"/>
  <c r="Q49" s="1"/>
  <c r="O89"/>
  <c r="P120"/>
  <c r="N166"/>
  <c r="N218" s="1"/>
  <c r="M233" i="17"/>
  <c r="O229"/>
  <c r="P146" i="14"/>
  <c r="N129" i="19"/>
  <c r="P147" i="20"/>
  <c r="M154"/>
  <c r="N173" i="19"/>
  <c r="O173" s="1"/>
  <c r="N176" i="20"/>
  <c r="N225"/>
  <c r="N198"/>
  <c r="N195" i="19"/>
  <c r="N198" s="1"/>
  <c r="N141"/>
  <c r="N123"/>
  <c r="M232"/>
  <c r="O180"/>
  <c r="M61" i="20"/>
  <c r="M61" i="19" s="1"/>
  <c r="O9" i="20"/>
  <c r="O15"/>
  <c r="Q15" s="1"/>
  <c r="N20"/>
  <c r="M25"/>
  <c r="M42"/>
  <c r="N139"/>
  <c r="N87" i="19"/>
  <c r="P145" i="20"/>
  <c r="P93" i="19"/>
  <c r="P145" s="1"/>
  <c r="O123" i="20"/>
  <c r="Q123" s="1"/>
  <c r="N129"/>
  <c r="N165" i="19"/>
  <c r="N168" i="20"/>
  <c r="N217"/>
  <c r="M167" i="19"/>
  <c r="M219" i="20"/>
  <c r="O167"/>
  <c r="Q167" s="1"/>
  <c r="M170" i="19"/>
  <c r="M172" i="20"/>
  <c r="O170"/>
  <c r="M222"/>
  <c r="M179" i="19"/>
  <c r="M231" i="20"/>
  <c r="M181"/>
  <c r="O179"/>
  <c r="M191" i="19"/>
  <c r="M217" s="1"/>
  <c r="M194" i="20"/>
  <c r="O191"/>
  <c r="O25" i="17"/>
  <c r="O26" s="1"/>
  <c r="M12" i="20"/>
  <c r="M65"/>
  <c r="M65" i="19" s="1"/>
  <c r="O13" i="20"/>
  <c r="P70"/>
  <c r="O19"/>
  <c r="Q19" s="1"/>
  <c r="P25"/>
  <c r="O23"/>
  <c r="Q23" s="1"/>
  <c r="N25"/>
  <c r="O40"/>
  <c r="Q40" s="1"/>
  <c r="O41"/>
  <c r="Q41" s="1"/>
  <c r="N42"/>
  <c r="O49"/>
  <c r="Q49" s="1"/>
  <c r="O50"/>
  <c r="Q50" s="1"/>
  <c r="N51"/>
  <c r="P65"/>
  <c r="M70"/>
  <c r="M70" i="19" s="1"/>
  <c r="M71" i="20"/>
  <c r="M71" i="19" s="1"/>
  <c r="N73" i="20"/>
  <c r="N75"/>
  <c r="N75" i="19" s="1"/>
  <c r="N76" i="20"/>
  <c r="N76" i="19" s="1"/>
  <c r="O87" i="20"/>
  <c r="N90"/>
  <c r="N143"/>
  <c r="N91" i="19"/>
  <c r="M144" i="20"/>
  <c r="O92"/>
  <c r="Q92" s="1"/>
  <c r="M92" i="19"/>
  <c r="M98" i="20"/>
  <c r="P149"/>
  <c r="P97" i="19"/>
  <c r="P149" s="1"/>
  <c r="P98" i="20"/>
  <c r="O102"/>
  <c r="Q102" s="1"/>
  <c r="P116"/>
  <c r="O114"/>
  <c r="Q114" s="1"/>
  <c r="N116"/>
  <c r="N120" i="19"/>
  <c r="M120" i="20"/>
  <c r="O121"/>
  <c r="M121" i="19"/>
  <c r="O128" i="20"/>
  <c r="Q128" s="1"/>
  <c r="P139"/>
  <c r="P140"/>
  <c r="M145"/>
  <c r="M147"/>
  <c r="N148"/>
  <c r="O165"/>
  <c r="O166"/>
  <c r="Q166" s="1"/>
  <c r="N167" i="19"/>
  <c r="N219" s="1"/>
  <c r="N219" i="20"/>
  <c r="N169" i="19"/>
  <c r="N172" i="20"/>
  <c r="N221"/>
  <c r="N170" i="19"/>
  <c r="N222" s="1"/>
  <c r="N222" i="20"/>
  <c r="P172"/>
  <c r="N177" i="19"/>
  <c r="N181" i="20"/>
  <c r="N229"/>
  <c r="O229" s="1"/>
  <c r="N179" i="19"/>
  <c r="N231" s="1"/>
  <c r="N231" i="20"/>
  <c r="O24" i="19"/>
  <c r="Q24" s="1"/>
  <c r="N51"/>
  <c r="P92"/>
  <c r="P144" s="1"/>
  <c r="M95"/>
  <c r="O102"/>
  <c r="P113"/>
  <c r="P116" s="1"/>
  <c r="N174"/>
  <c r="P64" i="17"/>
  <c r="P72"/>
  <c r="N146" i="16"/>
  <c r="N156" s="1"/>
  <c r="O144"/>
  <c r="Q144" s="1"/>
  <c r="Q147"/>
  <c r="N67" i="20"/>
  <c r="N67" i="19" s="1"/>
  <c r="P141" i="20"/>
  <c r="P89" i="19"/>
  <c r="P141" s="1"/>
  <c r="N98" i="20"/>
  <c r="M153"/>
  <c r="O101"/>
  <c r="Q101" s="1"/>
  <c r="M101" i="19"/>
  <c r="M50"/>
  <c r="O50" s="1"/>
  <c r="Q50" s="1"/>
  <c r="M87"/>
  <c r="P121"/>
  <c r="P124" s="1"/>
  <c r="M51" i="20"/>
  <c r="P69"/>
  <c r="P94"/>
  <c r="O99"/>
  <c r="N103"/>
  <c r="N154"/>
  <c r="M223"/>
  <c r="O171"/>
  <c r="Q171" s="1"/>
  <c r="P175" i="19"/>
  <c r="P227" s="1"/>
  <c r="P227" i="20"/>
  <c r="M192" i="19"/>
  <c r="O192" s="1"/>
  <c r="O192" i="20"/>
  <c r="Q192" s="1"/>
  <c r="N207"/>
  <c r="N203" i="19"/>
  <c r="N207" s="1"/>
  <c r="M217" i="20"/>
  <c r="N154" i="19"/>
  <c r="P12" i="20"/>
  <c r="O10"/>
  <c r="M69"/>
  <c r="M69" i="19" s="1"/>
  <c r="O17" i="20"/>
  <c r="O35"/>
  <c r="M38"/>
  <c r="M48" s="1"/>
  <c r="O43"/>
  <c r="M46"/>
  <c r="M46" i="19" s="1"/>
  <c r="P61" i="20"/>
  <c r="P64" s="1"/>
  <c r="N69"/>
  <c r="N69" i="19" s="1"/>
  <c r="O89" i="20"/>
  <c r="Q89" s="1"/>
  <c r="O91"/>
  <c r="N94"/>
  <c r="N147"/>
  <c r="N95" i="19"/>
  <c r="M148" i="20"/>
  <c r="O96"/>
  <c r="M96" i="19"/>
  <c r="M103" i="20"/>
  <c r="P154"/>
  <c r="P102" i="19"/>
  <c r="P154" s="1"/>
  <c r="P103" i="20"/>
  <c r="P120"/>
  <c r="O118"/>
  <c r="Q118" s="1"/>
  <c r="N120"/>
  <c r="O125"/>
  <c r="M125" i="19"/>
  <c r="M141" i="20"/>
  <c r="M143"/>
  <c r="N144"/>
  <c r="P151"/>
  <c r="P165" i="19"/>
  <c r="P217" i="20"/>
  <c r="P167" i="19"/>
  <c r="P219" s="1"/>
  <c r="P219" i="20"/>
  <c r="P168"/>
  <c r="P171" i="19"/>
  <c r="P223" s="1"/>
  <c r="P223" i="20"/>
  <c r="M174" i="19"/>
  <c r="M176" i="20"/>
  <c r="O174"/>
  <c r="M226"/>
  <c r="M175" i="19"/>
  <c r="M227" i="20"/>
  <c r="O175"/>
  <c r="Q175" s="1"/>
  <c r="P180" i="19"/>
  <c r="P232" i="20"/>
  <c r="P192" i="19"/>
  <c r="P194" s="1"/>
  <c r="P194" i="20"/>
  <c r="M195" i="19"/>
  <c r="M198" i="20"/>
  <c r="O195"/>
  <c r="M200" i="19"/>
  <c r="O200" s="1"/>
  <c r="Q200" s="1"/>
  <c r="O200" i="20"/>
  <c r="Q200" s="1"/>
  <c r="P218"/>
  <c r="O47" i="19"/>
  <c r="M91"/>
  <c r="N145"/>
  <c r="O97"/>
  <c r="P125"/>
  <c r="P129" s="1"/>
  <c r="M171"/>
  <c r="N199"/>
  <c r="N202" s="1"/>
  <c r="O68" i="17"/>
  <c r="O77"/>
  <c r="Q177"/>
  <c r="O181"/>
  <c r="O182" s="1"/>
  <c r="P198" i="20"/>
  <c r="O199"/>
  <c r="P202"/>
  <c r="O203"/>
  <c r="P207"/>
  <c r="P143" i="19"/>
  <c r="P202"/>
  <c r="M64" i="17"/>
  <c r="M72"/>
  <c r="M64" i="16"/>
  <c r="O62"/>
  <c r="Q62" s="1"/>
  <c r="Q203"/>
  <c r="Q207" s="1"/>
  <c r="O207"/>
  <c r="O69" i="13"/>
  <c r="M72"/>
  <c r="M202" i="20"/>
  <c r="M207"/>
  <c r="M225" i="19"/>
  <c r="O61" i="17"/>
  <c r="O69"/>
  <c r="O98"/>
  <c r="O100" s="1"/>
  <c r="O129"/>
  <c r="O130" s="1"/>
  <c r="O155"/>
  <c r="Q151"/>
  <c r="O202"/>
  <c r="O204" s="1"/>
  <c r="O219"/>
  <c r="Q219" s="1"/>
  <c r="Q232"/>
  <c r="M72" i="16"/>
  <c r="O70"/>
  <c r="M142"/>
  <c r="M233"/>
  <c r="O229"/>
  <c r="Q46" i="15"/>
  <c r="Q52" s="1"/>
  <c r="O46"/>
  <c r="O48" s="1"/>
  <c r="Q99" i="1"/>
  <c r="Q103" s="1"/>
  <c r="O103"/>
  <c r="O104" s="1"/>
  <c r="N223" i="20"/>
  <c r="P225"/>
  <c r="N227"/>
  <c r="P229"/>
  <c r="N232"/>
  <c r="P198" i="19"/>
  <c r="P207"/>
  <c r="M26" i="17"/>
  <c r="Q20"/>
  <c r="Q22" s="1"/>
  <c r="P52"/>
  <c r="O46"/>
  <c r="O48" s="1"/>
  <c r="Q51"/>
  <c r="Q52" s="1"/>
  <c r="Q63"/>
  <c r="O223"/>
  <c r="Q223" s="1"/>
  <c r="Q67" i="16"/>
  <c r="Q73"/>
  <c r="Q99"/>
  <c r="Q103" s="1"/>
  <c r="O103"/>
  <c r="Q130"/>
  <c r="Q217" i="17"/>
  <c r="Q221"/>
  <c r="Q225"/>
  <c r="O231"/>
  <c r="Q231" s="1"/>
  <c r="O20" i="16"/>
  <c r="O26" s="1"/>
  <c r="O25"/>
  <c r="N52"/>
  <c r="O51"/>
  <c r="O154"/>
  <c r="Q154" s="1"/>
  <c r="M155"/>
  <c r="P182"/>
  <c r="O176"/>
  <c r="O178" s="1"/>
  <c r="Q202"/>
  <c r="Q204" s="1"/>
  <c r="M220"/>
  <c r="O217"/>
  <c r="N234"/>
  <c r="P228"/>
  <c r="Q226"/>
  <c r="Q51" i="15"/>
  <c r="M64"/>
  <c r="M74" s="1"/>
  <c r="M68"/>
  <c r="M72"/>
  <c r="M77"/>
  <c r="Q98"/>
  <c r="Q176"/>
  <c r="O176"/>
  <c r="O178" s="1"/>
  <c r="M224"/>
  <c r="O26" i="14"/>
  <c r="P64"/>
  <c r="M68"/>
  <c r="O65"/>
  <c r="M150"/>
  <c r="P155"/>
  <c r="Q154"/>
  <c r="O67" i="13"/>
  <c r="Q67" s="1"/>
  <c r="N68"/>
  <c r="P150"/>
  <c r="Q147"/>
  <c r="N64" i="1"/>
  <c r="Q26" i="16"/>
  <c r="M68"/>
  <c r="O66"/>
  <c r="Q66" s="1"/>
  <c r="M77"/>
  <c r="O75"/>
  <c r="Q75" s="1"/>
  <c r="Q139"/>
  <c r="O149"/>
  <c r="Q149" s="1"/>
  <c r="M150"/>
  <c r="M224"/>
  <c r="O221"/>
  <c r="P233"/>
  <c r="Q231"/>
  <c r="O25" i="15"/>
  <c r="O26" s="1"/>
  <c r="P64"/>
  <c r="Q63"/>
  <c r="P68"/>
  <c r="P72"/>
  <c r="Q71"/>
  <c r="P77"/>
  <c r="Q76"/>
  <c r="M77" i="14"/>
  <c r="O73"/>
  <c r="Q151"/>
  <c r="P228"/>
  <c r="P234" s="1"/>
  <c r="N233"/>
  <c r="O231"/>
  <c r="Q231" s="1"/>
  <c r="Q203" i="13"/>
  <c r="Q207" s="1"/>
  <c r="O207"/>
  <c r="O145" i="16"/>
  <c r="Q145" s="1"/>
  <c r="M146"/>
  <c r="O155"/>
  <c r="P220"/>
  <c r="M228"/>
  <c r="O225"/>
  <c r="Q20" i="15"/>
  <c r="O224"/>
  <c r="Q221"/>
  <c r="P233"/>
  <c r="Q229"/>
  <c r="O98" i="16"/>
  <c r="O100" s="1"/>
  <c r="O129"/>
  <c r="O202"/>
  <c r="O204" s="1"/>
  <c r="O52" i="15"/>
  <c r="O61"/>
  <c r="O65"/>
  <c r="O69"/>
  <c r="O73"/>
  <c r="O103"/>
  <c r="M155"/>
  <c r="O181"/>
  <c r="O208"/>
  <c r="M220"/>
  <c r="N224"/>
  <c r="N234" s="1"/>
  <c r="O129" i="14"/>
  <c r="N182"/>
  <c r="N208"/>
  <c r="Q202"/>
  <c r="Q203"/>
  <c r="Q207" s="1"/>
  <c r="O207"/>
  <c r="N224"/>
  <c r="O222"/>
  <c r="Q222" s="1"/>
  <c r="M228"/>
  <c r="O225"/>
  <c r="Q229"/>
  <c r="Q46" i="13"/>
  <c r="Q52" s="1"/>
  <c r="O51"/>
  <c r="O52" s="1"/>
  <c r="O73"/>
  <c r="M77"/>
  <c r="O103"/>
  <c r="Q99"/>
  <c r="Q103" s="1"/>
  <c r="O143"/>
  <c r="M146"/>
  <c r="Q202"/>
  <c r="Q208" s="1"/>
  <c r="O202"/>
  <c r="Q98" i="1"/>
  <c r="O98"/>
  <c r="O100" s="1"/>
  <c r="Q203"/>
  <c r="Q207" s="1"/>
  <c r="O207"/>
  <c r="P224"/>
  <c r="M150" i="15"/>
  <c r="M152" s="1"/>
  <c r="P224"/>
  <c r="Q222"/>
  <c r="O233"/>
  <c r="M233"/>
  <c r="M26" i="14"/>
  <c r="Q26"/>
  <c r="P52"/>
  <c r="Q46"/>
  <c r="Q52" s="1"/>
  <c r="M64"/>
  <c r="O61"/>
  <c r="P68"/>
  <c r="Q67"/>
  <c r="M72"/>
  <c r="O69"/>
  <c r="P77"/>
  <c r="Q76"/>
  <c r="N104"/>
  <c r="O139"/>
  <c r="O144"/>
  <c r="Q144" s="1"/>
  <c r="O147"/>
  <c r="O153"/>
  <c r="Q153" s="1"/>
  <c r="Q176"/>
  <c r="Q178" s="1"/>
  <c r="W178" s="1"/>
  <c r="M220"/>
  <c r="M230" s="1"/>
  <c r="O217"/>
  <c r="O232"/>
  <c r="Q232" s="1"/>
  <c r="M233"/>
  <c r="P26" i="13"/>
  <c r="Q25"/>
  <c r="Q98"/>
  <c r="O98"/>
  <c r="O100" s="1"/>
  <c r="O155"/>
  <c r="Q151"/>
  <c r="P220"/>
  <c r="O231"/>
  <c r="Q231" s="1"/>
  <c r="P150" i="1"/>
  <c r="O176"/>
  <c r="Q199"/>
  <c r="O202"/>
  <c r="O155" i="15"/>
  <c r="Q151"/>
  <c r="Q155" s="1"/>
  <c r="P220"/>
  <c r="O228"/>
  <c r="M228"/>
  <c r="O223" i="14"/>
  <c r="Q223" s="1"/>
  <c r="M224"/>
  <c r="O25" i="13"/>
  <c r="O26" s="1"/>
  <c r="P64"/>
  <c r="Q76"/>
  <c r="Q125"/>
  <c r="Q129" s="1"/>
  <c r="Q130" s="1"/>
  <c r="O129"/>
  <c r="O141"/>
  <c r="Q141" s="1"/>
  <c r="N142"/>
  <c r="Q176"/>
  <c r="Q182" s="1"/>
  <c r="O176"/>
  <c r="O178" s="1"/>
  <c r="O98" i="15"/>
  <c r="O100" s="1"/>
  <c r="O129"/>
  <c r="O130" s="1"/>
  <c r="O202" i="14"/>
  <c r="O204" s="1"/>
  <c r="O61" i="13"/>
  <c r="P72"/>
  <c r="M142"/>
  <c r="P155"/>
  <c r="Q153"/>
  <c r="O222"/>
  <c r="Q222" s="1"/>
  <c r="N233"/>
  <c r="O229"/>
  <c r="Q176" i="1"/>
  <c r="M220"/>
  <c r="O217"/>
  <c r="N234"/>
  <c r="Q222"/>
  <c r="M228"/>
  <c r="O225"/>
  <c r="P52" i="13"/>
  <c r="O65"/>
  <c r="Q71"/>
  <c r="P77"/>
  <c r="M220"/>
  <c r="M230" s="1"/>
  <c r="O217"/>
  <c r="M224"/>
  <c r="M72" i="1"/>
  <c r="O76"/>
  <c r="Q76" s="1"/>
  <c r="Q125"/>
  <c r="Q129" s="1"/>
  <c r="O129"/>
  <c r="O139"/>
  <c r="M142"/>
  <c r="P104" i="13"/>
  <c r="P142"/>
  <c r="P152" s="1"/>
  <c r="Q140"/>
  <c r="M150"/>
  <c r="O208"/>
  <c r="N224"/>
  <c r="O221"/>
  <c r="Q51" i="1"/>
  <c r="N77"/>
  <c r="N104"/>
  <c r="M155"/>
  <c r="Q169"/>
  <c r="Q172" s="1"/>
  <c r="Q182" s="1"/>
  <c r="O172"/>
  <c r="Q181"/>
  <c r="O124" i="13"/>
  <c r="O219"/>
  <c r="Q219" s="1"/>
  <c r="O226"/>
  <c r="Q226" s="1"/>
  <c r="O67" i="1"/>
  <c r="Q67" s="1"/>
  <c r="M68"/>
  <c r="M104"/>
  <c r="P142"/>
  <c r="P152" s="1"/>
  <c r="M150"/>
  <c r="O194"/>
  <c r="N52"/>
  <c r="O46"/>
  <c r="O48" s="1"/>
  <c r="O63"/>
  <c r="Q63" s="1"/>
  <c r="M64"/>
  <c r="O124"/>
  <c r="O130" s="1"/>
  <c r="M146"/>
  <c r="P155"/>
  <c r="Q153"/>
  <c r="O168"/>
  <c r="O178" s="1"/>
  <c r="O181"/>
  <c r="M208"/>
  <c r="O198"/>
  <c r="P220"/>
  <c r="Q219"/>
  <c r="M224"/>
  <c r="O221"/>
  <c r="P228"/>
  <c r="Q227"/>
  <c r="M233"/>
  <c r="O229"/>
  <c r="Q232"/>
  <c r="O51"/>
  <c r="C76" i="20"/>
  <c r="E24"/>
  <c r="C24" i="19"/>
  <c r="E41" i="20"/>
  <c r="E46" i="15"/>
  <c r="E48" s="1"/>
  <c r="D12" i="20"/>
  <c r="D20"/>
  <c r="D20" i="19" s="1"/>
  <c r="C38" i="20"/>
  <c r="E36"/>
  <c r="D38"/>
  <c r="E45"/>
  <c r="C63"/>
  <c r="E11"/>
  <c r="C25"/>
  <c r="D42"/>
  <c r="D71"/>
  <c r="D75" i="19"/>
  <c r="E23"/>
  <c r="E52" i="17"/>
  <c r="C67" i="20"/>
  <c r="E15"/>
  <c r="C51"/>
  <c r="E49"/>
  <c r="C49" i="19"/>
  <c r="E49" s="1"/>
  <c r="E65" i="1"/>
  <c r="E68" s="1"/>
  <c r="D69" i="20"/>
  <c r="E9"/>
  <c r="C16"/>
  <c r="C16" i="19" s="1"/>
  <c r="C71" i="20"/>
  <c r="E19"/>
  <c r="C42"/>
  <c r="E40"/>
  <c r="C50" i="19"/>
  <c r="E50" s="1"/>
  <c r="E50" i="20"/>
  <c r="D63"/>
  <c r="C66"/>
  <c r="C75"/>
  <c r="D65"/>
  <c r="D16"/>
  <c r="D16" i="19" s="1"/>
  <c r="E37" i="20"/>
  <c r="C46"/>
  <c r="E44"/>
  <c r="D46"/>
  <c r="E65" i="17"/>
  <c r="E68" s="1"/>
  <c r="E47" i="19"/>
  <c r="E63" i="16"/>
  <c r="E64" s="1"/>
  <c r="E73"/>
  <c r="E77" s="1"/>
  <c r="E51"/>
  <c r="C52" i="15"/>
  <c r="E64"/>
  <c r="E68"/>
  <c r="E69"/>
  <c r="E72" s="1"/>
  <c r="E77"/>
  <c r="E68" i="14"/>
  <c r="E25"/>
  <c r="E65" i="13"/>
  <c r="E68" s="1"/>
  <c r="E52"/>
  <c r="E20" i="17"/>
  <c r="E73"/>
  <c r="E25"/>
  <c r="D68"/>
  <c r="C68" i="16"/>
  <c r="E26" i="14"/>
  <c r="E52"/>
  <c r="D52"/>
  <c r="D72" i="13"/>
  <c r="E63" i="1"/>
  <c r="E64" s="1"/>
  <c r="E73"/>
  <c r="E51"/>
  <c r="E52" s="1"/>
  <c r="C72"/>
  <c r="D46" i="19"/>
  <c r="D51"/>
  <c r="D76"/>
  <c r="E75" i="17"/>
  <c r="D64"/>
  <c r="E20" i="16"/>
  <c r="E22" s="1"/>
  <c r="E65"/>
  <c r="E68" s="1"/>
  <c r="D52"/>
  <c r="C64"/>
  <c r="C74" s="1"/>
  <c r="D26" i="15"/>
  <c r="C26" i="14"/>
  <c r="E20" i="13"/>
  <c r="E22" s="1"/>
  <c r="E73"/>
  <c r="E77" s="1"/>
  <c r="E25"/>
  <c r="D68"/>
  <c r="C68" i="1"/>
  <c r="E62" i="17"/>
  <c r="E64" s="1"/>
  <c r="E74" s="1"/>
  <c r="E70"/>
  <c r="E72" s="1"/>
  <c r="E61" i="14"/>
  <c r="E64" s="1"/>
  <c r="E69"/>
  <c r="E72" s="1"/>
  <c r="E62" i="13"/>
  <c r="E64" s="1"/>
  <c r="E70"/>
  <c r="E72" s="1"/>
  <c r="E26" i="15"/>
  <c r="E25"/>
  <c r="U229" i="13"/>
  <c r="S229"/>
  <c r="R229"/>
  <c r="U227"/>
  <c r="S227"/>
  <c r="R227"/>
  <c r="U226"/>
  <c r="S226"/>
  <c r="R226"/>
  <c r="U225"/>
  <c r="S225"/>
  <c r="R225"/>
  <c r="U223"/>
  <c r="S223"/>
  <c r="R223"/>
  <c r="U222"/>
  <c r="S222"/>
  <c r="R222"/>
  <c r="U221"/>
  <c r="S221"/>
  <c r="R221"/>
  <c r="U219"/>
  <c r="S219"/>
  <c r="R219"/>
  <c r="U218"/>
  <c r="S218"/>
  <c r="R218"/>
  <c r="U217"/>
  <c r="S217"/>
  <c r="R217"/>
  <c r="T203"/>
  <c r="U202"/>
  <c r="U204" s="1"/>
  <c r="S202"/>
  <c r="S204" s="1"/>
  <c r="R202"/>
  <c r="R204" s="1"/>
  <c r="T177"/>
  <c r="U176"/>
  <c r="U178" s="1"/>
  <c r="S176"/>
  <c r="S178" s="1"/>
  <c r="R176"/>
  <c r="R178" s="1"/>
  <c r="U151"/>
  <c r="S151"/>
  <c r="R151"/>
  <c r="U149"/>
  <c r="S149"/>
  <c r="R149"/>
  <c r="U148"/>
  <c r="S148"/>
  <c r="R148"/>
  <c r="U147"/>
  <c r="S147"/>
  <c r="R147"/>
  <c r="U145"/>
  <c r="S145"/>
  <c r="R145"/>
  <c r="U144"/>
  <c r="S144"/>
  <c r="R144"/>
  <c r="U143"/>
  <c r="S143"/>
  <c r="R143"/>
  <c r="U141"/>
  <c r="S141"/>
  <c r="R141"/>
  <c r="U140"/>
  <c r="S140"/>
  <c r="R140"/>
  <c r="U139"/>
  <c r="S139"/>
  <c r="R139"/>
  <c r="T125"/>
  <c r="U124"/>
  <c r="U126" s="1"/>
  <c r="S124"/>
  <c r="S126" s="1"/>
  <c r="R124"/>
  <c r="R126" s="1"/>
  <c r="T99"/>
  <c r="U98"/>
  <c r="U100" s="1"/>
  <c r="S98"/>
  <c r="S100" s="1"/>
  <c r="R98"/>
  <c r="R100" s="1"/>
  <c r="U73"/>
  <c r="S73"/>
  <c r="R73"/>
  <c r="G73"/>
  <c r="F73"/>
  <c r="U71"/>
  <c r="S71"/>
  <c r="R71"/>
  <c r="G71"/>
  <c r="F71"/>
  <c r="U70"/>
  <c r="S70"/>
  <c r="R70"/>
  <c r="G70"/>
  <c r="F70"/>
  <c r="U69"/>
  <c r="S69"/>
  <c r="R69"/>
  <c r="G69"/>
  <c r="F69"/>
  <c r="U67"/>
  <c r="S67"/>
  <c r="R67"/>
  <c r="G67"/>
  <c r="F67"/>
  <c r="U66"/>
  <c r="S66"/>
  <c r="R66"/>
  <c r="G66"/>
  <c r="F66"/>
  <c r="U65"/>
  <c r="S65"/>
  <c r="R65"/>
  <c r="G65"/>
  <c r="F65"/>
  <c r="U63"/>
  <c r="S63"/>
  <c r="R63"/>
  <c r="G63"/>
  <c r="F63"/>
  <c r="U62"/>
  <c r="S62"/>
  <c r="R62"/>
  <c r="G62"/>
  <c r="F62"/>
  <c r="U61"/>
  <c r="S61"/>
  <c r="R61"/>
  <c r="G61"/>
  <c r="F61"/>
  <c r="A50"/>
  <c r="A49"/>
  <c r="T47"/>
  <c r="H47"/>
  <c r="A47"/>
  <c r="U46"/>
  <c r="U48" s="1"/>
  <c r="S46"/>
  <c r="S48" s="1"/>
  <c r="R46"/>
  <c r="R48" s="1"/>
  <c r="G46"/>
  <c r="G48" s="1"/>
  <c r="A48" s="1"/>
  <c r="F46"/>
  <c r="F48" s="1"/>
  <c r="A24"/>
  <c r="A23"/>
  <c r="T21"/>
  <c r="T22" s="1"/>
  <c r="H21"/>
  <c r="A21"/>
  <c r="G20"/>
  <c r="F20"/>
  <c r="F22" s="1"/>
  <c r="V20"/>
  <c r="W12" l="1"/>
  <c r="Q22"/>
  <c r="O130"/>
  <c r="M152"/>
  <c r="P230" i="15"/>
  <c r="Q202" i="1"/>
  <c r="Q208" s="1"/>
  <c r="P234" i="13"/>
  <c r="P230"/>
  <c r="Q130" i="15"/>
  <c r="Q233" i="14"/>
  <c r="N234"/>
  <c r="M230" i="15"/>
  <c r="P74"/>
  <c r="Q155" i="17"/>
  <c r="M74" i="16"/>
  <c r="M74" i="17"/>
  <c r="P74"/>
  <c r="N178" i="20"/>
  <c r="W90" i="13"/>
  <c r="Q100"/>
  <c r="Q100" i="14"/>
  <c r="N152"/>
  <c r="Q126"/>
  <c r="N74" i="15"/>
  <c r="W90"/>
  <c r="Q100"/>
  <c r="W100" s="1"/>
  <c r="N230"/>
  <c r="D78" i="16"/>
  <c r="W38"/>
  <c r="Q48"/>
  <c r="W90"/>
  <c r="Q100"/>
  <c r="N74" i="17"/>
  <c r="N152"/>
  <c r="P230"/>
  <c r="T178" i="19"/>
  <c r="P230" i="14"/>
  <c r="P152" i="17"/>
  <c r="C74" i="14"/>
  <c r="D64" i="19"/>
  <c r="V22" i="1"/>
  <c r="W22" s="1"/>
  <c r="N230" i="14"/>
  <c r="Q48"/>
  <c r="Q204" i="1"/>
  <c r="W204" s="1"/>
  <c r="Q48" i="15"/>
  <c r="O22" i="16"/>
  <c r="A26" i="13"/>
  <c r="G22"/>
  <c r="E78" i="14"/>
  <c r="E74"/>
  <c r="P156" i="16"/>
  <c r="P152"/>
  <c r="E78" i="13"/>
  <c r="E74"/>
  <c r="D74" i="17"/>
  <c r="E74" i="1"/>
  <c r="P230"/>
  <c r="M230"/>
  <c r="N156" i="13"/>
  <c r="N152"/>
  <c r="Q26"/>
  <c r="M74" i="14"/>
  <c r="P230" i="16"/>
  <c r="P74" i="14"/>
  <c r="Q228" i="17"/>
  <c r="Q181"/>
  <c r="Q182" s="1"/>
  <c r="D74" i="1"/>
  <c r="P74"/>
  <c r="W90"/>
  <c r="Q100"/>
  <c r="D74" i="13"/>
  <c r="C78"/>
  <c r="C74"/>
  <c r="N74"/>
  <c r="D74" i="14"/>
  <c r="N152" i="16"/>
  <c r="M156" i="17"/>
  <c r="N230" i="1"/>
  <c r="N152"/>
  <c r="Q204" i="15"/>
  <c r="Q204" i="14"/>
  <c r="Q204" i="13"/>
  <c r="N152" i="15"/>
  <c r="Q48" i="13"/>
  <c r="M152" i="1"/>
  <c r="Q178"/>
  <c r="W178" s="1"/>
  <c r="A22" i="13"/>
  <c r="E26" i="17"/>
  <c r="E22"/>
  <c r="E74" i="15"/>
  <c r="E74" i="16"/>
  <c r="M74" i="1"/>
  <c r="O204"/>
  <c r="P74" i="13"/>
  <c r="Q233" i="15"/>
  <c r="Q26"/>
  <c r="N74" i="1"/>
  <c r="M230" i="16"/>
  <c r="M152"/>
  <c r="P52" i="19"/>
  <c r="Q126" i="13"/>
  <c r="N204" i="20"/>
  <c r="N78" i="14"/>
  <c r="N74"/>
  <c r="W12" i="16"/>
  <c r="Q22"/>
  <c r="P74"/>
  <c r="W116"/>
  <c r="Q126"/>
  <c r="C74" i="17"/>
  <c r="M152"/>
  <c r="N234"/>
  <c r="R204" i="19"/>
  <c r="M230" i="17"/>
  <c r="W168" i="13"/>
  <c r="Q178"/>
  <c r="D74" i="15"/>
  <c r="D74" i="16"/>
  <c r="W194" i="17"/>
  <c r="Q204"/>
  <c r="W168" i="16"/>
  <c r="Q178"/>
  <c r="Q126" i="1"/>
  <c r="W126" s="1"/>
  <c r="V47" i="13"/>
  <c r="W47" s="1"/>
  <c r="E73" i="20"/>
  <c r="O220" i="15"/>
  <c r="Q142" i="16"/>
  <c r="P178" i="20"/>
  <c r="W147" i="15"/>
  <c r="T204" i="20"/>
  <c r="Q218" i="15"/>
  <c r="Q220" s="1"/>
  <c r="O142" i="16"/>
  <c r="T204" i="19"/>
  <c r="O150" i="17"/>
  <c r="P204" i="19"/>
  <c r="O150" i="13"/>
  <c r="Q147" i="1"/>
  <c r="Q150" s="1"/>
  <c r="Q147" i="17"/>
  <c r="Q150" s="1"/>
  <c r="Q150" i="13"/>
  <c r="M204" i="20"/>
  <c r="T178"/>
  <c r="P204"/>
  <c r="M178"/>
  <c r="N204" i="19"/>
  <c r="P77"/>
  <c r="R178"/>
  <c r="N226"/>
  <c r="Q174" i="20"/>
  <c r="P151" i="19"/>
  <c r="P155" s="1"/>
  <c r="P100" i="20"/>
  <c r="W10" i="19"/>
  <c r="W19"/>
  <c r="W120" i="16"/>
  <c r="N126" i="20"/>
  <c r="D25"/>
  <c r="D26" s="1"/>
  <c r="O226"/>
  <c r="Q226" s="1"/>
  <c r="P155"/>
  <c r="O154" i="19"/>
  <c r="Q154" s="1"/>
  <c r="P126"/>
  <c r="N100" i="20"/>
  <c r="W14" i="19"/>
  <c r="T126" i="20"/>
  <c r="D21" i="19"/>
  <c r="D25" s="1"/>
  <c r="P126" i="20"/>
  <c r="M22"/>
  <c r="M181" i="19"/>
  <c r="M126" i="20"/>
  <c r="M100"/>
  <c r="E69" i="19"/>
  <c r="I69" s="1"/>
  <c r="R126"/>
  <c r="P77" i="20"/>
  <c r="T64"/>
  <c r="R100" i="19"/>
  <c r="Q100" i="17"/>
  <c r="W100" s="1"/>
  <c r="T100" i="20"/>
  <c r="P146"/>
  <c r="Q96"/>
  <c r="Q98" s="1"/>
  <c r="A48"/>
  <c r="P233"/>
  <c r="O203" i="19"/>
  <c r="O207" s="1"/>
  <c r="E75" i="20"/>
  <c r="Q62" i="19"/>
  <c r="E69" i="20"/>
  <c r="A64" i="19"/>
  <c r="P48" i="20"/>
  <c r="U74"/>
  <c r="E51" i="19"/>
  <c r="S74" i="20"/>
  <c r="A12" i="19"/>
  <c r="M228" i="20"/>
  <c r="O99" i="19"/>
  <c r="Q99" s="1"/>
  <c r="R74" i="20"/>
  <c r="A22"/>
  <c r="E20"/>
  <c r="D48"/>
  <c r="D12" i="19"/>
  <c r="D22" i="20"/>
  <c r="O148"/>
  <c r="Q148" s="1"/>
  <c r="O140"/>
  <c r="Q140" s="1"/>
  <c r="T72"/>
  <c r="T74" s="1"/>
  <c r="N48" i="19"/>
  <c r="D48"/>
  <c r="A42"/>
  <c r="T48" i="20"/>
  <c r="P48" i="19"/>
  <c r="A48"/>
  <c r="C72" i="20"/>
  <c r="O46" i="19"/>
  <c r="Q46" s="1"/>
  <c r="P22" i="20"/>
  <c r="O70" i="19"/>
  <c r="Q70" s="1"/>
  <c r="Q66"/>
  <c r="N22" i="20"/>
  <c r="W43" i="19"/>
  <c r="M48"/>
  <c r="R22"/>
  <c r="C48" i="20"/>
  <c r="C12" i="19"/>
  <c r="C22" s="1"/>
  <c r="C22" i="20"/>
  <c r="N48"/>
  <c r="H12" i="19"/>
  <c r="T22" i="20"/>
  <c r="S22" i="19"/>
  <c r="Q18" i="20"/>
  <c r="V18" i="19"/>
  <c r="H70"/>
  <c r="D68"/>
  <c r="E61"/>
  <c r="I61" s="1"/>
  <c r="C70"/>
  <c r="C72" s="1"/>
  <c r="W15"/>
  <c r="O71"/>
  <c r="Q71" s="1"/>
  <c r="O232"/>
  <c r="P52" i="20"/>
  <c r="O18" i="19"/>
  <c r="W116" i="17"/>
  <c r="T12" i="19"/>
  <c r="W94" i="16"/>
  <c r="V16" i="19"/>
  <c r="H64"/>
  <c r="A68"/>
  <c r="A65"/>
  <c r="T16"/>
  <c r="W116" i="13"/>
  <c r="W120"/>
  <c r="W94"/>
  <c r="W94" i="1"/>
  <c r="T20" i="19"/>
  <c r="H68"/>
  <c r="H73" i="13"/>
  <c r="I73" s="1"/>
  <c r="E77" i="17"/>
  <c r="E16" i="19"/>
  <c r="I16" s="1"/>
  <c r="E67" i="20"/>
  <c r="E38"/>
  <c r="O182" i="15"/>
  <c r="Q155" i="16"/>
  <c r="M176" i="19"/>
  <c r="O222" i="20"/>
  <c r="Q222" s="1"/>
  <c r="O232"/>
  <c r="Q232" s="1"/>
  <c r="N68" i="19"/>
  <c r="O72" i="1"/>
  <c r="N64" i="19"/>
  <c r="Q118"/>
  <c r="Q114"/>
  <c r="M156" i="14"/>
  <c r="W120"/>
  <c r="P64" i="19"/>
  <c r="O36"/>
  <c r="Q36" s="1"/>
  <c r="W36" s="1"/>
  <c r="I35"/>
  <c r="E38"/>
  <c r="E62"/>
  <c r="I10"/>
  <c r="Q13"/>
  <c r="O16"/>
  <c r="T120"/>
  <c r="T126" s="1"/>
  <c r="M207"/>
  <c r="Q182" i="14"/>
  <c r="O104" i="16"/>
  <c r="O69" i="19"/>
  <c r="Q69" s="1"/>
  <c r="O65"/>
  <c r="M68"/>
  <c r="O219" i="20"/>
  <c r="Q219" s="1"/>
  <c r="O61" i="19"/>
  <c r="M64"/>
  <c r="O63"/>
  <c r="Q63" s="1"/>
  <c r="Q119"/>
  <c r="P234" i="17"/>
  <c r="C64" i="19"/>
  <c r="I19"/>
  <c r="E71"/>
  <c r="I71" s="1"/>
  <c r="I15"/>
  <c r="E67"/>
  <c r="I67" s="1"/>
  <c r="C51"/>
  <c r="O52" i="1"/>
  <c r="N155" i="20"/>
  <c r="O67" i="19"/>
  <c r="Q67" s="1"/>
  <c r="N78" i="13"/>
  <c r="E42" i="19"/>
  <c r="I42" s="1"/>
  <c r="I39"/>
  <c r="I14"/>
  <c r="E66"/>
  <c r="I66" s="1"/>
  <c r="O12"/>
  <c r="Q9"/>
  <c r="Q128"/>
  <c r="E13"/>
  <c r="T90"/>
  <c r="T100" s="1"/>
  <c r="Q127"/>
  <c r="O155" i="14"/>
  <c r="Q122" i="19"/>
  <c r="M78" i="13"/>
  <c r="W94" i="14"/>
  <c r="E63" i="19"/>
  <c r="I63" s="1"/>
  <c r="I11"/>
  <c r="C68"/>
  <c r="O155" i="1"/>
  <c r="Q151"/>
  <c r="Q155" s="1"/>
  <c r="P68" i="19"/>
  <c r="Q39"/>
  <c r="O42"/>
  <c r="E18"/>
  <c r="Q35"/>
  <c r="O208" i="17"/>
  <c r="O220"/>
  <c r="O228"/>
  <c r="Q139"/>
  <c r="Q142" s="1"/>
  <c r="O146"/>
  <c r="Q146"/>
  <c r="N156"/>
  <c r="W120"/>
  <c r="C78"/>
  <c r="N78"/>
  <c r="M78"/>
  <c r="D78"/>
  <c r="O208" i="16"/>
  <c r="M168" i="19"/>
  <c r="Q146" i="16"/>
  <c r="E78"/>
  <c r="N78"/>
  <c r="P234" i="15"/>
  <c r="Q227"/>
  <c r="Q228" s="1"/>
  <c r="V146"/>
  <c r="W146" s="1"/>
  <c r="V142"/>
  <c r="P139" i="19"/>
  <c r="P142" s="1"/>
  <c r="W116" i="15"/>
  <c r="P147" i="19"/>
  <c r="P156" i="15"/>
  <c r="W120"/>
  <c r="N78"/>
  <c r="C78"/>
  <c r="O208" i="14"/>
  <c r="P208" i="19"/>
  <c r="O224" i="14"/>
  <c r="M172" i="19"/>
  <c r="Q130" i="14"/>
  <c r="P156"/>
  <c r="W116"/>
  <c r="Q104"/>
  <c r="W90"/>
  <c r="N156"/>
  <c r="D78"/>
  <c r="N208" i="19"/>
  <c r="M202"/>
  <c r="M228" s="1"/>
  <c r="N234" i="13"/>
  <c r="O199" i="19"/>
  <c r="Q199" s="1"/>
  <c r="Q202" s="1"/>
  <c r="O218" i="20"/>
  <c r="Q218" s="1"/>
  <c r="N182"/>
  <c r="Q176"/>
  <c r="O182" i="13"/>
  <c r="P228" i="20"/>
  <c r="N224"/>
  <c r="O145"/>
  <c r="Q145" s="1"/>
  <c r="P104"/>
  <c r="M156" i="13"/>
  <c r="Q142"/>
  <c r="Q149" i="20"/>
  <c r="M104"/>
  <c r="E46"/>
  <c r="D78" i="13"/>
  <c r="P68" i="20"/>
  <c r="N52"/>
  <c r="N142"/>
  <c r="M130"/>
  <c r="O145" i="19"/>
  <c r="N150" i="20"/>
  <c r="O115" i="19"/>
  <c r="Q115" s="1"/>
  <c r="O141"/>
  <c r="O141" i="20"/>
  <c r="Q141" s="1"/>
  <c r="Q104" i="1"/>
  <c r="P98" i="19"/>
  <c r="P150" s="1"/>
  <c r="Q97"/>
  <c r="P150" i="20"/>
  <c r="O146" i="1"/>
  <c r="O144" i="20"/>
  <c r="Q144" s="1"/>
  <c r="E62"/>
  <c r="E63"/>
  <c r="D64"/>
  <c r="C64"/>
  <c r="E77" i="1"/>
  <c r="D73" i="20"/>
  <c r="D77" s="1"/>
  <c r="O64" i="1"/>
  <c r="P26" i="19"/>
  <c r="Q25" i="1"/>
  <c r="N64" i="20"/>
  <c r="Q69" i="1"/>
  <c r="Q72" s="1"/>
  <c r="O63" i="20"/>
  <c r="Q63" s="1"/>
  <c r="O66"/>
  <c r="Q66" s="1"/>
  <c r="P78" i="1"/>
  <c r="A25"/>
  <c r="A26"/>
  <c r="D78"/>
  <c r="C77" i="20"/>
  <c r="E25"/>
  <c r="M78" i="1"/>
  <c r="D68" i="20"/>
  <c r="Q77" i="1"/>
  <c r="Q68"/>
  <c r="N20" i="19"/>
  <c r="N22" s="1"/>
  <c r="E20"/>
  <c r="C25"/>
  <c r="O77" i="1"/>
  <c r="P26" i="20"/>
  <c r="M26"/>
  <c r="N26"/>
  <c r="O76"/>
  <c r="Q76" s="1"/>
  <c r="E65"/>
  <c r="C68"/>
  <c r="C46" i="19"/>
  <c r="C48" s="1"/>
  <c r="E42" i="20"/>
  <c r="E46" i="19"/>
  <c r="D52"/>
  <c r="C78" i="1"/>
  <c r="C26" i="20"/>
  <c r="E78" i="1"/>
  <c r="E16" i="20"/>
  <c r="O77" i="13"/>
  <c r="Q73"/>
  <c r="Q77" s="1"/>
  <c r="O220" i="16"/>
  <c r="Q217"/>
  <c r="Q220" s="1"/>
  <c r="Q68"/>
  <c r="O198" i="20"/>
  <c r="Q195"/>
  <c r="Q198" s="1"/>
  <c r="O20"/>
  <c r="Q17"/>
  <c r="P103" i="19"/>
  <c r="O147" i="20"/>
  <c r="M150"/>
  <c r="O71"/>
  <c r="Q71" s="1"/>
  <c r="Q179"/>
  <c r="Q181" s="1"/>
  <c r="O181"/>
  <c r="M64"/>
  <c r="O61"/>
  <c r="O120"/>
  <c r="Q117"/>
  <c r="Q120" s="1"/>
  <c r="O25"/>
  <c r="Q21"/>
  <c r="Q25" s="1"/>
  <c r="O182" i="1"/>
  <c r="O220" i="13"/>
  <c r="Q217"/>
  <c r="Q220" s="1"/>
  <c r="Q130" i="1"/>
  <c r="Q146" i="14"/>
  <c r="M234" i="16"/>
  <c r="O233"/>
  <c r="Q229"/>
  <c r="Q233" s="1"/>
  <c r="O129" i="20"/>
  <c r="Q125"/>
  <c r="Q129" s="1"/>
  <c r="O46"/>
  <c r="Q43"/>
  <c r="Q46" s="1"/>
  <c r="O38"/>
  <c r="Q35"/>
  <c r="Q38" s="1"/>
  <c r="O69"/>
  <c r="M72"/>
  <c r="M72" i="19" s="1"/>
  <c r="Q99" i="20"/>
  <c r="Q103" s="1"/>
  <c r="O103"/>
  <c r="O51"/>
  <c r="O101" i="19"/>
  <c r="M153"/>
  <c r="O153" s="1"/>
  <c r="P218"/>
  <c r="O121"/>
  <c r="M124"/>
  <c r="N130" i="20"/>
  <c r="N143" i="19"/>
  <c r="N146" s="1"/>
  <c r="N94"/>
  <c r="O70" i="20"/>
  <c r="Q70" s="1"/>
  <c r="O194"/>
  <c r="Q191"/>
  <c r="Q194" s="1"/>
  <c r="O172"/>
  <c r="Q170"/>
  <c r="Q172" s="1"/>
  <c r="N217" i="19"/>
  <c r="N220" s="1"/>
  <c r="N168"/>
  <c r="O123"/>
  <c r="N149"/>
  <c r="O149" s="1"/>
  <c r="M233" i="20"/>
  <c r="O233" i="17"/>
  <c r="Q229"/>
  <c r="Q233" s="1"/>
  <c r="Q89" i="19"/>
  <c r="M182" i="20"/>
  <c r="Q61" i="16"/>
  <c r="Q64" s="1"/>
  <c r="O64"/>
  <c r="O113" i="19"/>
  <c r="M116"/>
  <c r="M73"/>
  <c r="O73" i="20"/>
  <c r="M77"/>
  <c r="O98"/>
  <c r="M52"/>
  <c r="O90"/>
  <c r="Q87"/>
  <c r="Q90" s="1"/>
  <c r="M68"/>
  <c r="O65"/>
  <c r="N228"/>
  <c r="P221" i="19"/>
  <c r="P224" s="1"/>
  <c r="P172"/>
  <c r="O228" i="13"/>
  <c r="Q208" i="14"/>
  <c r="O64"/>
  <c r="Q61"/>
  <c r="Q64" s="1"/>
  <c r="Q73" i="15"/>
  <c r="Q77" s="1"/>
  <c r="O77"/>
  <c r="O104" i="13"/>
  <c r="O224" i="16"/>
  <c r="Q221"/>
  <c r="Q224" s="1"/>
  <c r="Q65" i="14"/>
  <c r="Q68" s="1"/>
  <c r="O68"/>
  <c r="O146" i="16"/>
  <c r="Q70"/>
  <c r="Q72" s="1"/>
  <c r="O72"/>
  <c r="P176" i="19"/>
  <c r="P228" s="1"/>
  <c r="M147"/>
  <c r="M98"/>
  <c r="O95"/>
  <c r="O233" i="1"/>
  <c r="Q229"/>
  <c r="Q233" s="1"/>
  <c r="Q221"/>
  <c r="Q224" s="1"/>
  <c r="O224"/>
  <c r="Q228" i="13"/>
  <c r="P156"/>
  <c r="O142" i="1"/>
  <c r="O152" s="1"/>
  <c r="Q139"/>
  <c r="Q142" s="1"/>
  <c r="M234" i="13"/>
  <c r="O228" i="1"/>
  <c r="Q225"/>
  <c r="Q228" s="1"/>
  <c r="O220"/>
  <c r="O230" s="1"/>
  <c r="Q217"/>
  <c r="Q220" s="1"/>
  <c r="O64" i="13"/>
  <c r="Q61"/>
  <c r="Q64" s="1"/>
  <c r="Q155"/>
  <c r="O220" i="14"/>
  <c r="Q217"/>
  <c r="Q220" s="1"/>
  <c r="M78"/>
  <c r="O68" i="1"/>
  <c r="Q104" i="13"/>
  <c r="O233" i="14"/>
  <c r="Q69" i="15"/>
  <c r="Q72" s="1"/>
  <c r="O72"/>
  <c r="P234" i="16"/>
  <c r="Q155" i="14"/>
  <c r="Q150" i="15"/>
  <c r="Q152" s="1"/>
  <c r="M78"/>
  <c r="Q224" i="17"/>
  <c r="O77" i="16"/>
  <c r="Q69" i="17"/>
  <c r="Q72" s="1"/>
  <c r="O72"/>
  <c r="Q26"/>
  <c r="Q173" i="19"/>
  <c r="Q199" i="20"/>
  <c r="Q202" s="1"/>
  <c r="O202"/>
  <c r="O104" i="15"/>
  <c r="M223" i="19"/>
  <c r="O223" s="1"/>
  <c r="Q223" s="1"/>
  <c r="O171"/>
  <c r="Q171" s="1"/>
  <c r="O51"/>
  <c r="Q47"/>
  <c r="Q51" s="1"/>
  <c r="O195"/>
  <c r="M198"/>
  <c r="M221"/>
  <c r="O227" i="20"/>
  <c r="Q227" s="1"/>
  <c r="P220"/>
  <c r="M146"/>
  <c r="O143"/>
  <c r="N124" i="19"/>
  <c r="N130" s="1"/>
  <c r="Q91" i="20"/>
  <c r="Q94" s="1"/>
  <c r="O94"/>
  <c r="Q51"/>
  <c r="Q42"/>
  <c r="P90" i="19"/>
  <c r="M220" i="20"/>
  <c r="O217"/>
  <c r="Q192" i="19"/>
  <c r="O223" i="20"/>
  <c r="Q223" s="1"/>
  <c r="P94" i="19"/>
  <c r="N52"/>
  <c r="Q150" i="16"/>
  <c r="P78" i="17"/>
  <c r="P130" i="19"/>
  <c r="N233" i="20"/>
  <c r="N221" i="19"/>
  <c r="N224" s="1"/>
  <c r="N172"/>
  <c r="O169"/>
  <c r="Q165" i="20"/>
  <c r="Q168" s="1"/>
  <c r="O168"/>
  <c r="O124"/>
  <c r="Q121"/>
  <c r="Q124" s="1"/>
  <c r="M144" i="19"/>
  <c r="O144" s="1"/>
  <c r="O92"/>
  <c r="N146" i="20"/>
  <c r="M103" i="19"/>
  <c r="M208" i="20"/>
  <c r="O231"/>
  <c r="Q231" s="1"/>
  <c r="M219" i="19"/>
  <c r="O219" s="1"/>
  <c r="Q219" s="1"/>
  <c r="O167"/>
  <c r="Q167" s="1"/>
  <c r="N139"/>
  <c r="N142" s="1"/>
  <c r="N90"/>
  <c r="O42" i="20"/>
  <c r="Q93" i="19"/>
  <c r="N225"/>
  <c r="O225" s="1"/>
  <c r="Q225" s="1"/>
  <c r="N176"/>
  <c r="N228" s="1"/>
  <c r="O75" i="20"/>
  <c r="Q75" s="1"/>
  <c r="M75" i="19"/>
  <c r="O75" s="1"/>
  <c r="Q75" s="1"/>
  <c r="Q52" i="16"/>
  <c r="M218" i="19"/>
  <c r="O218" s="1"/>
  <c r="O166"/>
  <c r="Q166" s="1"/>
  <c r="O116" i="20"/>
  <c r="Q113"/>
  <c r="Q116" s="1"/>
  <c r="N68"/>
  <c r="O67"/>
  <c r="Q67" s="1"/>
  <c r="O221"/>
  <c r="O234" i="15"/>
  <c r="Q61"/>
  <c r="Q64" s="1"/>
  <c r="O64"/>
  <c r="Q73" i="14"/>
  <c r="Q77" s="1"/>
  <c r="O77"/>
  <c r="O146"/>
  <c r="M156" i="15"/>
  <c r="O72" i="13"/>
  <c r="Q69"/>
  <c r="Q72" s="1"/>
  <c r="M78" i="16"/>
  <c r="P208" i="20"/>
  <c r="O125" i="19"/>
  <c r="M129"/>
  <c r="M148"/>
  <c r="O148" s="1"/>
  <c r="O96"/>
  <c r="N72" i="20"/>
  <c r="N72" i="19" s="1"/>
  <c r="Q104" i="17"/>
  <c r="N229" i="19"/>
  <c r="N181"/>
  <c r="O177"/>
  <c r="Q229" i="20"/>
  <c r="O52" i="16"/>
  <c r="P234" i="1"/>
  <c r="M156"/>
  <c r="P72" i="19"/>
  <c r="Q139" i="14"/>
  <c r="Q142" s="1"/>
  <c r="O142"/>
  <c r="O72"/>
  <c r="Q69"/>
  <c r="Q72" s="1"/>
  <c r="Q104" i="15"/>
  <c r="P78"/>
  <c r="O52" i="17"/>
  <c r="O224"/>
  <c r="O234" s="1"/>
  <c r="O208" i="1"/>
  <c r="P156"/>
  <c r="Q52"/>
  <c r="Q221" i="13"/>
  <c r="Q224" s="1"/>
  <c r="O224"/>
  <c r="O142"/>
  <c r="O68"/>
  <c r="Q65"/>
  <c r="Q68" s="1"/>
  <c r="M234" i="1"/>
  <c r="Q229" i="13"/>
  <c r="Q233" s="1"/>
  <c r="O233"/>
  <c r="P78"/>
  <c r="Q224" i="14"/>
  <c r="M234"/>
  <c r="Q147"/>
  <c r="Q150" s="1"/>
  <c r="O150"/>
  <c r="Q64" i="1"/>
  <c r="O146" i="13"/>
  <c r="Q143"/>
  <c r="Q146" s="1"/>
  <c r="O228" i="14"/>
  <c r="Q225"/>
  <c r="Q228" s="1"/>
  <c r="O130"/>
  <c r="M234" i="15"/>
  <c r="Q65"/>
  <c r="Q68" s="1"/>
  <c r="O68"/>
  <c r="Q224"/>
  <c r="O228" i="16"/>
  <c r="Q225"/>
  <c r="Q228" s="1"/>
  <c r="Q104"/>
  <c r="Q182" i="15"/>
  <c r="O182" i="16"/>
  <c r="N78" i="1"/>
  <c r="O104" i="14"/>
  <c r="P78"/>
  <c r="O150" i="15"/>
  <c r="Q208" i="16"/>
  <c r="O130"/>
  <c r="Q220" i="17"/>
  <c r="Q77" i="16"/>
  <c r="Q203" i="19"/>
  <c r="Q207" s="1"/>
  <c r="M156" i="16"/>
  <c r="O68"/>
  <c r="Q130" i="17"/>
  <c r="Q61"/>
  <c r="Q64" s="1"/>
  <c r="O64"/>
  <c r="O165" i="19"/>
  <c r="P146"/>
  <c r="Q203" i="20"/>
  <c r="Q207" s="1"/>
  <c r="O207"/>
  <c r="M94" i="19"/>
  <c r="M143"/>
  <c r="O91"/>
  <c r="O225" i="20"/>
  <c r="P232" i="19"/>
  <c r="P233" s="1"/>
  <c r="P181"/>
  <c r="M227"/>
  <c r="O227" s="1"/>
  <c r="Q227" s="1"/>
  <c r="O175"/>
  <c r="Q175" s="1"/>
  <c r="M226"/>
  <c r="O174"/>
  <c r="P182" i="20"/>
  <c r="P217" i="19"/>
  <c r="P168"/>
  <c r="N98"/>
  <c r="N147"/>
  <c r="M51"/>
  <c r="M52" s="1"/>
  <c r="M20"/>
  <c r="M22" s="1"/>
  <c r="O62" i="20"/>
  <c r="Q62" s="1"/>
  <c r="Q10"/>
  <c r="P72"/>
  <c r="O104" i="17"/>
  <c r="M90" i="19"/>
  <c r="M139"/>
  <c r="O87"/>
  <c r="O153" i="20"/>
  <c r="Q153" s="1"/>
  <c r="M155"/>
  <c r="O150" i="16"/>
  <c r="O156" s="1"/>
  <c r="Q102" i="19"/>
  <c r="P142" i="20"/>
  <c r="P152" s="1"/>
  <c r="P130"/>
  <c r="N104"/>
  <c r="N77"/>
  <c r="N73" i="19"/>
  <c r="N77" s="1"/>
  <c r="O16" i="20"/>
  <c r="Q13"/>
  <c r="Q16" s="1"/>
  <c r="M151" i="19"/>
  <c r="O191"/>
  <c r="M194"/>
  <c r="M204" s="1"/>
  <c r="M231"/>
  <c r="O179"/>
  <c r="Q179" s="1"/>
  <c r="M222"/>
  <c r="O222" s="1"/>
  <c r="Q222" s="1"/>
  <c r="O170"/>
  <c r="Q170" s="1"/>
  <c r="N220" i="20"/>
  <c r="O12"/>
  <c r="Q9"/>
  <c r="Q180" i="19"/>
  <c r="N208" i="20"/>
  <c r="O154"/>
  <c r="Q154" s="1"/>
  <c r="O117" i="19"/>
  <c r="M120"/>
  <c r="M140"/>
  <c r="O140" s="1"/>
  <c r="O88"/>
  <c r="P224" i="20"/>
  <c r="M142"/>
  <c r="M152" s="1"/>
  <c r="O139"/>
  <c r="N151" i="19"/>
  <c r="N155" s="1"/>
  <c r="N103"/>
  <c r="O21"/>
  <c r="M25"/>
  <c r="O151" i="20"/>
  <c r="M224"/>
  <c r="O76" i="19"/>
  <c r="Q76" s="1"/>
  <c r="O176" i="20"/>
  <c r="H69" i="13"/>
  <c r="H71"/>
  <c r="I71" s="1"/>
  <c r="H65"/>
  <c r="I65" s="1"/>
  <c r="E78" i="15"/>
  <c r="E66" i="20"/>
  <c r="E26" i="13"/>
  <c r="E61" i="20"/>
  <c r="E12"/>
  <c r="E51"/>
  <c r="E26" i="16"/>
  <c r="E75" i="19"/>
  <c r="C52" i="20"/>
  <c r="D72" i="19"/>
  <c r="E70" i="20"/>
  <c r="C76" i="19"/>
  <c r="E24"/>
  <c r="E76" s="1"/>
  <c r="E76" i="20"/>
  <c r="C78" i="16"/>
  <c r="E52"/>
  <c r="E78" i="17"/>
  <c r="C75" i="19"/>
  <c r="E52" i="15"/>
  <c r="E71" i="20"/>
  <c r="D72"/>
  <c r="D52"/>
  <c r="G72" i="13"/>
  <c r="R72"/>
  <c r="A46"/>
  <c r="A51"/>
  <c r="U220"/>
  <c r="U230" s="1"/>
  <c r="F72"/>
  <c r="S146"/>
  <c r="H70"/>
  <c r="T226"/>
  <c r="T145"/>
  <c r="V145" s="1"/>
  <c r="A62"/>
  <c r="T140"/>
  <c r="A20"/>
  <c r="U72"/>
  <c r="T148"/>
  <c r="H66"/>
  <c r="A63"/>
  <c r="R68"/>
  <c r="A71"/>
  <c r="T124"/>
  <c r="T126" s="1"/>
  <c r="U146"/>
  <c r="U150"/>
  <c r="T219"/>
  <c r="V219" s="1"/>
  <c r="F64"/>
  <c r="F74" s="1"/>
  <c r="U64"/>
  <c r="U74" s="1"/>
  <c r="S68"/>
  <c r="A67"/>
  <c r="U228"/>
  <c r="V226"/>
  <c r="H61"/>
  <c r="H63"/>
  <c r="A70"/>
  <c r="A76"/>
  <c r="T139"/>
  <c r="V139" s="1"/>
  <c r="R146"/>
  <c r="T144"/>
  <c r="V144" s="1"/>
  <c r="T202"/>
  <c r="T204" s="1"/>
  <c r="R224"/>
  <c r="I21"/>
  <c r="A25"/>
  <c r="G64"/>
  <c r="G74" s="1"/>
  <c r="F68"/>
  <c r="U68"/>
  <c r="A66"/>
  <c r="V203"/>
  <c r="V204" s="1"/>
  <c r="W204" s="1"/>
  <c r="H62"/>
  <c r="I62" s="1"/>
  <c r="H67"/>
  <c r="I67" s="1"/>
  <c r="G68"/>
  <c r="T149"/>
  <c r="V149" s="1"/>
  <c r="T46"/>
  <c r="T48" s="1"/>
  <c r="V46"/>
  <c r="V125"/>
  <c r="R64"/>
  <c r="R74" s="1"/>
  <c r="T66"/>
  <c r="V66" s="1"/>
  <c r="S72"/>
  <c r="A75"/>
  <c r="U142"/>
  <c r="U152" s="1"/>
  <c r="T147"/>
  <c r="V147" s="1"/>
  <c r="T218"/>
  <c r="V218" s="1"/>
  <c r="U224"/>
  <c r="R228"/>
  <c r="S150"/>
  <c r="R220"/>
  <c r="R230" s="1"/>
  <c r="T98"/>
  <c r="T100" s="1"/>
  <c r="T151"/>
  <c r="V151" s="1"/>
  <c r="T61"/>
  <c r="V140"/>
  <c r="H46"/>
  <c r="H48" s="1"/>
  <c r="I48" s="1"/>
  <c r="T71"/>
  <c r="V71" s="1"/>
  <c r="V21"/>
  <c r="T62"/>
  <c r="V62" s="1"/>
  <c r="W62" s="1"/>
  <c r="S64"/>
  <c r="S74" s="1"/>
  <c r="T67"/>
  <c r="V67" s="1"/>
  <c r="T63"/>
  <c r="V63" s="1"/>
  <c r="W63" s="1"/>
  <c r="T70"/>
  <c r="V70" s="1"/>
  <c r="W70" s="1"/>
  <c r="A61"/>
  <c r="A65"/>
  <c r="T65"/>
  <c r="A69"/>
  <c r="T69"/>
  <c r="A73"/>
  <c r="T73"/>
  <c r="V99"/>
  <c r="H20"/>
  <c r="H22" s="1"/>
  <c r="I22" s="1"/>
  <c r="I47"/>
  <c r="R150"/>
  <c r="R142"/>
  <c r="R152" s="1"/>
  <c r="T141"/>
  <c r="T143"/>
  <c r="V177"/>
  <c r="S142"/>
  <c r="S152" s="1"/>
  <c r="S224"/>
  <c r="T229"/>
  <c r="V176"/>
  <c r="W176" s="1"/>
  <c r="T176"/>
  <c r="T178" s="1"/>
  <c r="S220"/>
  <c r="S230" s="1"/>
  <c r="V202"/>
  <c r="T222"/>
  <c r="V222" s="1"/>
  <c r="W222" s="1"/>
  <c r="T223"/>
  <c r="V223" s="1"/>
  <c r="T227"/>
  <c r="V227" s="1"/>
  <c r="S228"/>
  <c r="W203"/>
  <c r="T217"/>
  <c r="T221"/>
  <c r="T225"/>
  <c r="A74" l="1"/>
  <c r="D73" i="19"/>
  <c r="D77" s="1"/>
  <c r="Q178" i="20"/>
  <c r="O74" i="16"/>
  <c r="Q230" i="13"/>
  <c r="O152" i="17"/>
  <c r="Q74" i="16"/>
  <c r="Q230" i="15"/>
  <c r="O226" i="19"/>
  <c r="Q226" s="1"/>
  <c r="O152" i="13"/>
  <c r="M178" i="19"/>
  <c r="W21" i="13"/>
  <c r="V22"/>
  <c r="W22" s="1"/>
  <c r="V48"/>
  <c r="W48" s="1"/>
  <c r="W177"/>
  <c r="V178"/>
  <c r="W178" s="1"/>
  <c r="Q230" i="16"/>
  <c r="O230" i="17"/>
  <c r="O230" i="15"/>
  <c r="Q234" i="17"/>
  <c r="Q230"/>
  <c r="P230" i="20"/>
  <c r="Q230" i="14"/>
  <c r="N230" i="19"/>
  <c r="O204" i="20"/>
  <c r="O230" i="13"/>
  <c r="O230" i="16"/>
  <c r="E21" i="19"/>
  <c r="E73" s="1"/>
  <c r="E77" s="1"/>
  <c r="O156" i="17"/>
  <c r="M230" i="20"/>
  <c r="N230"/>
  <c r="Q74" i="17"/>
  <c r="Q74" i="1"/>
  <c r="Q74" i="15"/>
  <c r="O178" i="20"/>
  <c r="Q156" i="16"/>
  <c r="O230" i="14"/>
  <c r="Q234" i="1"/>
  <c r="Q230"/>
  <c r="W230" s="1"/>
  <c r="Q156" i="17"/>
  <c r="E77" i="20"/>
  <c r="P178" i="19"/>
  <c r="N178"/>
  <c r="Q204" i="20"/>
  <c r="Q152" i="13"/>
  <c r="O126" i="20"/>
  <c r="O152" i="14"/>
  <c r="M100" i="19"/>
  <c r="Q174"/>
  <c r="Q176" s="1"/>
  <c r="O38"/>
  <c r="O48" s="1"/>
  <c r="O156" i="15"/>
  <c r="O152"/>
  <c r="Q156" i="1"/>
  <c r="Q152"/>
  <c r="W142" i="15"/>
  <c r="O152" i="16"/>
  <c r="P152" i="19"/>
  <c r="Q152" i="14"/>
  <c r="N152" i="20"/>
  <c r="Q152" i="17"/>
  <c r="Q152" i="16"/>
  <c r="O100" i="20"/>
  <c r="O74" i="15"/>
  <c r="P100" i="19"/>
  <c r="C26"/>
  <c r="C74" i="20"/>
  <c r="E22"/>
  <c r="N100" i="19"/>
  <c r="M126"/>
  <c r="Q126" i="20"/>
  <c r="Q100"/>
  <c r="N126" i="19"/>
  <c r="Q20" i="20"/>
  <c r="D74" i="19"/>
  <c r="Q74" i="13"/>
  <c r="P156" i="20"/>
  <c r="O74" i="13"/>
  <c r="P74" i="20"/>
  <c r="C74" i="19"/>
  <c r="M74" i="20"/>
  <c r="Q233"/>
  <c r="Q74" i="14"/>
  <c r="N74" i="20"/>
  <c r="O74" i="1"/>
  <c r="D74" i="20"/>
  <c r="M74" i="19"/>
  <c r="O22" i="20"/>
  <c r="O74" i="17"/>
  <c r="O74" i="14"/>
  <c r="P74" i="19"/>
  <c r="N74"/>
  <c r="I38"/>
  <c r="E48"/>
  <c r="Q182" i="20"/>
  <c r="E48"/>
  <c r="D26" i="19"/>
  <c r="Q48" i="20"/>
  <c r="T22" i="19"/>
  <c r="E12"/>
  <c r="D22"/>
  <c r="C77"/>
  <c r="C78" s="1"/>
  <c r="O233" i="20"/>
  <c r="O48"/>
  <c r="Q18" i="19"/>
  <c r="Q20" s="1"/>
  <c r="Q88"/>
  <c r="Q148"/>
  <c r="Q92"/>
  <c r="Q123"/>
  <c r="Q153"/>
  <c r="Q141"/>
  <c r="I18"/>
  <c r="E70"/>
  <c r="I70" s="1"/>
  <c r="I13"/>
  <c r="E65"/>
  <c r="Q61"/>
  <c r="Q64" s="1"/>
  <c r="O64"/>
  <c r="Q140"/>
  <c r="Q156" i="13"/>
  <c r="Q144" i="19"/>
  <c r="Q101"/>
  <c r="Q103" s="1"/>
  <c r="M182"/>
  <c r="W9"/>
  <c r="Q12"/>
  <c r="I62"/>
  <c r="E64"/>
  <c r="W39"/>
  <c r="Q42"/>
  <c r="W42" s="1"/>
  <c r="Q96"/>
  <c r="Q149"/>
  <c r="Q145"/>
  <c r="Q38"/>
  <c r="W35"/>
  <c r="Q65"/>
  <c r="Q68" s="1"/>
  <c r="O68"/>
  <c r="W13"/>
  <c r="Q16"/>
  <c r="W16" s="1"/>
  <c r="Q78" i="17"/>
  <c r="E52" i="19"/>
  <c r="O228"/>
  <c r="Q228" s="1"/>
  <c r="Q234" i="15"/>
  <c r="O78"/>
  <c r="P78" i="19"/>
  <c r="O234" i="14"/>
  <c r="P156" i="19"/>
  <c r="P104"/>
  <c r="Q156" i="14"/>
  <c r="M208" i="19"/>
  <c r="P220"/>
  <c r="Q218"/>
  <c r="O202"/>
  <c r="Q208" i="20"/>
  <c r="N234"/>
  <c r="M234"/>
  <c r="P78"/>
  <c r="C78"/>
  <c r="H72" i="13"/>
  <c r="I72" s="1"/>
  <c r="E64" i="20"/>
  <c r="E52"/>
  <c r="Q130"/>
  <c r="N150" i="19"/>
  <c r="N156" s="1"/>
  <c r="N156" i="20"/>
  <c r="O156" i="1"/>
  <c r="C52" i="19"/>
  <c r="O78" i="1"/>
  <c r="N78" i="19"/>
  <c r="N26"/>
  <c r="E68" i="20"/>
  <c r="Q26" i="1"/>
  <c r="D78" i="20"/>
  <c r="E26"/>
  <c r="Q78" i="1"/>
  <c r="E72" i="20"/>
  <c r="O20" i="19"/>
  <c r="O22" s="1"/>
  <c r="M224"/>
  <c r="O221"/>
  <c r="O176"/>
  <c r="O78" i="14"/>
  <c r="Q234" i="16"/>
  <c r="M156" i="20"/>
  <c r="O231" i="19"/>
  <c r="Q231" s="1"/>
  <c r="M233"/>
  <c r="M142"/>
  <c r="O139"/>
  <c r="O168"/>
  <c r="Q165"/>
  <c r="Q168" s="1"/>
  <c r="O224" i="20"/>
  <c r="Q221"/>
  <c r="Q224" s="1"/>
  <c r="O130"/>
  <c r="O182"/>
  <c r="P234"/>
  <c r="O234" i="1"/>
  <c r="O98" i="19"/>
  <c r="Q95"/>
  <c r="Q104" i="20"/>
  <c r="O217" i="19"/>
  <c r="Q73" i="20"/>
  <c r="Q77" s="1"/>
  <c r="O77"/>
  <c r="O208"/>
  <c r="Q52"/>
  <c r="Q61"/>
  <c r="Q64" s="1"/>
  <c r="O64"/>
  <c r="O150"/>
  <c r="Q147"/>
  <c r="Q150" s="1"/>
  <c r="O234" i="16"/>
  <c r="O151" i="19"/>
  <c r="M155"/>
  <c r="O181"/>
  <c r="Q177"/>
  <c r="Q181" s="1"/>
  <c r="O120"/>
  <c r="Q117"/>
  <c r="Q120" s="1"/>
  <c r="M104"/>
  <c r="N233"/>
  <c r="N234" s="1"/>
  <c r="O229"/>
  <c r="O129"/>
  <c r="Q125"/>
  <c r="Q129" s="1"/>
  <c r="N104"/>
  <c r="Q195"/>
  <c r="Q198" s="1"/>
  <c r="O198"/>
  <c r="Q78" i="13"/>
  <c r="M150" i="19"/>
  <c r="Q65" i="20"/>
  <c r="Q68" s="1"/>
  <c r="O68"/>
  <c r="O104"/>
  <c r="M220" i="19"/>
  <c r="M77"/>
  <c r="O73"/>
  <c r="O78" i="16"/>
  <c r="O124" i="19"/>
  <c r="Q121"/>
  <c r="O72"/>
  <c r="Q72" s="1"/>
  <c r="O52" i="20"/>
  <c r="Q234" i="13"/>
  <c r="M78" i="20"/>
  <c r="O142"/>
  <c r="Q139"/>
  <c r="Q142" s="1"/>
  <c r="O90" i="19"/>
  <c r="Q87"/>
  <c r="M146"/>
  <c r="O143"/>
  <c r="O116"/>
  <c r="Q113"/>
  <c r="Q116" s="1"/>
  <c r="O25"/>
  <c r="Q21"/>
  <c r="Q25" s="1"/>
  <c r="P182"/>
  <c r="Q12" i="20"/>
  <c r="O228"/>
  <c r="Q225"/>
  <c r="Q228" s="1"/>
  <c r="O156" i="13"/>
  <c r="Q78" i="15"/>
  <c r="O155" i="20"/>
  <c r="Q151"/>
  <c r="Q155" s="1"/>
  <c r="O26"/>
  <c r="Q191" i="19"/>
  <c r="Q194" s="1"/>
  <c r="O194"/>
  <c r="O94"/>
  <c r="Q91"/>
  <c r="O78" i="17"/>
  <c r="Q156" i="15"/>
  <c r="O156" i="14"/>
  <c r="Q232" i="19"/>
  <c r="N78" i="20"/>
  <c r="M26" i="19"/>
  <c r="O172"/>
  <c r="Q169"/>
  <c r="Q172" s="1"/>
  <c r="O220" i="20"/>
  <c r="Q217"/>
  <c r="Q220" s="1"/>
  <c r="Q230" s="1"/>
  <c r="O146"/>
  <c r="Q143"/>
  <c r="Q146" s="1"/>
  <c r="Q234" i="14"/>
  <c r="O78" i="13"/>
  <c r="O147" i="19"/>
  <c r="Q78" i="14"/>
  <c r="M130" i="19"/>
  <c r="Q78" i="16"/>
  <c r="N182" i="19"/>
  <c r="O103"/>
  <c r="Q69" i="20"/>
  <c r="Q72" s="1"/>
  <c r="O72"/>
  <c r="O234" i="13"/>
  <c r="A72"/>
  <c r="I70"/>
  <c r="D78" i="19"/>
  <c r="W227" i="13"/>
  <c r="W66"/>
  <c r="A52"/>
  <c r="A77"/>
  <c r="W202"/>
  <c r="W218"/>
  <c r="V148"/>
  <c r="V150" s="1"/>
  <c r="I66"/>
  <c r="W219"/>
  <c r="V124"/>
  <c r="V126" s="1"/>
  <c r="W126" s="1"/>
  <c r="W145"/>
  <c r="A68"/>
  <c r="W223"/>
  <c r="V98"/>
  <c r="V100" s="1"/>
  <c r="W100" s="1"/>
  <c r="W46"/>
  <c r="W125"/>
  <c r="T150"/>
  <c r="W71"/>
  <c r="H64"/>
  <c r="H74" s="1"/>
  <c r="I74" s="1"/>
  <c r="T142"/>
  <c r="H68"/>
  <c r="I63"/>
  <c r="W226"/>
  <c r="A64"/>
  <c r="W67"/>
  <c r="I46"/>
  <c r="W99"/>
  <c r="V61"/>
  <c r="T64"/>
  <c r="W140"/>
  <c r="W151"/>
  <c r="W20"/>
  <c r="W139"/>
  <c r="V225"/>
  <c r="T228"/>
  <c r="V221"/>
  <c r="T224"/>
  <c r="W149"/>
  <c r="V69"/>
  <c r="T72"/>
  <c r="V65"/>
  <c r="T68"/>
  <c r="I20"/>
  <c r="I69"/>
  <c r="V141"/>
  <c r="V142" s="1"/>
  <c r="V217"/>
  <c r="V220" s="1"/>
  <c r="T220"/>
  <c r="V229"/>
  <c r="W144"/>
  <c r="V143"/>
  <c r="V146" s="1"/>
  <c r="T146"/>
  <c r="V73"/>
  <c r="I61"/>
  <c r="O230" i="20" l="1"/>
  <c r="O52" i="19"/>
  <c r="P234"/>
  <c r="P230"/>
  <c r="T230" i="13"/>
  <c r="M230" i="19"/>
  <c r="E25"/>
  <c r="E26" s="1"/>
  <c r="O204"/>
  <c r="Q178"/>
  <c r="O126"/>
  <c r="O178"/>
  <c r="Q204"/>
  <c r="Q152" i="20"/>
  <c r="V152" i="13"/>
  <c r="W152" s="1"/>
  <c r="O152" i="20"/>
  <c r="M152" i="19"/>
  <c r="T152" i="13"/>
  <c r="N152" i="19"/>
  <c r="O100"/>
  <c r="Q94"/>
  <c r="Q208"/>
  <c r="E74" i="20"/>
  <c r="O74" i="19"/>
  <c r="T74" i="13"/>
  <c r="Q74" i="20"/>
  <c r="I64" i="19"/>
  <c r="O74" i="20"/>
  <c r="E22" i="19"/>
  <c r="I12"/>
  <c r="Q26" i="20"/>
  <c r="Q22"/>
  <c r="Q90" i="19"/>
  <c r="Q124"/>
  <c r="Q126" s="1"/>
  <c r="W12"/>
  <c r="Q22"/>
  <c r="E72"/>
  <c r="W38"/>
  <c r="Q48"/>
  <c r="M234"/>
  <c r="Q52"/>
  <c r="W18"/>
  <c r="E68"/>
  <c r="I68" s="1"/>
  <c r="I65"/>
  <c r="Q147"/>
  <c r="Q98"/>
  <c r="O208"/>
  <c r="M78"/>
  <c r="O150"/>
  <c r="Q156" i="20"/>
  <c r="E78"/>
  <c r="Q143" i="19"/>
  <c r="Q146" s="1"/>
  <c r="O146"/>
  <c r="O220"/>
  <c r="Q217"/>
  <c r="Q220" s="1"/>
  <c r="O224"/>
  <c r="Q221"/>
  <c r="Q224" s="1"/>
  <c r="M156"/>
  <c r="O234" i="20"/>
  <c r="Q73" i="19"/>
  <c r="Q77" s="1"/>
  <c r="O77"/>
  <c r="O26"/>
  <c r="Q151"/>
  <c r="Q155" s="1"/>
  <c r="O155"/>
  <c r="O78" i="20"/>
  <c r="Q182" i="19"/>
  <c r="O142"/>
  <c r="Q139"/>
  <c r="Q142" s="1"/>
  <c r="Q234" i="20"/>
  <c r="O130" i="19"/>
  <c r="O156" i="20"/>
  <c r="Q26" i="19"/>
  <c r="O104"/>
  <c r="O233"/>
  <c r="Q229"/>
  <c r="Q233" s="1"/>
  <c r="Q78" i="20"/>
  <c r="O182" i="19"/>
  <c r="W98" i="13"/>
  <c r="W148"/>
  <c r="W73"/>
  <c r="W124"/>
  <c r="A78"/>
  <c r="I68"/>
  <c r="W146"/>
  <c r="V72"/>
  <c r="W72" s="1"/>
  <c r="W69"/>
  <c r="W147"/>
  <c r="W150"/>
  <c r="W229"/>
  <c r="W143"/>
  <c r="V224"/>
  <c r="W224" s="1"/>
  <c r="W221"/>
  <c r="W217"/>
  <c r="V64"/>
  <c r="W61"/>
  <c r="I64"/>
  <c r="V228"/>
  <c r="W228" s="1"/>
  <c r="W225"/>
  <c r="V68"/>
  <c r="W68" s="1"/>
  <c r="W65"/>
  <c r="W141"/>
  <c r="W220"/>
  <c r="V230" l="1"/>
  <c r="W230" s="1"/>
  <c r="Q230" i="19"/>
  <c r="O230"/>
  <c r="Q104"/>
  <c r="O152"/>
  <c r="E78"/>
  <c r="Q100"/>
  <c r="Q74"/>
  <c r="Q130"/>
  <c r="V74" i="13"/>
  <c r="W74" s="1"/>
  <c r="E74" i="19"/>
  <c r="Q150"/>
  <c r="Q156" s="1"/>
  <c r="Q234"/>
  <c r="O78"/>
  <c r="O156"/>
  <c r="O234"/>
  <c r="Q78"/>
  <c r="W142" i="13"/>
  <c r="W64"/>
  <c r="Q152" i="19" l="1"/>
  <c r="T47" i="16"/>
  <c r="R139" i="17" l="1"/>
  <c r="S139"/>
  <c r="U139"/>
  <c r="R140"/>
  <c r="S140"/>
  <c r="U140"/>
  <c r="R141"/>
  <c r="S141"/>
  <c r="U141"/>
  <c r="R143"/>
  <c r="S143"/>
  <c r="U143"/>
  <c r="R144"/>
  <c r="S144"/>
  <c r="U144"/>
  <c r="R145"/>
  <c r="S145"/>
  <c r="U145"/>
  <c r="R147"/>
  <c r="S147"/>
  <c r="U147"/>
  <c r="R148"/>
  <c r="S148"/>
  <c r="U148"/>
  <c r="R149"/>
  <c r="S149"/>
  <c r="U149"/>
  <c r="T203" i="1"/>
  <c r="R98"/>
  <c r="R100" s="1"/>
  <c r="S98"/>
  <c r="S100" s="1"/>
  <c r="U98"/>
  <c r="U100" s="1"/>
  <c r="T99"/>
  <c r="T100" l="1"/>
  <c r="T143" i="17"/>
  <c r="T139"/>
  <c r="T144"/>
  <c r="R146"/>
  <c r="T140"/>
  <c r="T148"/>
  <c r="T145"/>
  <c r="R142"/>
  <c r="T149"/>
  <c r="T147"/>
  <c r="U146"/>
  <c r="T98" i="1"/>
  <c r="T141" i="17"/>
  <c r="U142"/>
  <c r="S146"/>
  <c r="S142"/>
  <c r="T142" l="1"/>
  <c r="T146"/>
  <c r="U229" l="1"/>
  <c r="S229"/>
  <c r="R229"/>
  <c r="U227"/>
  <c r="S227"/>
  <c r="R227"/>
  <c r="U226"/>
  <c r="S226"/>
  <c r="R226"/>
  <c r="U225"/>
  <c r="S225"/>
  <c r="R225"/>
  <c r="U223"/>
  <c r="S223"/>
  <c r="R223"/>
  <c r="U222"/>
  <c r="S222"/>
  <c r="R222"/>
  <c r="U221"/>
  <c r="S221"/>
  <c r="R221"/>
  <c r="U219"/>
  <c r="S219"/>
  <c r="R219"/>
  <c r="U218"/>
  <c r="S218"/>
  <c r="R218"/>
  <c r="U217"/>
  <c r="S217"/>
  <c r="R217"/>
  <c r="T203"/>
  <c r="U202"/>
  <c r="U204" s="1"/>
  <c r="S202"/>
  <c r="S204" s="1"/>
  <c r="R202"/>
  <c r="R204" s="1"/>
  <c r="T177"/>
  <c r="U176"/>
  <c r="U178" s="1"/>
  <c r="S176"/>
  <c r="S178" s="1"/>
  <c r="R176"/>
  <c r="R178" s="1"/>
  <c r="U151"/>
  <c r="S151"/>
  <c r="R151"/>
  <c r="T125"/>
  <c r="U124"/>
  <c r="U126" s="1"/>
  <c r="S124"/>
  <c r="S126" s="1"/>
  <c r="R124"/>
  <c r="R126" s="1"/>
  <c r="U98"/>
  <c r="U100" s="1"/>
  <c r="S98"/>
  <c r="S100" s="1"/>
  <c r="R98"/>
  <c r="R100" s="1"/>
  <c r="U73"/>
  <c r="S73"/>
  <c r="R73"/>
  <c r="G73"/>
  <c r="F73"/>
  <c r="U71"/>
  <c r="S71"/>
  <c r="R71"/>
  <c r="G71"/>
  <c r="F71"/>
  <c r="U70"/>
  <c r="S70"/>
  <c r="R70"/>
  <c r="G70"/>
  <c r="F70"/>
  <c r="U69"/>
  <c r="S69"/>
  <c r="R69"/>
  <c r="G69"/>
  <c r="F69"/>
  <c r="U67"/>
  <c r="S67"/>
  <c r="R67"/>
  <c r="G67"/>
  <c r="F67"/>
  <c r="U66"/>
  <c r="S66"/>
  <c r="R66"/>
  <c r="G66"/>
  <c r="F66"/>
  <c r="U65"/>
  <c r="S65"/>
  <c r="R65"/>
  <c r="G65"/>
  <c r="F65"/>
  <c r="U63"/>
  <c r="S63"/>
  <c r="R63"/>
  <c r="G63"/>
  <c r="F63"/>
  <c r="U62"/>
  <c r="S62"/>
  <c r="R62"/>
  <c r="G62"/>
  <c r="F62"/>
  <c r="U61"/>
  <c r="S61"/>
  <c r="R61"/>
  <c r="G61"/>
  <c r="F61"/>
  <c r="A50"/>
  <c r="A49"/>
  <c r="T47"/>
  <c r="H47"/>
  <c r="A47"/>
  <c r="U46"/>
  <c r="U48" s="1"/>
  <c r="S46"/>
  <c r="S48" s="1"/>
  <c r="R46"/>
  <c r="R48" s="1"/>
  <c r="G46"/>
  <c r="G48" s="1"/>
  <c r="F46"/>
  <c r="F48" s="1"/>
  <c r="A48" s="1"/>
  <c r="A24"/>
  <c r="A23"/>
  <c r="T21"/>
  <c r="H21"/>
  <c r="A21"/>
  <c r="G20"/>
  <c r="G22" s="1"/>
  <c r="F20"/>
  <c r="F22" s="1"/>
  <c r="A22" s="1"/>
  <c r="S152" l="1"/>
  <c r="R152"/>
  <c r="T204"/>
  <c r="V47"/>
  <c r="W47" s="1"/>
  <c r="V21"/>
  <c r="T22"/>
  <c r="S220"/>
  <c r="A51"/>
  <c r="T218"/>
  <c r="V218" s="1"/>
  <c r="T223"/>
  <c r="G64"/>
  <c r="G74" s="1"/>
  <c r="R224"/>
  <c r="H67"/>
  <c r="I67" s="1"/>
  <c r="A63"/>
  <c r="A71"/>
  <c r="A75"/>
  <c r="T222"/>
  <c r="V222" s="1"/>
  <c r="A46"/>
  <c r="S72"/>
  <c r="H62"/>
  <c r="I62" s="1"/>
  <c r="T62"/>
  <c r="V62" s="1"/>
  <c r="T70"/>
  <c r="V70" s="1"/>
  <c r="A25"/>
  <c r="V203"/>
  <c r="H73"/>
  <c r="R220"/>
  <c r="R230" s="1"/>
  <c r="A62"/>
  <c r="A67"/>
  <c r="A70"/>
  <c r="A76"/>
  <c r="F64"/>
  <c r="F74" s="1"/>
  <c r="T217"/>
  <c r="V217" s="1"/>
  <c r="U220"/>
  <c r="U230" s="1"/>
  <c r="T219"/>
  <c r="V219" s="1"/>
  <c r="R64"/>
  <c r="R74" s="1"/>
  <c r="T66"/>
  <c r="V66" s="1"/>
  <c r="T71"/>
  <c r="V71" s="1"/>
  <c r="U64"/>
  <c r="U74" s="1"/>
  <c r="R68"/>
  <c r="I21"/>
  <c r="T227"/>
  <c r="V227" s="1"/>
  <c r="R228"/>
  <c r="V202"/>
  <c r="T226"/>
  <c r="U228"/>
  <c r="S228"/>
  <c r="T176"/>
  <c r="T178" s="1"/>
  <c r="R150"/>
  <c r="S150"/>
  <c r="U150"/>
  <c r="U152" s="1"/>
  <c r="U72"/>
  <c r="R72"/>
  <c r="H70"/>
  <c r="I70" s="1"/>
  <c r="H46"/>
  <c r="H48" s="1"/>
  <c r="I48" s="1"/>
  <c r="F72"/>
  <c r="G72"/>
  <c r="A20"/>
  <c r="T225"/>
  <c r="V225" s="1"/>
  <c r="V176"/>
  <c r="V46"/>
  <c r="V48" s="1"/>
  <c r="W48" s="1"/>
  <c r="V20"/>
  <c r="V22" s="1"/>
  <c r="W22" s="1"/>
  <c r="T67"/>
  <c r="V67" s="1"/>
  <c r="S224"/>
  <c r="S230" s="1"/>
  <c r="U224"/>
  <c r="U68"/>
  <c r="S68"/>
  <c r="G68"/>
  <c r="A66"/>
  <c r="F68"/>
  <c r="T221"/>
  <c r="V221" s="1"/>
  <c r="S64"/>
  <c r="S74" s="1"/>
  <c r="T63"/>
  <c r="V63" s="1"/>
  <c r="H65"/>
  <c r="I65" s="1"/>
  <c r="H63"/>
  <c r="H66"/>
  <c r="H69"/>
  <c r="H71"/>
  <c r="H20"/>
  <c r="H22" s="1"/>
  <c r="I22" s="1"/>
  <c r="H61"/>
  <c r="T46"/>
  <c r="T48" s="1"/>
  <c r="I47"/>
  <c r="T98"/>
  <c r="T100" s="1"/>
  <c r="V141"/>
  <c r="A61"/>
  <c r="T61"/>
  <c r="A65"/>
  <c r="T65"/>
  <c r="A69"/>
  <c r="T69"/>
  <c r="A73"/>
  <c r="T73"/>
  <c r="T124"/>
  <c r="T126" s="1"/>
  <c r="V145"/>
  <c r="V148"/>
  <c r="W148" s="1"/>
  <c r="V125"/>
  <c r="V139"/>
  <c r="V149"/>
  <c r="V140"/>
  <c r="T202"/>
  <c r="V177"/>
  <c r="V178" s="1"/>
  <c r="T229"/>
  <c r="T151"/>
  <c r="A74" l="1"/>
  <c r="V204"/>
  <c r="W204" s="1"/>
  <c r="W177"/>
  <c r="T220"/>
  <c r="V223"/>
  <c r="V224" s="1"/>
  <c r="W21"/>
  <c r="A64"/>
  <c r="V124"/>
  <c r="V126" s="1"/>
  <c r="W126" s="1"/>
  <c r="W222"/>
  <c r="W71"/>
  <c r="W218"/>
  <c r="W66"/>
  <c r="V220"/>
  <c r="W63"/>
  <c r="W227"/>
  <c r="W203"/>
  <c r="W125"/>
  <c r="A77"/>
  <c r="W176"/>
  <c r="W98"/>
  <c r="W62"/>
  <c r="W70"/>
  <c r="I46"/>
  <c r="I20"/>
  <c r="I73"/>
  <c r="W67"/>
  <c r="W219"/>
  <c r="H68"/>
  <c r="I63"/>
  <c r="T228"/>
  <c r="W149"/>
  <c r="V226"/>
  <c r="V98"/>
  <c r="V100" s="1"/>
  <c r="A72"/>
  <c r="W145"/>
  <c r="V144"/>
  <c r="W144" s="1"/>
  <c r="A68"/>
  <c r="A26"/>
  <c r="T224"/>
  <c r="H64"/>
  <c r="V73"/>
  <c r="V151"/>
  <c r="W141"/>
  <c r="V142"/>
  <c r="W99"/>
  <c r="V69"/>
  <c r="V72" s="1"/>
  <c r="T72"/>
  <c r="A52"/>
  <c r="I66"/>
  <c r="T150"/>
  <c r="T152" s="1"/>
  <c r="V147"/>
  <c r="V150" s="1"/>
  <c r="V143"/>
  <c r="V65"/>
  <c r="V68" s="1"/>
  <c r="T68"/>
  <c r="I71"/>
  <c r="H72"/>
  <c r="W140"/>
  <c r="W139"/>
  <c r="V61"/>
  <c r="V64" s="1"/>
  <c r="T64"/>
  <c r="V229"/>
  <c r="I69"/>
  <c r="I61"/>
  <c r="H74" l="1"/>
  <c r="I74" s="1"/>
  <c r="T230"/>
  <c r="V74"/>
  <c r="W74" s="1"/>
  <c r="T74"/>
  <c r="W226"/>
  <c r="A78"/>
  <c r="I68"/>
  <c r="W223"/>
  <c r="W124"/>
  <c r="W46"/>
  <c r="W202"/>
  <c r="V228"/>
  <c r="V230" s="1"/>
  <c r="W230" s="1"/>
  <c r="W20"/>
  <c r="I72"/>
  <c r="V146"/>
  <c r="W146" s="1"/>
  <c r="I64"/>
  <c r="W61"/>
  <c r="W68"/>
  <c r="W65"/>
  <c r="W225"/>
  <c r="W73"/>
  <c r="W229"/>
  <c r="W142"/>
  <c r="W151"/>
  <c r="W72"/>
  <c r="W69"/>
  <c r="W224"/>
  <c r="W221"/>
  <c r="W147"/>
  <c r="W217"/>
  <c r="W143"/>
  <c r="V152" l="1"/>
  <c r="W152" s="1"/>
  <c r="W228"/>
  <c r="W150"/>
  <c r="W220"/>
  <c r="W64"/>
  <c r="V201" i="1" l="1"/>
  <c r="W201"/>
  <c r="V200"/>
  <c r="W200"/>
  <c r="V199"/>
  <c r="V197"/>
  <c r="W197"/>
  <c r="V196"/>
  <c r="W196"/>
  <c r="V193"/>
  <c r="W193"/>
  <c r="V192"/>
  <c r="W192"/>
  <c r="V191"/>
  <c r="V175"/>
  <c r="W175"/>
  <c r="V174"/>
  <c r="W174"/>
  <c r="V173"/>
  <c r="V171"/>
  <c r="W171"/>
  <c r="W170"/>
  <c r="V169"/>
  <c r="V167"/>
  <c r="W167"/>
  <c r="V166"/>
  <c r="H46" i="16"/>
  <c r="V20" i="14"/>
  <c r="H69"/>
  <c r="V20" i="15"/>
  <c r="H67"/>
  <c r="H66"/>
  <c r="H70" i="16"/>
  <c r="V20"/>
  <c r="H67"/>
  <c r="H63"/>
  <c r="V165" i="1"/>
  <c r="V195"/>
  <c r="W165"/>
  <c r="W99" i="15"/>
  <c r="W177"/>
  <c r="A50" i="1"/>
  <c r="A49"/>
  <c r="A47"/>
  <c r="A50" i="14"/>
  <c r="A49"/>
  <c r="A47"/>
  <c r="A24"/>
  <c r="A23"/>
  <c r="A21"/>
  <c r="A50" i="15"/>
  <c r="A49"/>
  <c r="A47"/>
  <c r="A24"/>
  <c r="A23"/>
  <c r="A21"/>
  <c r="A50" i="16"/>
  <c r="A49"/>
  <c r="A47"/>
  <c r="A24"/>
  <c r="A23"/>
  <c r="A21"/>
  <c r="T21" i="14"/>
  <c r="T22" s="1"/>
  <c r="T47" i="1"/>
  <c r="H47"/>
  <c r="T203" i="16"/>
  <c r="T177"/>
  <c r="T125"/>
  <c r="T99"/>
  <c r="V99" s="1"/>
  <c r="T21"/>
  <c r="H47"/>
  <c r="H21"/>
  <c r="T203" i="15"/>
  <c r="T177"/>
  <c r="T125"/>
  <c r="T99"/>
  <c r="T47"/>
  <c r="T21"/>
  <c r="T22" s="1"/>
  <c r="T203" i="14"/>
  <c r="T177"/>
  <c r="T125"/>
  <c r="T99"/>
  <c r="T47"/>
  <c r="V47" s="1"/>
  <c r="T177" i="1"/>
  <c r="T125"/>
  <c r="V125" i="16"/>
  <c r="U227" i="14"/>
  <c r="S227"/>
  <c r="R227"/>
  <c r="U226"/>
  <c r="S226"/>
  <c r="R226"/>
  <c r="U225"/>
  <c r="S225"/>
  <c r="R225"/>
  <c r="U223"/>
  <c r="S223"/>
  <c r="R223"/>
  <c r="U222"/>
  <c r="S222"/>
  <c r="R222"/>
  <c r="U221"/>
  <c r="S221"/>
  <c r="R221"/>
  <c r="U219"/>
  <c r="S219"/>
  <c r="R219"/>
  <c r="U218"/>
  <c r="S218"/>
  <c r="R218"/>
  <c r="U217"/>
  <c r="S217"/>
  <c r="R217"/>
  <c r="U229"/>
  <c r="S229"/>
  <c r="R229"/>
  <c r="U202"/>
  <c r="U204" s="1"/>
  <c r="S202"/>
  <c r="S204" s="1"/>
  <c r="R202"/>
  <c r="R204" s="1"/>
  <c r="U176"/>
  <c r="U178" s="1"/>
  <c r="S176"/>
  <c r="S178" s="1"/>
  <c r="R176"/>
  <c r="R178" s="1"/>
  <c r="U149"/>
  <c r="S149"/>
  <c r="R149"/>
  <c r="U148"/>
  <c r="S148"/>
  <c r="R148"/>
  <c r="U147"/>
  <c r="S147"/>
  <c r="R147"/>
  <c r="U145"/>
  <c r="S145"/>
  <c r="R145"/>
  <c r="U144"/>
  <c r="S144"/>
  <c r="R144"/>
  <c r="U143"/>
  <c r="S143"/>
  <c r="R143"/>
  <c r="U141"/>
  <c r="S141"/>
  <c r="R141"/>
  <c r="U140"/>
  <c r="S140"/>
  <c r="R140"/>
  <c r="U139"/>
  <c r="S139"/>
  <c r="R139"/>
  <c r="U151"/>
  <c r="S151"/>
  <c r="R151"/>
  <c r="U124"/>
  <c r="U126" s="1"/>
  <c r="S124"/>
  <c r="S126" s="1"/>
  <c r="R124"/>
  <c r="R126" s="1"/>
  <c r="U98"/>
  <c r="U100" s="1"/>
  <c r="S98"/>
  <c r="S100" s="1"/>
  <c r="R98"/>
  <c r="R100" s="1"/>
  <c r="U71"/>
  <c r="S71"/>
  <c r="R71"/>
  <c r="G71"/>
  <c r="F71"/>
  <c r="U70"/>
  <c r="S70"/>
  <c r="R70"/>
  <c r="G70"/>
  <c r="F70"/>
  <c r="U69"/>
  <c r="S69"/>
  <c r="R69"/>
  <c r="G69"/>
  <c r="F69"/>
  <c r="U67"/>
  <c r="S67"/>
  <c r="R67"/>
  <c r="G67"/>
  <c r="F67"/>
  <c r="U66"/>
  <c r="S66"/>
  <c r="R66"/>
  <c r="G66"/>
  <c r="F66"/>
  <c r="U65"/>
  <c r="S65"/>
  <c r="R65"/>
  <c r="G65"/>
  <c r="F65"/>
  <c r="U63"/>
  <c r="S63"/>
  <c r="R63"/>
  <c r="G63"/>
  <c r="F63"/>
  <c r="U62"/>
  <c r="S62"/>
  <c r="R62"/>
  <c r="G62"/>
  <c r="F62"/>
  <c r="U61"/>
  <c r="S61"/>
  <c r="R61"/>
  <c r="G61"/>
  <c r="F61"/>
  <c r="U73"/>
  <c r="S73"/>
  <c r="R73"/>
  <c r="G73"/>
  <c r="F73"/>
  <c r="U46"/>
  <c r="U48" s="1"/>
  <c r="S46"/>
  <c r="S48" s="1"/>
  <c r="R46"/>
  <c r="R48" s="1"/>
  <c r="G46"/>
  <c r="G48" s="1"/>
  <c r="F46"/>
  <c r="F48" s="1"/>
  <c r="H47"/>
  <c r="G20"/>
  <c r="G22" s="1"/>
  <c r="F20"/>
  <c r="H21"/>
  <c r="U231" i="24"/>
  <c r="S231"/>
  <c r="T231" s="1"/>
  <c r="V231" s="1"/>
  <c r="R231"/>
  <c r="P231"/>
  <c r="N231"/>
  <c r="M231"/>
  <c r="O231" s="1"/>
  <c r="Q231" s="1"/>
  <c r="W231" s="1"/>
  <c r="U230"/>
  <c r="S230"/>
  <c r="R230"/>
  <c r="P230"/>
  <c r="P232" s="1"/>
  <c r="N230"/>
  <c r="M230"/>
  <c r="U229"/>
  <c r="S229"/>
  <c r="R229"/>
  <c r="P229"/>
  <c r="N229"/>
  <c r="M229"/>
  <c r="U227"/>
  <c r="S227"/>
  <c r="R227"/>
  <c r="P227"/>
  <c r="N227"/>
  <c r="M227"/>
  <c r="U226"/>
  <c r="S226"/>
  <c r="R226"/>
  <c r="P226"/>
  <c r="N226"/>
  <c r="M226"/>
  <c r="U225"/>
  <c r="S225"/>
  <c r="R225"/>
  <c r="P225"/>
  <c r="P228" s="1"/>
  <c r="N225"/>
  <c r="M225"/>
  <c r="U223"/>
  <c r="S223"/>
  <c r="T223" s="1"/>
  <c r="V223" s="1"/>
  <c r="R223"/>
  <c r="P223"/>
  <c r="N223"/>
  <c r="M223"/>
  <c r="O223" s="1"/>
  <c r="Q223" s="1"/>
  <c r="W223" s="1"/>
  <c r="U222"/>
  <c r="S222"/>
  <c r="R222"/>
  <c r="P222"/>
  <c r="P224" s="1"/>
  <c r="P233" s="1"/>
  <c r="N222"/>
  <c r="M222"/>
  <c r="U221"/>
  <c r="S221"/>
  <c r="R221"/>
  <c r="P221"/>
  <c r="N221"/>
  <c r="M221"/>
  <c r="U219"/>
  <c r="S219"/>
  <c r="R219"/>
  <c r="P219"/>
  <c r="N219"/>
  <c r="M219"/>
  <c r="U218"/>
  <c r="S218"/>
  <c r="R218"/>
  <c r="P218"/>
  <c r="N218"/>
  <c r="M218"/>
  <c r="M220" s="1"/>
  <c r="U217"/>
  <c r="S217"/>
  <c r="R217"/>
  <c r="P217"/>
  <c r="P220" s="1"/>
  <c r="N217"/>
  <c r="M217"/>
  <c r="U206"/>
  <c r="S206"/>
  <c r="S207" s="1"/>
  <c r="R206"/>
  <c r="P206"/>
  <c r="N206"/>
  <c r="M206"/>
  <c r="M207" s="1"/>
  <c r="T205"/>
  <c r="V205" s="1"/>
  <c r="O205"/>
  <c r="Q205"/>
  <c r="W205" s="1"/>
  <c r="T204"/>
  <c r="V204" s="1"/>
  <c r="O204"/>
  <c r="T203"/>
  <c r="V203"/>
  <c r="O203"/>
  <c r="Q203" s="1"/>
  <c r="U202"/>
  <c r="S202"/>
  <c r="R202"/>
  <c r="P202"/>
  <c r="N202"/>
  <c r="M202"/>
  <c r="T201"/>
  <c r="V201" s="1"/>
  <c r="O201"/>
  <c r="Q201" s="1"/>
  <c r="T200"/>
  <c r="V200"/>
  <c r="O200"/>
  <c r="Q200" s="1"/>
  <c r="W200" s="1"/>
  <c r="T199"/>
  <c r="O199"/>
  <c r="Q199" s="1"/>
  <c r="W199" s="1"/>
  <c r="U198"/>
  <c r="U207" s="1"/>
  <c r="U208" s="1"/>
  <c r="S198"/>
  <c r="R198"/>
  <c r="P198"/>
  <c r="N198"/>
  <c r="N207" s="1"/>
  <c r="N208" s="1"/>
  <c r="M198"/>
  <c r="T197"/>
  <c r="V197" s="1"/>
  <c r="O197"/>
  <c r="Q197"/>
  <c r="T196"/>
  <c r="V196" s="1"/>
  <c r="O196"/>
  <c r="Q196" s="1"/>
  <c r="W196" s="1"/>
  <c r="T195"/>
  <c r="V195" s="1"/>
  <c r="V198" s="1"/>
  <c r="O195"/>
  <c r="U194"/>
  <c r="S194"/>
  <c r="R194"/>
  <c r="P194"/>
  <c r="N194"/>
  <c r="M194"/>
  <c r="T193"/>
  <c r="V193" s="1"/>
  <c r="O193"/>
  <c r="Q193" s="1"/>
  <c r="T192"/>
  <c r="O192"/>
  <c r="Q192" s="1"/>
  <c r="W192" s="1"/>
  <c r="T191"/>
  <c r="O191"/>
  <c r="Q191" s="1"/>
  <c r="W191"/>
  <c r="U180"/>
  <c r="U181" s="1"/>
  <c r="U182" s="1"/>
  <c r="S180"/>
  <c r="R180"/>
  <c r="P180"/>
  <c r="N180"/>
  <c r="M180"/>
  <c r="T179"/>
  <c r="V179"/>
  <c r="O179"/>
  <c r="Q179" s="1"/>
  <c r="W179" s="1"/>
  <c r="T178"/>
  <c r="V178" s="1"/>
  <c r="O178"/>
  <c r="T177"/>
  <c r="V177" s="1"/>
  <c r="O177"/>
  <c r="Q177" s="1"/>
  <c r="W177" s="1"/>
  <c r="U176"/>
  <c r="S176"/>
  <c r="R176"/>
  <c r="R181" s="1"/>
  <c r="R182" s="1"/>
  <c r="P176"/>
  <c r="N176"/>
  <c r="M176"/>
  <c r="T175"/>
  <c r="V175" s="1"/>
  <c r="O175"/>
  <c r="Q175"/>
  <c r="W175" s="1"/>
  <c r="T174"/>
  <c r="V174" s="1"/>
  <c r="O174"/>
  <c r="T173"/>
  <c r="V173"/>
  <c r="O173"/>
  <c r="Q173" s="1"/>
  <c r="W173" s="1"/>
  <c r="U172"/>
  <c r="S172"/>
  <c r="R172"/>
  <c r="P172"/>
  <c r="N172"/>
  <c r="M172"/>
  <c r="T171"/>
  <c r="V171" s="1"/>
  <c r="O171"/>
  <c r="Q171" s="1"/>
  <c r="W171" s="1"/>
  <c r="T170"/>
  <c r="V170" s="1"/>
  <c r="O170"/>
  <c r="T169"/>
  <c r="T172" s="1"/>
  <c r="O169"/>
  <c r="Q169" s="1"/>
  <c r="W169" s="1"/>
  <c r="U168"/>
  <c r="S168"/>
  <c r="R168"/>
  <c r="P168"/>
  <c r="N168"/>
  <c r="M168"/>
  <c r="T167"/>
  <c r="V167" s="1"/>
  <c r="O167"/>
  <c r="Q167" s="1"/>
  <c r="W167" s="1"/>
  <c r="T166"/>
  <c r="V166" s="1"/>
  <c r="O166"/>
  <c r="Q166" s="1"/>
  <c r="W166" s="1"/>
  <c r="T165"/>
  <c r="V165" s="1"/>
  <c r="O165"/>
  <c r="U153"/>
  <c r="S153"/>
  <c r="R153"/>
  <c r="T153" s="1"/>
  <c r="P153"/>
  <c r="N153"/>
  <c r="O153" s="1"/>
  <c r="Q153" s="1"/>
  <c r="M153"/>
  <c r="U152"/>
  <c r="S152"/>
  <c r="R152"/>
  <c r="R154" s="1"/>
  <c r="P152"/>
  <c r="N152"/>
  <c r="M152"/>
  <c r="U151"/>
  <c r="V151" s="1"/>
  <c r="S151"/>
  <c r="R151"/>
  <c r="P151"/>
  <c r="N151"/>
  <c r="O151" s="1"/>
  <c r="M151"/>
  <c r="U149"/>
  <c r="S149"/>
  <c r="R149"/>
  <c r="T149" s="1"/>
  <c r="P149"/>
  <c r="N149"/>
  <c r="O149" s="1"/>
  <c r="M149"/>
  <c r="U148"/>
  <c r="U150" s="1"/>
  <c r="S148"/>
  <c r="R148"/>
  <c r="P148"/>
  <c r="N148"/>
  <c r="N150" s="1"/>
  <c r="M148"/>
  <c r="U147"/>
  <c r="S147"/>
  <c r="R147"/>
  <c r="T147" s="1"/>
  <c r="P147"/>
  <c r="N147"/>
  <c r="O147" s="1"/>
  <c r="M147"/>
  <c r="Z146"/>
  <c r="U145"/>
  <c r="S145"/>
  <c r="R145"/>
  <c r="P145"/>
  <c r="P146" s="1"/>
  <c r="P155" s="1"/>
  <c r="N145"/>
  <c r="M145"/>
  <c r="Z144"/>
  <c r="U144"/>
  <c r="U146" s="1"/>
  <c r="S144"/>
  <c r="R144"/>
  <c r="P144"/>
  <c r="N144"/>
  <c r="M144"/>
  <c r="U143"/>
  <c r="S143"/>
  <c r="R143"/>
  <c r="T143" s="1"/>
  <c r="V143" s="1"/>
  <c r="P143"/>
  <c r="N143"/>
  <c r="O143" s="1"/>
  <c r="M143"/>
  <c r="U141"/>
  <c r="S141"/>
  <c r="R141"/>
  <c r="T141" s="1"/>
  <c r="P141"/>
  <c r="N141"/>
  <c r="M141"/>
  <c r="U140"/>
  <c r="S140"/>
  <c r="R140"/>
  <c r="T140" s="1"/>
  <c r="V140" s="1"/>
  <c r="P140"/>
  <c r="N140"/>
  <c r="M140"/>
  <c r="U139"/>
  <c r="S139"/>
  <c r="R139"/>
  <c r="P139"/>
  <c r="N139"/>
  <c r="O139" s="1"/>
  <c r="Q139" s="1"/>
  <c r="M139"/>
  <c r="U128"/>
  <c r="S128"/>
  <c r="R128"/>
  <c r="P128"/>
  <c r="N128"/>
  <c r="M128"/>
  <c r="T127"/>
  <c r="V127" s="1"/>
  <c r="O127"/>
  <c r="Q127" s="1"/>
  <c r="T126"/>
  <c r="V126" s="1"/>
  <c r="O126"/>
  <c r="Q126" s="1"/>
  <c r="T125"/>
  <c r="V125" s="1"/>
  <c r="W125" s="1"/>
  <c r="O125"/>
  <c r="U124"/>
  <c r="S124"/>
  <c r="R124"/>
  <c r="R129" s="1"/>
  <c r="P124"/>
  <c r="N124"/>
  <c r="M124"/>
  <c r="T123"/>
  <c r="V123" s="1"/>
  <c r="W123" s="1"/>
  <c r="O123"/>
  <c r="Q123" s="1"/>
  <c r="T122"/>
  <c r="V122"/>
  <c r="W122" s="1"/>
  <c r="O122"/>
  <c r="Q122" s="1"/>
  <c r="T121"/>
  <c r="O121"/>
  <c r="Z120"/>
  <c r="U120"/>
  <c r="S120"/>
  <c r="S129" s="1"/>
  <c r="R120"/>
  <c r="P120"/>
  <c r="N120"/>
  <c r="M120"/>
  <c r="T119"/>
  <c r="V119" s="1"/>
  <c r="O119"/>
  <c r="Q119" s="1"/>
  <c r="T118"/>
  <c r="V118" s="1"/>
  <c r="O118"/>
  <c r="Q118"/>
  <c r="W118" s="1"/>
  <c r="T117"/>
  <c r="V117" s="1"/>
  <c r="O117"/>
  <c r="Q117" s="1"/>
  <c r="U116"/>
  <c r="S116"/>
  <c r="R116"/>
  <c r="P116"/>
  <c r="N116"/>
  <c r="N130" s="1"/>
  <c r="M116"/>
  <c r="T115"/>
  <c r="V115" s="1"/>
  <c r="O115"/>
  <c r="Q115" s="1"/>
  <c r="T114"/>
  <c r="V114"/>
  <c r="O114"/>
  <c r="Q114" s="1"/>
  <c r="T113"/>
  <c r="T116" s="1"/>
  <c r="O113"/>
  <c r="U102"/>
  <c r="S102"/>
  <c r="R102"/>
  <c r="R103" s="1"/>
  <c r="P102"/>
  <c r="N102"/>
  <c r="M102"/>
  <c r="T101"/>
  <c r="V101" s="1"/>
  <c r="W101" s="1"/>
  <c r="O101"/>
  <c r="Q101" s="1"/>
  <c r="T100"/>
  <c r="V100"/>
  <c r="O100"/>
  <c r="Q100" s="1"/>
  <c r="T99"/>
  <c r="V99" s="1"/>
  <c r="W99" s="1"/>
  <c r="O99"/>
  <c r="Q99" s="1"/>
  <c r="Q102" s="1"/>
  <c r="U98"/>
  <c r="S98"/>
  <c r="S104" s="1"/>
  <c r="R98"/>
  <c r="P98"/>
  <c r="N98"/>
  <c r="M98"/>
  <c r="T97"/>
  <c r="V97" s="1"/>
  <c r="O97"/>
  <c r="Q97" s="1"/>
  <c r="T96"/>
  <c r="V96" s="1"/>
  <c r="O96"/>
  <c r="Q96"/>
  <c r="W96" s="1"/>
  <c r="T95"/>
  <c r="V95" s="1"/>
  <c r="O95"/>
  <c r="Z94"/>
  <c r="U94"/>
  <c r="S94"/>
  <c r="R94"/>
  <c r="P94"/>
  <c r="N94"/>
  <c r="N104" s="1"/>
  <c r="M94"/>
  <c r="T93"/>
  <c r="V93" s="1"/>
  <c r="W93" s="1"/>
  <c r="O93"/>
  <c r="Q93" s="1"/>
  <c r="T92"/>
  <c r="V92"/>
  <c r="O92"/>
  <c r="Q92" s="1"/>
  <c r="T91"/>
  <c r="T94" s="1"/>
  <c r="O91"/>
  <c r="U90"/>
  <c r="S90"/>
  <c r="R90"/>
  <c r="R104" s="1"/>
  <c r="P90"/>
  <c r="N90"/>
  <c r="M90"/>
  <c r="T89"/>
  <c r="V89" s="1"/>
  <c r="W89" s="1"/>
  <c r="O89"/>
  <c r="Q89"/>
  <c r="T88"/>
  <c r="O88"/>
  <c r="Q88" s="1"/>
  <c r="Q90" s="1"/>
  <c r="T87"/>
  <c r="V87" s="1"/>
  <c r="O87"/>
  <c r="Q87"/>
  <c r="W87" s="1"/>
  <c r="U75"/>
  <c r="S75"/>
  <c r="R75"/>
  <c r="P75"/>
  <c r="N75"/>
  <c r="M75"/>
  <c r="G75"/>
  <c r="F75"/>
  <c r="D75"/>
  <c r="C75"/>
  <c r="U74"/>
  <c r="S74"/>
  <c r="R74"/>
  <c r="P74"/>
  <c r="N74"/>
  <c r="M74"/>
  <c r="G74"/>
  <c r="F74"/>
  <c r="D74"/>
  <c r="C74"/>
  <c r="C76" s="1"/>
  <c r="U73"/>
  <c r="S73"/>
  <c r="R73"/>
  <c r="P73"/>
  <c r="P76" s="1"/>
  <c r="N73"/>
  <c r="N76" s="1"/>
  <c r="M73"/>
  <c r="G73"/>
  <c r="F73"/>
  <c r="F76" s="1"/>
  <c r="D73"/>
  <c r="D76" s="1"/>
  <c r="C73"/>
  <c r="U71"/>
  <c r="S71"/>
  <c r="T71" s="1"/>
  <c r="V71" s="1"/>
  <c r="R71"/>
  <c r="P71"/>
  <c r="N71"/>
  <c r="M71"/>
  <c r="O71" s="1"/>
  <c r="G71"/>
  <c r="F71"/>
  <c r="D71"/>
  <c r="C71"/>
  <c r="U70"/>
  <c r="S70"/>
  <c r="R70"/>
  <c r="P70"/>
  <c r="P72" s="1"/>
  <c r="N70"/>
  <c r="N72" s="1"/>
  <c r="M70"/>
  <c r="G70"/>
  <c r="F70"/>
  <c r="F72" s="1"/>
  <c r="D70"/>
  <c r="D72" s="1"/>
  <c r="C70"/>
  <c r="U69"/>
  <c r="S69"/>
  <c r="S72" s="1"/>
  <c r="R69"/>
  <c r="P69"/>
  <c r="N69"/>
  <c r="M69"/>
  <c r="O69" s="1"/>
  <c r="O72" s="1"/>
  <c r="G69"/>
  <c r="F69"/>
  <c r="D69"/>
  <c r="C69"/>
  <c r="U67"/>
  <c r="S67"/>
  <c r="R67"/>
  <c r="P67"/>
  <c r="N67"/>
  <c r="M67"/>
  <c r="G67"/>
  <c r="F67"/>
  <c r="D67"/>
  <c r="C67"/>
  <c r="U66"/>
  <c r="S66"/>
  <c r="S68" s="1"/>
  <c r="S77" s="1"/>
  <c r="R66"/>
  <c r="P66"/>
  <c r="N66"/>
  <c r="M66"/>
  <c r="O66" s="1"/>
  <c r="G66"/>
  <c r="F66"/>
  <c r="D66"/>
  <c r="C66"/>
  <c r="C68" s="1"/>
  <c r="C77" s="1"/>
  <c r="U65"/>
  <c r="U68" s="1"/>
  <c r="S65"/>
  <c r="R65"/>
  <c r="P65"/>
  <c r="P68" s="1"/>
  <c r="N65"/>
  <c r="M65"/>
  <c r="G65"/>
  <c r="F65"/>
  <c r="D65"/>
  <c r="D68" s="1"/>
  <c r="C65"/>
  <c r="U63"/>
  <c r="S63"/>
  <c r="T63" s="1"/>
  <c r="V63" s="1"/>
  <c r="W63" s="1"/>
  <c r="R63"/>
  <c r="P63"/>
  <c r="N63"/>
  <c r="M63"/>
  <c r="G63"/>
  <c r="F63"/>
  <c r="D63"/>
  <c r="C63"/>
  <c r="U62"/>
  <c r="S62"/>
  <c r="R62"/>
  <c r="P62"/>
  <c r="P64" s="1"/>
  <c r="N62"/>
  <c r="M62"/>
  <c r="G62"/>
  <c r="F62"/>
  <c r="F64" s="1"/>
  <c r="D62"/>
  <c r="C62"/>
  <c r="U61"/>
  <c r="S61"/>
  <c r="T61" s="1"/>
  <c r="T64" s="1"/>
  <c r="R61"/>
  <c r="P61"/>
  <c r="N61"/>
  <c r="M61"/>
  <c r="M64" s="1"/>
  <c r="G61"/>
  <c r="G64" s="1"/>
  <c r="F61"/>
  <c r="D61"/>
  <c r="C61"/>
  <c r="C64" s="1"/>
  <c r="U50"/>
  <c r="S50"/>
  <c r="R50"/>
  <c r="P50"/>
  <c r="P51" s="1"/>
  <c r="P52" s="1"/>
  <c r="N50"/>
  <c r="M50"/>
  <c r="G50"/>
  <c r="F50"/>
  <c r="F51" s="1"/>
  <c r="F52" s="1"/>
  <c r="D50"/>
  <c r="C50"/>
  <c r="T49"/>
  <c r="V49" s="1"/>
  <c r="O49"/>
  <c r="Q49" s="1"/>
  <c r="H49"/>
  <c r="E49"/>
  <c r="T48"/>
  <c r="O48"/>
  <c r="Q48" s="1"/>
  <c r="H48"/>
  <c r="E48"/>
  <c r="T47"/>
  <c r="O47"/>
  <c r="Q47" s="1"/>
  <c r="H47"/>
  <c r="E47"/>
  <c r="U46"/>
  <c r="U51" s="1"/>
  <c r="U52" s="1"/>
  <c r="S46"/>
  <c r="R46"/>
  <c r="P46"/>
  <c r="N46"/>
  <c r="M46"/>
  <c r="G46"/>
  <c r="F46"/>
  <c r="D46"/>
  <c r="C46"/>
  <c r="T45"/>
  <c r="V45" s="1"/>
  <c r="O45"/>
  <c r="H45"/>
  <c r="I45" s="1"/>
  <c r="E45"/>
  <c r="T44"/>
  <c r="V44" s="1"/>
  <c r="O44"/>
  <c r="Q44" s="1"/>
  <c r="H44"/>
  <c r="H46" s="1"/>
  <c r="E44"/>
  <c r="T43"/>
  <c r="O43"/>
  <c r="Q43"/>
  <c r="H43"/>
  <c r="E43"/>
  <c r="U42"/>
  <c r="S42"/>
  <c r="S51" s="1"/>
  <c r="S52" s="1"/>
  <c r="R42"/>
  <c r="P42"/>
  <c r="N42"/>
  <c r="M42"/>
  <c r="M51" s="1"/>
  <c r="M52" s="1"/>
  <c r="G42"/>
  <c r="F42"/>
  <c r="D42"/>
  <c r="C42"/>
  <c r="C51" s="1"/>
  <c r="C52" s="1"/>
  <c r="T41"/>
  <c r="V41"/>
  <c r="O41"/>
  <c r="Q41"/>
  <c r="W41" s="1"/>
  <c r="H41"/>
  <c r="E41"/>
  <c r="T40"/>
  <c r="O40"/>
  <c r="Q40" s="1"/>
  <c r="H40"/>
  <c r="E40"/>
  <c r="T39"/>
  <c r="O39"/>
  <c r="Q39" s="1"/>
  <c r="Q42" s="1"/>
  <c r="H39"/>
  <c r="H42" s="1"/>
  <c r="E39"/>
  <c r="U38"/>
  <c r="S38"/>
  <c r="R38"/>
  <c r="P38"/>
  <c r="N38"/>
  <c r="M38"/>
  <c r="G38"/>
  <c r="F38"/>
  <c r="D38"/>
  <c r="C38"/>
  <c r="T37"/>
  <c r="V37" s="1"/>
  <c r="O37"/>
  <c r="Q37" s="1"/>
  <c r="W37" s="1"/>
  <c r="H37"/>
  <c r="E37"/>
  <c r="E63" s="1"/>
  <c r="T36"/>
  <c r="V36" s="1"/>
  <c r="O36"/>
  <c r="H36"/>
  <c r="E36"/>
  <c r="I36" s="1"/>
  <c r="T35"/>
  <c r="O35"/>
  <c r="Q35" s="1"/>
  <c r="W35" s="1"/>
  <c r="H35"/>
  <c r="H61" s="1"/>
  <c r="E35"/>
  <c r="U24"/>
  <c r="S24"/>
  <c r="R24"/>
  <c r="P24"/>
  <c r="N24"/>
  <c r="M24"/>
  <c r="G24"/>
  <c r="F24"/>
  <c r="D24"/>
  <c r="C24"/>
  <c r="T23"/>
  <c r="V23" s="1"/>
  <c r="O23"/>
  <c r="Q23" s="1"/>
  <c r="H23"/>
  <c r="H75" s="1"/>
  <c r="I75" s="1"/>
  <c r="E23"/>
  <c r="T22"/>
  <c r="V22" s="1"/>
  <c r="O22"/>
  <c r="Q22" s="1"/>
  <c r="H22"/>
  <c r="E22"/>
  <c r="T21"/>
  <c r="T24" s="1"/>
  <c r="O21"/>
  <c r="Q21" s="1"/>
  <c r="H21"/>
  <c r="H24" s="1"/>
  <c r="I24" s="1"/>
  <c r="E21"/>
  <c r="U20"/>
  <c r="S20"/>
  <c r="R20"/>
  <c r="R25" s="1"/>
  <c r="R26" s="1"/>
  <c r="P20"/>
  <c r="N20"/>
  <c r="M20"/>
  <c r="G20"/>
  <c r="F20"/>
  <c r="D20"/>
  <c r="C20"/>
  <c r="T19"/>
  <c r="V19" s="1"/>
  <c r="O19"/>
  <c r="Q19" s="1"/>
  <c r="H19"/>
  <c r="H20" s="1"/>
  <c r="E19"/>
  <c r="T18"/>
  <c r="V18" s="1"/>
  <c r="O18"/>
  <c r="Q18" s="1"/>
  <c r="H18"/>
  <c r="E18"/>
  <c r="T17"/>
  <c r="T20" s="1"/>
  <c r="O17"/>
  <c r="H17"/>
  <c r="E17"/>
  <c r="U16"/>
  <c r="U25" s="1"/>
  <c r="U26" s="1"/>
  <c r="S16"/>
  <c r="R16"/>
  <c r="P16"/>
  <c r="N16"/>
  <c r="N25" s="1"/>
  <c r="N26" s="1"/>
  <c r="M16"/>
  <c r="G16"/>
  <c r="F16"/>
  <c r="D16"/>
  <c r="C16"/>
  <c r="C25" s="1"/>
  <c r="T15"/>
  <c r="V15" s="1"/>
  <c r="O15"/>
  <c r="Q15" s="1"/>
  <c r="H15"/>
  <c r="E15"/>
  <c r="T14"/>
  <c r="V14" s="1"/>
  <c r="O14"/>
  <c r="Q14" s="1"/>
  <c r="H14"/>
  <c r="I14" s="1"/>
  <c r="E14"/>
  <c r="T13"/>
  <c r="O13"/>
  <c r="Q13" s="1"/>
  <c r="H13"/>
  <c r="H16" s="1"/>
  <c r="I16" s="1"/>
  <c r="E13"/>
  <c r="U12"/>
  <c r="S12"/>
  <c r="R12"/>
  <c r="P12"/>
  <c r="N12"/>
  <c r="M12"/>
  <c r="G12"/>
  <c r="F12"/>
  <c r="D12"/>
  <c r="C12"/>
  <c r="T11"/>
  <c r="V11" s="1"/>
  <c r="W11" s="1"/>
  <c r="O11"/>
  <c r="Q11" s="1"/>
  <c r="H11"/>
  <c r="E11"/>
  <c r="T10"/>
  <c r="V10" s="1"/>
  <c r="W10" s="1"/>
  <c r="O10"/>
  <c r="Q10" s="1"/>
  <c r="H10"/>
  <c r="E10"/>
  <c r="T9"/>
  <c r="O9"/>
  <c r="O12" s="1"/>
  <c r="H9"/>
  <c r="E9"/>
  <c r="U202" i="1"/>
  <c r="U204" s="1"/>
  <c r="S202"/>
  <c r="S204" s="1"/>
  <c r="R202"/>
  <c r="R204" s="1"/>
  <c r="U202" i="15"/>
  <c r="U204" s="1"/>
  <c r="S202"/>
  <c r="S204" s="1"/>
  <c r="R202"/>
  <c r="R204" s="1"/>
  <c r="U202" i="16"/>
  <c r="U204" s="1"/>
  <c r="S202"/>
  <c r="S204" s="1"/>
  <c r="R202"/>
  <c r="R204" s="1"/>
  <c r="U176" i="1"/>
  <c r="U178" s="1"/>
  <c r="S176"/>
  <c r="S178" s="1"/>
  <c r="R176"/>
  <c r="R178" s="1"/>
  <c r="U176" i="15"/>
  <c r="U178" s="1"/>
  <c r="S176"/>
  <c r="S178" s="1"/>
  <c r="R176"/>
  <c r="R178" s="1"/>
  <c r="U176" i="16"/>
  <c r="U178" s="1"/>
  <c r="S176"/>
  <c r="S178" s="1"/>
  <c r="R176"/>
  <c r="R178" s="1"/>
  <c r="U124" i="1"/>
  <c r="U126" s="1"/>
  <c r="S124"/>
  <c r="S126" s="1"/>
  <c r="R124"/>
  <c r="R126" s="1"/>
  <c r="U124" i="15"/>
  <c r="U126" s="1"/>
  <c r="S124"/>
  <c r="S126" s="1"/>
  <c r="R124"/>
  <c r="R126" s="1"/>
  <c r="U124" i="16"/>
  <c r="U126" s="1"/>
  <c r="S124"/>
  <c r="S126" s="1"/>
  <c r="R124"/>
  <c r="R126" s="1"/>
  <c r="U98" i="15"/>
  <c r="U100" s="1"/>
  <c r="S98"/>
  <c r="S100" s="1"/>
  <c r="R98"/>
  <c r="R100" s="1"/>
  <c r="U98" i="16"/>
  <c r="U100" s="1"/>
  <c r="S98"/>
  <c r="S100" s="1"/>
  <c r="R98"/>
  <c r="R100" s="1"/>
  <c r="U46" i="1"/>
  <c r="U48" s="1"/>
  <c r="S46"/>
  <c r="S48" s="1"/>
  <c r="R46"/>
  <c r="R48" s="1"/>
  <c r="U46" i="15"/>
  <c r="U48" s="1"/>
  <c r="S46"/>
  <c r="S48" s="1"/>
  <c r="R46"/>
  <c r="R48" s="1"/>
  <c r="U46" i="16"/>
  <c r="U48" s="1"/>
  <c r="S46"/>
  <c r="S48" s="1"/>
  <c r="R46"/>
  <c r="R48" s="1"/>
  <c r="G46" i="1"/>
  <c r="G48" s="1"/>
  <c r="F46"/>
  <c r="F48" s="1"/>
  <c r="G46" i="15"/>
  <c r="G48" s="1"/>
  <c r="F46"/>
  <c r="F48" s="1"/>
  <c r="G46" i="16"/>
  <c r="G48" s="1"/>
  <c r="F46"/>
  <c r="F48" s="1"/>
  <c r="G20"/>
  <c r="G22" s="1"/>
  <c r="F20"/>
  <c r="F22" s="1"/>
  <c r="A22" s="1"/>
  <c r="H69" i="24"/>
  <c r="H71"/>
  <c r="E75"/>
  <c r="I40"/>
  <c r="T62"/>
  <c r="V62" s="1"/>
  <c r="T230"/>
  <c r="V230" s="1"/>
  <c r="O63"/>
  <c r="Q149"/>
  <c r="U76"/>
  <c r="E67"/>
  <c r="I22"/>
  <c r="M76"/>
  <c r="T145"/>
  <c r="N232"/>
  <c r="N233" s="1"/>
  <c r="N234" s="1"/>
  <c r="U232"/>
  <c r="I10"/>
  <c r="S154"/>
  <c r="G25"/>
  <c r="G26" s="1"/>
  <c r="H62"/>
  <c r="I11"/>
  <c r="I17"/>
  <c r="M68"/>
  <c r="O74"/>
  <c r="O219"/>
  <c r="O227"/>
  <c r="E65"/>
  <c r="E73"/>
  <c r="I47"/>
  <c r="I49"/>
  <c r="E50"/>
  <c r="S146"/>
  <c r="N220"/>
  <c r="U220"/>
  <c r="N228"/>
  <c r="H67"/>
  <c r="E74"/>
  <c r="T70"/>
  <c r="S130"/>
  <c r="V191"/>
  <c r="T222"/>
  <c r="V222"/>
  <c r="E42"/>
  <c r="N68"/>
  <c r="N77" s="1"/>
  <c r="N78" s="1"/>
  <c r="N146"/>
  <c r="O230"/>
  <c r="O75"/>
  <c r="U103"/>
  <c r="N129"/>
  <c r="O222"/>
  <c r="O16"/>
  <c r="S76"/>
  <c r="T148"/>
  <c r="N181"/>
  <c r="N182" s="1"/>
  <c r="P207"/>
  <c r="P208" s="1"/>
  <c r="U228"/>
  <c r="T227"/>
  <c r="V227" s="1"/>
  <c r="E12"/>
  <c r="D25"/>
  <c r="D26" s="1"/>
  <c r="S25"/>
  <c r="S26" s="1"/>
  <c r="H70"/>
  <c r="H72" s="1"/>
  <c r="F25"/>
  <c r="F26"/>
  <c r="R51"/>
  <c r="R52" s="1"/>
  <c r="G68"/>
  <c r="G77" s="1"/>
  <c r="G78" s="1"/>
  <c r="G76"/>
  <c r="P142"/>
  <c r="S142"/>
  <c r="O144"/>
  <c r="Q144" s="1"/>
  <c r="O145"/>
  <c r="M154"/>
  <c r="O198"/>
  <c r="O202"/>
  <c r="N224"/>
  <c r="U224"/>
  <c r="T124" i="14"/>
  <c r="T126" s="1"/>
  <c r="C26" i="24"/>
  <c r="M25"/>
  <c r="M26" s="1"/>
  <c r="I18"/>
  <c r="V21"/>
  <c r="V24" s="1"/>
  <c r="E24"/>
  <c r="I39"/>
  <c r="G51"/>
  <c r="G52" s="1"/>
  <c r="N64"/>
  <c r="U64"/>
  <c r="F68"/>
  <c r="O65"/>
  <c r="G72"/>
  <c r="O70"/>
  <c r="O90"/>
  <c r="M103"/>
  <c r="S103"/>
  <c r="V121"/>
  <c r="V124" s="1"/>
  <c r="M130"/>
  <c r="P150"/>
  <c r="O152"/>
  <c r="Q152" s="1"/>
  <c r="P154"/>
  <c r="Q178"/>
  <c r="W178" s="1"/>
  <c r="T206"/>
  <c r="T219"/>
  <c r="V219" s="1"/>
  <c r="T46" i="14"/>
  <c r="T48" s="1"/>
  <c r="T176"/>
  <c r="T178" s="1"/>
  <c r="Q63" i="24"/>
  <c r="E69"/>
  <c r="E20"/>
  <c r="Q95"/>
  <c r="M142"/>
  <c r="O140"/>
  <c r="Q143"/>
  <c r="W143" s="1"/>
  <c r="O217"/>
  <c r="O225"/>
  <c r="E61"/>
  <c r="Q9"/>
  <c r="Q61" s="1"/>
  <c r="V13"/>
  <c r="I15"/>
  <c r="E16"/>
  <c r="P25"/>
  <c r="P26" s="1"/>
  <c r="Q17"/>
  <c r="V40"/>
  <c r="I41"/>
  <c r="V47"/>
  <c r="I48"/>
  <c r="C72"/>
  <c r="O73"/>
  <c r="U104"/>
  <c r="U129"/>
  <c r="Q125"/>
  <c r="O141"/>
  <c r="Q141" s="1"/>
  <c r="M146"/>
  <c r="S150"/>
  <c r="Q165"/>
  <c r="Q168" s="1"/>
  <c r="W168" s="1"/>
  <c r="Q195"/>
  <c r="R207"/>
  <c r="R208" s="1"/>
  <c r="V199"/>
  <c r="R220"/>
  <c r="R224"/>
  <c r="R233" s="1"/>
  <c r="R228"/>
  <c r="R232"/>
  <c r="I35"/>
  <c r="T38"/>
  <c r="V35"/>
  <c r="V38" s="1"/>
  <c r="R150"/>
  <c r="T120"/>
  <c r="E46"/>
  <c r="I46" s="1"/>
  <c r="I43"/>
  <c r="T46"/>
  <c r="V43"/>
  <c r="R64"/>
  <c r="R68"/>
  <c r="T65"/>
  <c r="R72"/>
  <c r="R76"/>
  <c r="T73"/>
  <c r="O116"/>
  <c r="Q113"/>
  <c r="T151"/>
  <c r="I67"/>
  <c r="O42"/>
  <c r="T67"/>
  <c r="V67" s="1"/>
  <c r="T75"/>
  <c r="V75" s="1"/>
  <c r="M104"/>
  <c r="V145"/>
  <c r="Q147"/>
  <c r="T152"/>
  <c r="V152" s="1"/>
  <c r="W193"/>
  <c r="E71"/>
  <c r="I71" s="1"/>
  <c r="E62"/>
  <c r="I62" s="1"/>
  <c r="E70"/>
  <c r="V70"/>
  <c r="T98"/>
  <c r="T102"/>
  <c r="M129"/>
  <c r="W127"/>
  <c r="M150"/>
  <c r="T168"/>
  <c r="W203"/>
  <c r="T217"/>
  <c r="T225"/>
  <c r="V225" s="1"/>
  <c r="E51"/>
  <c r="E76"/>
  <c r="D77"/>
  <c r="U233"/>
  <c r="U234" s="1"/>
  <c r="W95"/>
  <c r="V73"/>
  <c r="V46"/>
  <c r="W43"/>
  <c r="I69"/>
  <c r="W195"/>
  <c r="V217"/>
  <c r="V65"/>
  <c r="R77"/>
  <c r="R78" s="1"/>
  <c r="F66" i="1"/>
  <c r="G66"/>
  <c r="U71" i="16"/>
  <c r="U70"/>
  <c r="U69"/>
  <c r="U67"/>
  <c r="U66"/>
  <c r="U65"/>
  <c r="U63"/>
  <c r="U62"/>
  <c r="U61"/>
  <c r="U73"/>
  <c r="U73" i="1"/>
  <c r="U73" i="15"/>
  <c r="S151"/>
  <c r="R151"/>
  <c r="U229" i="1"/>
  <c r="S229"/>
  <c r="R229"/>
  <c r="U227"/>
  <c r="S227"/>
  <c r="R227"/>
  <c r="U226"/>
  <c r="S226"/>
  <c r="R226"/>
  <c r="U225"/>
  <c r="S225"/>
  <c r="R225"/>
  <c r="U223"/>
  <c r="S223"/>
  <c r="R223"/>
  <c r="U222"/>
  <c r="S222"/>
  <c r="R222"/>
  <c r="U221"/>
  <c r="S221"/>
  <c r="R221"/>
  <c r="U219"/>
  <c r="S219"/>
  <c r="R219"/>
  <c r="U218"/>
  <c r="S218"/>
  <c r="R218"/>
  <c r="U217"/>
  <c r="S217"/>
  <c r="R217"/>
  <c r="U151"/>
  <c r="S151"/>
  <c r="R151"/>
  <c r="U149"/>
  <c r="S149"/>
  <c r="R149"/>
  <c r="U148"/>
  <c r="S148"/>
  <c r="R148"/>
  <c r="U147"/>
  <c r="S147"/>
  <c r="R147"/>
  <c r="U145"/>
  <c r="S145"/>
  <c r="R145"/>
  <c r="U144"/>
  <c r="S144"/>
  <c r="R144"/>
  <c r="U143"/>
  <c r="S143"/>
  <c r="R143"/>
  <c r="U141"/>
  <c r="S141"/>
  <c r="R141"/>
  <c r="U140"/>
  <c r="S140"/>
  <c r="R140"/>
  <c r="U139"/>
  <c r="S139"/>
  <c r="R139"/>
  <c r="S73"/>
  <c r="R73"/>
  <c r="G73"/>
  <c r="F73"/>
  <c r="U71"/>
  <c r="S71"/>
  <c r="R71"/>
  <c r="G71"/>
  <c r="F71"/>
  <c r="U70"/>
  <c r="S70"/>
  <c r="R70"/>
  <c r="U69"/>
  <c r="S69"/>
  <c r="R69"/>
  <c r="G69"/>
  <c r="F69"/>
  <c r="U67"/>
  <c r="S67"/>
  <c r="R67"/>
  <c r="G67"/>
  <c r="F67"/>
  <c r="U66"/>
  <c r="S66"/>
  <c r="R66"/>
  <c r="U65"/>
  <c r="S65"/>
  <c r="R65"/>
  <c r="G65"/>
  <c r="F65"/>
  <c r="U63"/>
  <c r="S63"/>
  <c r="R63"/>
  <c r="G63"/>
  <c r="F63"/>
  <c r="U62"/>
  <c r="S62"/>
  <c r="R62"/>
  <c r="G62"/>
  <c r="F62"/>
  <c r="U61"/>
  <c r="S61"/>
  <c r="G61"/>
  <c r="G70"/>
  <c r="T202"/>
  <c r="T204" s="1"/>
  <c r="T176"/>
  <c r="T124"/>
  <c r="F61"/>
  <c r="R61"/>
  <c r="F70"/>
  <c r="U227" i="15"/>
  <c r="S227"/>
  <c r="R227"/>
  <c r="U226"/>
  <c r="S226"/>
  <c r="R226"/>
  <c r="U225"/>
  <c r="S225"/>
  <c r="R225"/>
  <c r="U223"/>
  <c r="S223"/>
  <c r="R223"/>
  <c r="U222"/>
  <c r="S222"/>
  <c r="R222"/>
  <c r="U221"/>
  <c r="S221"/>
  <c r="R221"/>
  <c r="U219"/>
  <c r="S219"/>
  <c r="R219"/>
  <c r="U218"/>
  <c r="S218"/>
  <c r="R218"/>
  <c r="U217"/>
  <c r="S217"/>
  <c r="R217"/>
  <c r="U229"/>
  <c r="S229"/>
  <c r="R229"/>
  <c r="U227" i="16"/>
  <c r="S227"/>
  <c r="R227"/>
  <c r="U226"/>
  <c r="S226"/>
  <c r="R226"/>
  <c r="U225"/>
  <c r="S225"/>
  <c r="R225"/>
  <c r="U223"/>
  <c r="S223"/>
  <c r="R223"/>
  <c r="U222"/>
  <c r="S222"/>
  <c r="R222"/>
  <c r="U221"/>
  <c r="S221"/>
  <c r="R221"/>
  <c r="U219"/>
  <c r="S219"/>
  <c r="R219"/>
  <c r="U218"/>
  <c r="S218"/>
  <c r="R218"/>
  <c r="U217"/>
  <c r="S217"/>
  <c r="R217"/>
  <c r="U229"/>
  <c r="S229"/>
  <c r="R229"/>
  <c r="T176"/>
  <c r="T178" s="1"/>
  <c r="T202"/>
  <c r="T202" i="15"/>
  <c r="T176"/>
  <c r="S71"/>
  <c r="R71"/>
  <c r="S70"/>
  <c r="R70"/>
  <c r="S69"/>
  <c r="R69"/>
  <c r="S67"/>
  <c r="R67"/>
  <c r="S66"/>
  <c r="R66"/>
  <c r="S65"/>
  <c r="R65"/>
  <c r="S63"/>
  <c r="R63"/>
  <c r="S62"/>
  <c r="R62"/>
  <c r="S61"/>
  <c r="R61"/>
  <c r="S71" i="16"/>
  <c r="R71"/>
  <c r="S70"/>
  <c r="R70"/>
  <c r="S69"/>
  <c r="R69"/>
  <c r="S67"/>
  <c r="R67"/>
  <c r="S66"/>
  <c r="R66"/>
  <c r="S65"/>
  <c r="R65"/>
  <c r="S63"/>
  <c r="R63"/>
  <c r="S62"/>
  <c r="R62"/>
  <c r="S61"/>
  <c r="R61"/>
  <c r="S73" i="15"/>
  <c r="R73"/>
  <c r="S73" i="16"/>
  <c r="R73"/>
  <c r="U71" i="15"/>
  <c r="U70"/>
  <c r="U69"/>
  <c r="U67"/>
  <c r="U66"/>
  <c r="U65"/>
  <c r="U63"/>
  <c r="U62"/>
  <c r="U61"/>
  <c r="U151"/>
  <c r="G71"/>
  <c r="F71"/>
  <c r="G70"/>
  <c r="F70"/>
  <c r="G69"/>
  <c r="F69"/>
  <c r="G67"/>
  <c r="F67"/>
  <c r="G66"/>
  <c r="F66"/>
  <c r="G65"/>
  <c r="F65"/>
  <c r="G63"/>
  <c r="F63"/>
  <c r="G62"/>
  <c r="F62"/>
  <c r="G61"/>
  <c r="F61"/>
  <c r="U149" i="16"/>
  <c r="S149"/>
  <c r="R149"/>
  <c r="U148"/>
  <c r="S148"/>
  <c r="R148"/>
  <c r="U147"/>
  <c r="S147"/>
  <c r="R147"/>
  <c r="U145"/>
  <c r="S145"/>
  <c r="R145"/>
  <c r="U144"/>
  <c r="S144"/>
  <c r="R144"/>
  <c r="U143"/>
  <c r="S143"/>
  <c r="R143"/>
  <c r="U141"/>
  <c r="S141"/>
  <c r="R141"/>
  <c r="U140"/>
  <c r="S140"/>
  <c r="R140"/>
  <c r="U139"/>
  <c r="S139"/>
  <c r="R139"/>
  <c r="U151"/>
  <c r="S151"/>
  <c r="R151"/>
  <c r="T98"/>
  <c r="T98" i="15"/>
  <c r="T46"/>
  <c r="T124"/>
  <c r="H47"/>
  <c r="G73"/>
  <c r="H21"/>
  <c r="F73"/>
  <c r="G71" i="16"/>
  <c r="F71"/>
  <c r="G70"/>
  <c r="F70"/>
  <c r="G69"/>
  <c r="F69"/>
  <c r="G67"/>
  <c r="F67"/>
  <c r="G66"/>
  <c r="F66"/>
  <c r="G65"/>
  <c r="F65"/>
  <c r="G63"/>
  <c r="F63"/>
  <c r="G62"/>
  <c r="F62"/>
  <c r="G61"/>
  <c r="F61"/>
  <c r="G73"/>
  <c r="F73"/>
  <c r="A48" i="15" l="1"/>
  <c r="T100"/>
  <c r="T126" i="1"/>
  <c r="S230" i="15"/>
  <c r="A48" i="16"/>
  <c r="A48" i="1"/>
  <c r="T48" i="15"/>
  <c r="R152" i="16"/>
  <c r="F74" i="1"/>
  <c r="F20" i="19"/>
  <c r="F22" s="1"/>
  <c r="F22" i="14"/>
  <c r="A22" s="1"/>
  <c r="A48"/>
  <c r="T204" i="16"/>
  <c r="V21"/>
  <c r="W21" s="1"/>
  <c r="T22"/>
  <c r="H48"/>
  <c r="I48" s="1"/>
  <c r="H22"/>
  <c r="I22" s="1"/>
  <c r="T178" i="1"/>
  <c r="T204" i="15"/>
  <c r="T178"/>
  <c r="T126"/>
  <c r="T100" i="16"/>
  <c r="V22"/>
  <c r="W22" s="1"/>
  <c r="U66" i="19"/>
  <c r="Q16" i="24"/>
  <c r="Q66"/>
  <c r="Q75"/>
  <c r="W75" s="1"/>
  <c r="W23"/>
  <c r="Q98"/>
  <c r="W14"/>
  <c r="V16"/>
  <c r="W201"/>
  <c r="Q202"/>
  <c r="W202" s="1"/>
  <c r="Q67"/>
  <c r="W67" s="1"/>
  <c r="W15"/>
  <c r="W22"/>
  <c r="Q74"/>
  <c r="W18"/>
  <c r="W19"/>
  <c r="U155"/>
  <c r="T150"/>
  <c r="V147"/>
  <c r="O154"/>
  <c r="Q151"/>
  <c r="W152"/>
  <c r="Q50"/>
  <c r="W47"/>
  <c r="Q73"/>
  <c r="W21"/>
  <c r="Q24"/>
  <c r="W24" s="1"/>
  <c r="M208"/>
  <c r="Q227"/>
  <c r="W227" s="1"/>
  <c r="U65" i="19"/>
  <c r="U67"/>
  <c r="U70"/>
  <c r="U73"/>
  <c r="W165" i="24"/>
  <c r="H25"/>
  <c r="E72"/>
  <c r="I72" s="1"/>
  <c r="T154"/>
  <c r="E38"/>
  <c r="E52" s="1"/>
  <c r="R234"/>
  <c r="W40"/>
  <c r="I21"/>
  <c r="I61"/>
  <c r="O98"/>
  <c r="O61"/>
  <c r="T16"/>
  <c r="T25" s="1"/>
  <c r="V148"/>
  <c r="N103"/>
  <c r="H66"/>
  <c r="T124"/>
  <c r="R130"/>
  <c r="O148"/>
  <c r="H73"/>
  <c r="I73" s="1"/>
  <c r="W44"/>
  <c r="W92"/>
  <c r="W97"/>
  <c r="W114"/>
  <c r="P130"/>
  <c r="V120"/>
  <c r="V176"/>
  <c r="V180"/>
  <c r="P181"/>
  <c r="P182" s="1"/>
  <c r="G20" i="19"/>
  <c r="G22" s="1"/>
  <c r="U63"/>
  <c r="F77" i="24"/>
  <c r="F78" s="1"/>
  <c r="S208"/>
  <c r="U61" i="19"/>
  <c r="U69"/>
  <c r="U71"/>
  <c r="W73" i="24"/>
  <c r="Q12"/>
  <c r="I70"/>
  <c r="T198"/>
  <c r="T128"/>
  <c r="T103"/>
  <c r="O50"/>
  <c r="I19"/>
  <c r="V17"/>
  <c r="V20" s="1"/>
  <c r="V25" s="1"/>
  <c r="H65"/>
  <c r="I44"/>
  <c r="O24"/>
  <c r="O25" s="1"/>
  <c r="O26" s="1"/>
  <c r="I13"/>
  <c r="T202"/>
  <c r="T176"/>
  <c r="T181" s="1"/>
  <c r="T182" s="1"/>
  <c r="V91"/>
  <c r="V94" s="1"/>
  <c r="S64"/>
  <c r="S78" s="1"/>
  <c r="O180"/>
  <c r="T180"/>
  <c r="P156"/>
  <c r="M72"/>
  <c r="M77" s="1"/>
  <c r="M78" s="1"/>
  <c r="V113"/>
  <c r="U130"/>
  <c r="N142"/>
  <c r="U142"/>
  <c r="V141"/>
  <c r="W141" s="1"/>
  <c r="V149"/>
  <c r="N154"/>
  <c r="N155" s="1"/>
  <c r="U154"/>
  <c r="V153"/>
  <c r="V154" s="1"/>
  <c r="R46" i="19"/>
  <c r="R48" s="1"/>
  <c r="V203" i="14"/>
  <c r="V206" i="24"/>
  <c r="U62" i="19"/>
  <c r="Q180" i="24"/>
  <c r="W180" s="1"/>
  <c r="T69"/>
  <c r="T72" s="1"/>
  <c r="V202"/>
  <c r="V207" s="1"/>
  <c r="V169"/>
  <c r="V172" s="1"/>
  <c r="V181" s="1"/>
  <c r="O194"/>
  <c r="O168"/>
  <c r="O120"/>
  <c r="O102"/>
  <c r="S155"/>
  <c r="U46" i="19"/>
  <c r="U48" s="1"/>
  <c r="E66" i="24"/>
  <c r="O20"/>
  <c r="I23"/>
  <c r="I42"/>
  <c r="D64"/>
  <c r="D78" s="1"/>
  <c r="O62"/>
  <c r="T66"/>
  <c r="O67"/>
  <c r="O68" s="1"/>
  <c r="U72"/>
  <c r="U77" s="1"/>
  <c r="U78" s="1"/>
  <c r="T74"/>
  <c r="P129"/>
  <c r="S46" i="19"/>
  <c r="S48" s="1"/>
  <c r="W149" i="24"/>
  <c r="W197"/>
  <c r="Q198"/>
  <c r="S220"/>
  <c r="T218"/>
  <c r="O221"/>
  <c r="M224"/>
  <c r="S224"/>
  <c r="S233" s="1"/>
  <c r="S234" s="1"/>
  <c r="T221"/>
  <c r="P234"/>
  <c r="M228"/>
  <c r="O226"/>
  <c r="Q226" s="1"/>
  <c r="W226" s="1"/>
  <c r="S228"/>
  <c r="T226"/>
  <c r="V226" s="1"/>
  <c r="O229"/>
  <c r="M232"/>
  <c r="T229"/>
  <c r="S232"/>
  <c r="W113"/>
  <c r="Q116"/>
  <c r="M155"/>
  <c r="M156"/>
  <c r="C78"/>
  <c r="Q140"/>
  <c r="O142"/>
  <c r="Q65"/>
  <c r="W13"/>
  <c r="I37"/>
  <c r="H63"/>
  <c r="H64" s="1"/>
  <c r="H38"/>
  <c r="V39"/>
  <c r="T42"/>
  <c r="Q45"/>
  <c r="O46"/>
  <c r="O51" s="1"/>
  <c r="V48"/>
  <c r="V50" s="1"/>
  <c r="W50" s="1"/>
  <c r="T50"/>
  <c r="V88"/>
  <c r="W88" s="1"/>
  <c r="T90"/>
  <c r="T104" s="1"/>
  <c r="P103"/>
  <c r="P104"/>
  <c r="Q120"/>
  <c r="W117"/>
  <c r="Q121"/>
  <c r="O124"/>
  <c r="W126"/>
  <c r="Q128"/>
  <c r="Q170"/>
  <c r="O172"/>
  <c r="V228"/>
  <c r="E64"/>
  <c r="O228"/>
  <c r="Q225"/>
  <c r="I20"/>
  <c r="E25"/>
  <c r="Q145"/>
  <c r="W145" s="1"/>
  <c r="O146"/>
  <c r="V98"/>
  <c r="W98" s="1"/>
  <c r="V61"/>
  <c r="V64" s="1"/>
  <c r="S156"/>
  <c r="O76"/>
  <c r="Q69"/>
  <c r="W17"/>
  <c r="Q20"/>
  <c r="Q217"/>
  <c r="Q146"/>
  <c r="V102"/>
  <c r="W102" s="1"/>
  <c r="O218"/>
  <c r="H12"/>
  <c r="I12" s="1"/>
  <c r="I9"/>
  <c r="Q36"/>
  <c r="O38"/>
  <c r="R142"/>
  <c r="R156" s="1"/>
  <c r="T139"/>
  <c r="R146"/>
  <c r="R155" s="1"/>
  <c r="T144"/>
  <c r="V168"/>
  <c r="V182" s="1"/>
  <c r="M181"/>
  <c r="M182" s="1"/>
  <c r="S181"/>
  <c r="S182" s="1"/>
  <c r="Q194"/>
  <c r="W194" s="1"/>
  <c r="V192"/>
  <c r="V194" s="1"/>
  <c r="V208" s="1"/>
  <c r="T194"/>
  <c r="Q230"/>
  <c r="W230" s="1"/>
  <c r="Q219"/>
  <c r="W219" s="1"/>
  <c r="Q70"/>
  <c r="W70" s="1"/>
  <c r="H50"/>
  <c r="H74"/>
  <c r="H76" s="1"/>
  <c r="Q91"/>
  <c r="O94"/>
  <c r="O103" s="1"/>
  <c r="W100"/>
  <c r="W119"/>
  <c r="O128"/>
  <c r="Q174"/>
  <c r="O176"/>
  <c r="Q204"/>
  <c r="O206"/>
  <c r="O207" s="1"/>
  <c r="O208" s="1"/>
  <c r="Q222"/>
  <c r="W222" s="1"/>
  <c r="V116"/>
  <c r="P77"/>
  <c r="P78" s="1"/>
  <c r="V9"/>
  <c r="T12"/>
  <c r="Q46"/>
  <c r="D51"/>
  <c r="D52" s="1"/>
  <c r="N51"/>
  <c r="N52" s="1"/>
  <c r="W48"/>
  <c r="W49"/>
  <c r="W115"/>
  <c r="V128"/>
  <c r="H61" i="16"/>
  <c r="I61" s="1"/>
  <c r="H61" i="1"/>
  <c r="T73" i="15"/>
  <c r="V73" s="1"/>
  <c r="H67" i="1"/>
  <c r="I67" s="1"/>
  <c r="A25" i="14"/>
  <c r="A25" i="16"/>
  <c r="H65"/>
  <c r="I65" s="1"/>
  <c r="H65" i="14"/>
  <c r="I65" s="1"/>
  <c r="H62" i="1"/>
  <c r="H71" i="14"/>
  <c r="T227" i="16"/>
  <c r="V227" s="1"/>
  <c r="T217" i="15"/>
  <c r="T222"/>
  <c r="A75" i="1"/>
  <c r="V98" i="16"/>
  <c r="A69" i="15"/>
  <c r="T219" i="14"/>
  <c r="V219" s="1"/>
  <c r="V98" i="15"/>
  <c r="H62" i="14"/>
  <c r="T145" i="16"/>
  <c r="V145" s="1"/>
  <c r="A70" i="1"/>
  <c r="H66"/>
  <c r="V21" i="14"/>
  <c r="V22" s="1"/>
  <c r="W22" s="1"/>
  <c r="H73" i="1"/>
  <c r="A75" i="15"/>
  <c r="V125"/>
  <c r="W221" i="1"/>
  <c r="H65" i="15"/>
  <c r="V168" i="1"/>
  <c r="H69"/>
  <c r="I47" i="15"/>
  <c r="S228"/>
  <c r="H61"/>
  <c r="R64" i="16"/>
  <c r="R74" s="1"/>
  <c r="U68"/>
  <c r="A70" i="14"/>
  <c r="A69"/>
  <c r="I47" i="1"/>
  <c r="H63"/>
  <c r="A51" i="16"/>
  <c r="G68"/>
  <c r="I21"/>
  <c r="V176" i="1"/>
  <c r="T63" i="14"/>
  <c r="V63" s="1"/>
  <c r="A66"/>
  <c r="A71"/>
  <c r="T149" i="16"/>
  <c r="V149" s="1"/>
  <c r="U142"/>
  <c r="U152" s="1"/>
  <c r="A46"/>
  <c r="A46" i="1"/>
  <c r="A76" i="16"/>
  <c r="A66"/>
  <c r="R150"/>
  <c r="A70" i="15"/>
  <c r="T229"/>
  <c r="V229" s="1"/>
  <c r="U224" i="14"/>
  <c r="F68" i="16"/>
  <c r="T151"/>
  <c r="V151" s="1"/>
  <c r="I21" i="15"/>
  <c r="V99"/>
  <c r="T217" i="16"/>
  <c r="V217" s="1"/>
  <c r="T67" i="1"/>
  <c r="V67" s="1"/>
  <c r="A76"/>
  <c r="W203" i="14"/>
  <c r="V177"/>
  <c r="W47"/>
  <c r="V203" i="16"/>
  <c r="V177"/>
  <c r="V99" i="14"/>
  <c r="V47" i="16"/>
  <c r="I47" i="14"/>
  <c r="H73"/>
  <c r="T229" i="1"/>
  <c r="V229" s="1"/>
  <c r="V125"/>
  <c r="V126" s="1"/>
  <c r="V47"/>
  <c r="V203" i="15"/>
  <c r="V177"/>
  <c r="A73"/>
  <c r="A25"/>
  <c r="R148" i="19"/>
  <c r="R227"/>
  <c r="T217" i="1"/>
  <c r="V217" s="1"/>
  <c r="T222"/>
  <c r="V222" s="1"/>
  <c r="W225"/>
  <c r="H20" i="15"/>
  <c r="H22" s="1"/>
  <c r="I22" s="1"/>
  <c r="U227" i="19"/>
  <c r="H70" i="14"/>
  <c r="S73" i="19"/>
  <c r="A20" i="16"/>
  <c r="T144"/>
  <c r="V144" s="1"/>
  <c r="T151" i="1"/>
  <c r="R150" i="15"/>
  <c r="R152" s="1"/>
  <c r="H46" i="1"/>
  <c r="H48" s="1"/>
  <c r="I48" s="1"/>
  <c r="A76" i="14"/>
  <c r="H20"/>
  <c r="H22" s="1"/>
  <c r="I22" s="1"/>
  <c r="A20"/>
  <c r="V171" i="20"/>
  <c r="I46" i="16"/>
  <c r="H20"/>
  <c r="S140" i="20"/>
  <c r="T65" i="1"/>
  <c r="V65" s="1"/>
  <c r="R68"/>
  <c r="S72"/>
  <c r="T65" i="15"/>
  <c r="V65" s="1"/>
  <c r="R68" i="16"/>
  <c r="T71" i="1"/>
  <c r="V71" s="1"/>
  <c r="A73"/>
  <c r="A69"/>
  <c r="A71"/>
  <c r="A67" i="16"/>
  <c r="A70"/>
  <c r="H71" i="1"/>
  <c r="R72"/>
  <c r="T65" i="14"/>
  <c r="V65" s="1"/>
  <c r="H71" i="16"/>
  <c r="I71" s="1"/>
  <c r="S220"/>
  <c r="S230" s="1"/>
  <c r="U224"/>
  <c r="T225"/>
  <c r="V225" s="1"/>
  <c r="U228"/>
  <c r="U220"/>
  <c r="U230" s="1"/>
  <c r="S224"/>
  <c r="T226"/>
  <c r="V226" s="1"/>
  <c r="T148"/>
  <c r="V148" s="1"/>
  <c r="R146"/>
  <c r="S68"/>
  <c r="U72"/>
  <c r="T62"/>
  <c r="V62" s="1"/>
  <c r="T66"/>
  <c r="V66" s="1"/>
  <c r="T69"/>
  <c r="V69" s="1"/>
  <c r="S72"/>
  <c r="H66"/>
  <c r="I67"/>
  <c r="A62"/>
  <c r="G72"/>
  <c r="A69"/>
  <c r="A71"/>
  <c r="R220" i="15"/>
  <c r="R230" s="1"/>
  <c r="T67"/>
  <c r="V67" s="1"/>
  <c r="T61"/>
  <c r="V61" s="1"/>
  <c r="T69"/>
  <c r="V69" s="1"/>
  <c r="R72"/>
  <c r="T63"/>
  <c r="V63" s="1"/>
  <c r="H46"/>
  <c r="H48" s="1"/>
  <c r="I48" s="1"/>
  <c r="F72"/>
  <c r="H63"/>
  <c r="I63" s="1"/>
  <c r="T225" i="14"/>
  <c r="V225" s="1"/>
  <c r="R220"/>
  <c r="U142"/>
  <c r="S142"/>
  <c r="S152" s="1"/>
  <c r="T145"/>
  <c r="V145" s="1"/>
  <c r="R64"/>
  <c r="H46"/>
  <c r="H48" s="1"/>
  <c r="I48" s="1"/>
  <c r="H61"/>
  <c r="A65"/>
  <c r="V202" i="1"/>
  <c r="T223"/>
  <c r="V223" s="1"/>
  <c r="W218"/>
  <c r="S228"/>
  <c r="W227"/>
  <c r="W222"/>
  <c r="U224"/>
  <c r="U228"/>
  <c r="T149"/>
  <c r="T140"/>
  <c r="V140" s="1"/>
  <c r="U142"/>
  <c r="U152" s="1"/>
  <c r="R150"/>
  <c r="T148"/>
  <c r="V148" s="1"/>
  <c r="T147"/>
  <c r="T143"/>
  <c r="V143" s="1"/>
  <c r="T69"/>
  <c r="V69" s="1"/>
  <c r="A62"/>
  <c r="F72"/>
  <c r="F68"/>
  <c r="A67"/>
  <c r="H70"/>
  <c r="G68"/>
  <c r="G72"/>
  <c r="G64"/>
  <c r="G74" s="1"/>
  <c r="A63"/>
  <c r="V123" i="20"/>
  <c r="V45"/>
  <c r="R63" i="19"/>
  <c r="R144" i="20"/>
  <c r="V93"/>
  <c r="R147"/>
  <c r="U141"/>
  <c r="A49"/>
  <c r="S149"/>
  <c r="S139"/>
  <c r="V192"/>
  <c r="R148"/>
  <c r="R221"/>
  <c r="U141" i="19"/>
  <c r="R67"/>
  <c r="R70"/>
  <c r="V113" i="20"/>
  <c r="V167"/>
  <c r="V15"/>
  <c r="U143"/>
  <c r="V37"/>
  <c r="V118"/>
  <c r="R71" i="19"/>
  <c r="V121" i="20"/>
  <c r="S221" i="19"/>
  <c r="S223"/>
  <c r="U229" i="20"/>
  <c r="A36"/>
  <c r="H41"/>
  <c r="U225"/>
  <c r="R65" i="19"/>
  <c r="V39" i="20"/>
  <c r="H21"/>
  <c r="A21"/>
  <c r="S61" i="19"/>
  <c r="R229" i="20"/>
  <c r="G73"/>
  <c r="V18"/>
  <c r="G70"/>
  <c r="S151"/>
  <c r="R217"/>
  <c r="R225"/>
  <c r="A24"/>
  <c r="H19"/>
  <c r="R149"/>
  <c r="A43"/>
  <c r="H45"/>
  <c r="V196"/>
  <c r="R151"/>
  <c r="V199"/>
  <c r="F61"/>
  <c r="R62" i="19"/>
  <c r="V11" i="20"/>
  <c r="V87"/>
  <c r="V114"/>
  <c r="R139"/>
  <c r="U140"/>
  <c r="U145"/>
  <c r="V169"/>
  <c r="U227"/>
  <c r="R221" i="19"/>
  <c r="V201"/>
  <c r="S140"/>
  <c r="R144"/>
  <c r="S222" i="20"/>
  <c r="S141"/>
  <c r="U221"/>
  <c r="R223"/>
  <c r="A45"/>
  <c r="F73"/>
  <c r="G66"/>
  <c r="U151"/>
  <c r="V174"/>
  <c r="V201"/>
  <c r="S141" i="19"/>
  <c r="H35" i="20"/>
  <c r="H43"/>
  <c r="R73" i="19"/>
  <c r="F69" i="20"/>
  <c r="U139"/>
  <c r="R145"/>
  <c r="U147"/>
  <c r="U149"/>
  <c r="V197"/>
  <c r="S219"/>
  <c r="S226"/>
  <c r="A19"/>
  <c r="A44"/>
  <c r="S143"/>
  <c r="A50" i="19"/>
  <c r="H14" i="20"/>
  <c r="S63" i="19"/>
  <c r="S67"/>
  <c r="S71"/>
  <c r="V195" i="20"/>
  <c r="S218"/>
  <c r="S223"/>
  <c r="U226"/>
  <c r="A50"/>
  <c r="V14"/>
  <c r="V36"/>
  <c r="F71"/>
  <c r="R140"/>
  <c r="R143"/>
  <c r="S217"/>
  <c r="S221"/>
  <c r="U223"/>
  <c r="S218" i="19"/>
  <c r="A40" i="20"/>
  <c r="T227" i="15"/>
  <c r="T71"/>
  <c r="V71" s="1"/>
  <c r="A71"/>
  <c r="R227" i="20"/>
  <c r="T226" i="15"/>
  <c r="V176"/>
  <c r="H70"/>
  <c r="I70" s="1"/>
  <c r="V202" i="14"/>
  <c r="V204" s="1"/>
  <c r="W204" s="1"/>
  <c r="T202"/>
  <c r="T204" s="1"/>
  <c r="U228"/>
  <c r="V176"/>
  <c r="V178" s="1"/>
  <c r="V46"/>
  <c r="V48" s="1"/>
  <c r="W48" s="1"/>
  <c r="T70"/>
  <c r="V70" s="1"/>
  <c r="U72"/>
  <c r="A46"/>
  <c r="G72"/>
  <c r="V44" i="20"/>
  <c r="H44"/>
  <c r="F70"/>
  <c r="S147"/>
  <c r="R69" i="19"/>
  <c r="S69"/>
  <c r="V121"/>
  <c r="A46" i="15"/>
  <c r="A20"/>
  <c r="U147" i="19"/>
  <c r="U150" i="14"/>
  <c r="V98"/>
  <c r="V100" s="1"/>
  <c r="W100" s="1"/>
  <c r="T147"/>
  <c r="V147" s="1"/>
  <c r="S150"/>
  <c r="S224"/>
  <c r="U145" i="19"/>
  <c r="A67" i="14"/>
  <c r="A67" i="15"/>
  <c r="I67"/>
  <c r="V40" i="20"/>
  <c r="S66" i="19"/>
  <c r="G67" i="20"/>
  <c r="A41"/>
  <c r="U221" i="19"/>
  <c r="V198" i="1"/>
  <c r="R219" i="20"/>
  <c r="U68" i="1"/>
  <c r="A66"/>
  <c r="H40" i="20"/>
  <c r="A37"/>
  <c r="H11"/>
  <c r="F68" i="15"/>
  <c r="A66"/>
  <c r="U146" i="14"/>
  <c r="G68"/>
  <c r="H66"/>
  <c r="V118" i="19"/>
  <c r="S144" i="20"/>
  <c r="R141"/>
  <c r="S65" i="19"/>
  <c r="T221" i="14"/>
  <c r="V221" s="1"/>
  <c r="S68"/>
  <c r="U64" i="15"/>
  <c r="U74" s="1"/>
  <c r="S224"/>
  <c r="S68"/>
  <c r="R68"/>
  <c r="H68"/>
  <c r="A63"/>
  <c r="U143" i="19"/>
  <c r="H37" i="20"/>
  <c r="G63"/>
  <c r="A11"/>
  <c r="F63"/>
  <c r="A62" i="14"/>
  <c r="A61"/>
  <c r="T62"/>
  <c r="V62" s="1"/>
  <c r="T139"/>
  <c r="T218"/>
  <c r="V218" s="1"/>
  <c r="U220"/>
  <c r="U230" s="1"/>
  <c r="T139" i="16"/>
  <c r="T61"/>
  <c r="V167" i="19"/>
  <c r="S64" i="14"/>
  <c r="H63"/>
  <c r="R220" i="16"/>
  <c r="R230" s="1"/>
  <c r="T140"/>
  <c r="H62"/>
  <c r="A63"/>
  <c r="F64"/>
  <c r="F74" s="1"/>
  <c r="A74" s="1"/>
  <c r="S220" i="1"/>
  <c r="S230" s="1"/>
  <c r="R142"/>
  <c r="R152" s="1"/>
  <c r="T61"/>
  <c r="V61" s="1"/>
  <c r="U64"/>
  <c r="U74" s="1"/>
  <c r="S64"/>
  <c r="S74" s="1"/>
  <c r="F62" i="20"/>
  <c r="A61" i="1"/>
  <c r="S219" i="19"/>
  <c r="U226"/>
  <c r="U220" i="15"/>
  <c r="U230" s="1"/>
  <c r="T218"/>
  <c r="R64"/>
  <c r="R74" s="1"/>
  <c r="H62"/>
  <c r="S217" i="19"/>
  <c r="V165"/>
  <c r="V35" i="20"/>
  <c r="S62" i="19"/>
  <c r="G61" i="20"/>
  <c r="A35"/>
  <c r="S147" i="19"/>
  <c r="R229"/>
  <c r="A61" i="15"/>
  <c r="G64"/>
  <c r="G74" s="1"/>
  <c r="U218" i="20"/>
  <c r="U219"/>
  <c r="U218" i="19"/>
  <c r="U219"/>
  <c r="U220" i="1"/>
  <c r="U230" s="1"/>
  <c r="U224" i="15"/>
  <c r="V202" i="16"/>
  <c r="U228" i="15"/>
  <c r="V202"/>
  <c r="V203" i="1"/>
  <c r="S226" i="19"/>
  <c r="T225" i="15"/>
  <c r="R228" i="16"/>
  <c r="S228" i="14"/>
  <c r="T226" i="1"/>
  <c r="V226" s="1"/>
  <c r="T225"/>
  <c r="V225" s="1"/>
  <c r="T227"/>
  <c r="V227" s="1"/>
  <c r="T223" i="16"/>
  <c r="V223" s="1"/>
  <c r="R224" i="14"/>
  <c r="S224" i="1"/>
  <c r="V193" i="19"/>
  <c r="V194" i="1"/>
  <c r="T219" i="16"/>
  <c r="V219" s="1"/>
  <c r="V193" i="20"/>
  <c r="S220" i="15"/>
  <c r="S220" i="14"/>
  <c r="S230" s="1"/>
  <c r="W203" i="1"/>
  <c r="W199"/>
  <c r="W198"/>
  <c r="W195"/>
  <c r="W223"/>
  <c r="W191"/>
  <c r="U217" i="19"/>
  <c r="U217" i="20"/>
  <c r="U222" i="19"/>
  <c r="U222" i="20"/>
  <c r="U225" i="19"/>
  <c r="V177" i="1"/>
  <c r="T229" i="16"/>
  <c r="T229" i="14"/>
  <c r="S229" i="20"/>
  <c r="V174" i="19"/>
  <c r="R228" i="15"/>
  <c r="S227" i="20"/>
  <c r="R228" i="1"/>
  <c r="T226" i="14"/>
  <c r="V226" s="1"/>
  <c r="T227"/>
  <c r="V227" s="1"/>
  <c r="S225" i="20"/>
  <c r="R228" i="14"/>
  <c r="S228" i="16"/>
  <c r="R226" i="20"/>
  <c r="R222"/>
  <c r="V170" i="1"/>
  <c r="V172" s="1"/>
  <c r="R224" i="16"/>
  <c r="T221"/>
  <c r="T222"/>
  <c r="V222" s="1"/>
  <c r="R224" i="15"/>
  <c r="T223"/>
  <c r="R224" i="1"/>
  <c r="T221"/>
  <c r="T223" i="14"/>
  <c r="V223" s="1"/>
  <c r="T221" i="15"/>
  <c r="T222" i="14"/>
  <c r="T218" i="16"/>
  <c r="V218" s="1"/>
  <c r="R219" i="19"/>
  <c r="T219" i="1"/>
  <c r="V219" s="1"/>
  <c r="R220"/>
  <c r="R230" s="1"/>
  <c r="T219" i="15"/>
  <c r="V166" i="20"/>
  <c r="R218"/>
  <c r="T218" i="1"/>
  <c r="T217" i="14"/>
  <c r="W173" i="1"/>
  <c r="W172"/>
  <c r="W169"/>
  <c r="U148" i="19"/>
  <c r="V124" i="15"/>
  <c r="U150" i="16"/>
  <c r="U150" i="1"/>
  <c r="V124" i="14"/>
  <c r="V126" s="1"/>
  <c r="W126" s="1"/>
  <c r="V124" i="1"/>
  <c r="U144" i="20"/>
  <c r="U146" i="16"/>
  <c r="U146" i="1"/>
  <c r="V125" i="14"/>
  <c r="T151"/>
  <c r="T147" i="16"/>
  <c r="S150" i="15"/>
  <c r="S152" s="1"/>
  <c r="S150" i="16"/>
  <c r="S148" i="20"/>
  <c r="T149" i="14"/>
  <c r="R150"/>
  <c r="S150" i="1"/>
  <c r="V124" i="16"/>
  <c r="V126" s="1"/>
  <c r="W126" s="1"/>
  <c r="T124"/>
  <c r="T126" s="1"/>
  <c r="T143"/>
  <c r="S146" i="1"/>
  <c r="R146" i="14"/>
  <c r="T144"/>
  <c r="T145" i="1"/>
  <c r="S145" i="20"/>
  <c r="T140" i="14"/>
  <c r="T141" i="1"/>
  <c r="V115" i="20"/>
  <c r="W125" i="16"/>
  <c r="U140" i="19"/>
  <c r="U148" i="20"/>
  <c r="U150" i="15"/>
  <c r="U152" s="1"/>
  <c r="V98" i="1"/>
  <c r="T151" i="15"/>
  <c r="V99" i="1"/>
  <c r="T148" i="14"/>
  <c r="T98"/>
  <c r="T100" s="1"/>
  <c r="S146" i="16"/>
  <c r="R146" i="1"/>
  <c r="S146" i="14"/>
  <c r="S144" i="19"/>
  <c r="T144" i="1"/>
  <c r="T143" i="14"/>
  <c r="R142" i="16"/>
  <c r="S142"/>
  <c r="S152" s="1"/>
  <c r="T141"/>
  <c r="R142" i="14"/>
  <c r="T141"/>
  <c r="S142" i="1"/>
  <c r="S152" s="1"/>
  <c r="T139"/>
  <c r="W99" i="16"/>
  <c r="U72" i="1"/>
  <c r="U68" i="14"/>
  <c r="U68" i="15"/>
  <c r="U64" i="14"/>
  <c r="U74" s="1"/>
  <c r="T63" i="16"/>
  <c r="T61" i="14"/>
  <c r="V41" i="20"/>
  <c r="T66" i="14"/>
  <c r="V66" s="1"/>
  <c r="R68"/>
  <c r="V46" i="1"/>
  <c r="V46" i="15"/>
  <c r="V46" i="16"/>
  <c r="V48" s="1"/>
  <c r="W48" s="1"/>
  <c r="T46"/>
  <c r="T48" s="1"/>
  <c r="T71"/>
  <c r="V71" s="1"/>
  <c r="T46" i="1"/>
  <c r="T48" s="1"/>
  <c r="T70" i="15"/>
  <c r="V70" s="1"/>
  <c r="S72"/>
  <c r="S72" i="14"/>
  <c r="V47" i="15"/>
  <c r="H36" i="20"/>
  <c r="F64" i="1"/>
  <c r="G64" i="14"/>
  <c r="G74" s="1"/>
  <c r="G64" i="16"/>
  <c r="G74" s="1"/>
  <c r="F64" i="14"/>
  <c r="F64" i="15"/>
  <c r="F74" s="1"/>
  <c r="A74" s="1"/>
  <c r="A65" i="16"/>
  <c r="A39" i="20"/>
  <c r="H39"/>
  <c r="G65"/>
  <c r="H67" i="14"/>
  <c r="G72" i="15"/>
  <c r="F72" i="14"/>
  <c r="F72" i="16"/>
  <c r="H69" i="15"/>
  <c r="I69" s="1"/>
  <c r="H71"/>
  <c r="A49" i="19"/>
  <c r="A47" i="20"/>
  <c r="A51" i="15"/>
  <c r="A75" i="14"/>
  <c r="H47" i="20"/>
  <c r="A51" i="1"/>
  <c r="A75" i="16"/>
  <c r="A76" i="15"/>
  <c r="A51" i="14"/>
  <c r="I47" i="16"/>
  <c r="I70"/>
  <c r="U72" i="15"/>
  <c r="U64" i="16"/>
  <c r="U74" s="1"/>
  <c r="T73"/>
  <c r="T73" i="14"/>
  <c r="V21" i="15"/>
  <c r="T73" i="1"/>
  <c r="T70" i="16"/>
  <c r="V70" s="1"/>
  <c r="S70" i="19"/>
  <c r="T70" i="1"/>
  <c r="T69" i="14"/>
  <c r="R72"/>
  <c r="T71"/>
  <c r="V71" s="1"/>
  <c r="R72" i="16"/>
  <c r="T67"/>
  <c r="V67" s="1"/>
  <c r="T66" i="1"/>
  <c r="V66" s="1"/>
  <c r="S68"/>
  <c r="T66" i="15"/>
  <c r="T65" i="16"/>
  <c r="R66" i="19"/>
  <c r="T67" i="14"/>
  <c r="S64" i="16"/>
  <c r="S74" s="1"/>
  <c r="S64" i="15"/>
  <c r="S74" s="1"/>
  <c r="T62"/>
  <c r="R61" i="19"/>
  <c r="T62" i="1"/>
  <c r="V62" s="1"/>
  <c r="R64"/>
  <c r="R74" s="1"/>
  <c r="T63"/>
  <c r="V63" s="1"/>
  <c r="A23" i="19"/>
  <c r="H73" i="16"/>
  <c r="H73" i="15"/>
  <c r="A73" i="14"/>
  <c r="A23" i="20"/>
  <c r="A73" i="16"/>
  <c r="A17" i="20"/>
  <c r="A18"/>
  <c r="G69"/>
  <c r="G71"/>
  <c r="H69" i="16"/>
  <c r="H17" i="20"/>
  <c r="H18"/>
  <c r="A65" i="15"/>
  <c r="H13" i="20"/>
  <c r="H15"/>
  <c r="F67"/>
  <c r="A15"/>
  <c r="F68" i="14"/>
  <c r="I66" i="15"/>
  <c r="G68"/>
  <c r="F65" i="20"/>
  <c r="A13"/>
  <c r="H65" i="1"/>
  <c r="A65"/>
  <c r="F66" i="20"/>
  <c r="A14"/>
  <c r="A62" i="15"/>
  <c r="G62" i="20"/>
  <c r="A63" i="14"/>
  <c r="I63" i="16"/>
  <c r="H9" i="20"/>
  <c r="A9"/>
  <c r="A10"/>
  <c r="A61" i="16"/>
  <c r="H10" i="20"/>
  <c r="I21" i="14"/>
  <c r="A22" i="19" l="1"/>
  <c r="A74" i="1"/>
  <c r="V178"/>
  <c r="U152" i="14"/>
  <c r="V178" i="15"/>
  <c r="R152" i="14"/>
  <c r="R74"/>
  <c r="R230"/>
  <c r="V100" i="15"/>
  <c r="V204" i="1"/>
  <c r="F74" i="14"/>
  <c r="A74" s="1"/>
  <c r="S74"/>
  <c r="W203" i="16"/>
  <c r="V204"/>
  <c r="W204" s="1"/>
  <c r="V100" i="1"/>
  <c r="W100" s="1"/>
  <c r="V48"/>
  <c r="W48" s="1"/>
  <c r="W203" i="15"/>
  <c r="V204"/>
  <c r="W204" s="1"/>
  <c r="W125"/>
  <c r="V126"/>
  <c r="W126" s="1"/>
  <c r="V48"/>
  <c r="W48" s="1"/>
  <c r="V22"/>
  <c r="W22" s="1"/>
  <c r="V100" i="16"/>
  <c r="W100" s="1"/>
  <c r="U68" i="19"/>
  <c r="T77" i="24"/>
  <c r="T78" s="1"/>
  <c r="T26"/>
  <c r="N156"/>
  <c r="W151"/>
  <c r="Q154"/>
  <c r="W154" s="1"/>
  <c r="U72" i="19"/>
  <c r="V129" i="24"/>
  <c r="V90"/>
  <c r="I64"/>
  <c r="V69"/>
  <c r="V72" s="1"/>
  <c r="V66"/>
  <c r="V68" s="1"/>
  <c r="V77" s="1"/>
  <c r="V78" s="1"/>
  <c r="T68"/>
  <c r="T46" i="19"/>
  <c r="T207" i="24"/>
  <c r="T129"/>
  <c r="Y129" s="1"/>
  <c r="T130"/>
  <c r="I63"/>
  <c r="O77"/>
  <c r="Y104"/>
  <c r="I38"/>
  <c r="T228"/>
  <c r="V74"/>
  <c r="V76" s="1"/>
  <c r="T76"/>
  <c r="H68"/>
  <c r="H77" s="1"/>
  <c r="H78" s="1"/>
  <c r="I65"/>
  <c r="O64"/>
  <c r="Q76"/>
  <c r="W153"/>
  <c r="V150"/>
  <c r="W147"/>
  <c r="W16"/>
  <c r="T208"/>
  <c r="Y130" s="1"/>
  <c r="O155"/>
  <c r="I66"/>
  <c r="E68"/>
  <c r="U156"/>
  <c r="Y103"/>
  <c r="U64" i="19"/>
  <c r="O150" i="24"/>
  <c r="Q148"/>
  <c r="Q150" s="1"/>
  <c r="S68" i="19"/>
  <c r="T73"/>
  <c r="S64"/>
  <c r="T65"/>
  <c r="R68"/>
  <c r="T71"/>
  <c r="V71" s="1"/>
  <c r="W71" s="1"/>
  <c r="T61"/>
  <c r="R64"/>
  <c r="T69"/>
  <c r="V69" s="1"/>
  <c r="W69" s="1"/>
  <c r="T62"/>
  <c r="V62" s="1"/>
  <c r="W62" s="1"/>
  <c r="T70"/>
  <c r="V70" s="1"/>
  <c r="W70" s="1"/>
  <c r="T67"/>
  <c r="V67" s="1"/>
  <c r="W67" s="1"/>
  <c r="T66"/>
  <c r="V66" s="1"/>
  <c r="W66" s="1"/>
  <c r="T63"/>
  <c r="V63" s="1"/>
  <c r="W63" s="1"/>
  <c r="V223" i="15"/>
  <c r="V218"/>
  <c r="W218" s="1"/>
  <c r="V227"/>
  <c r="W227" s="1"/>
  <c r="V219"/>
  <c r="W219" s="1"/>
  <c r="V225"/>
  <c r="V217"/>
  <c r="V226"/>
  <c r="V228" s="1"/>
  <c r="V222"/>
  <c r="W222" s="1"/>
  <c r="A68" i="1"/>
  <c r="W177" i="16"/>
  <c r="A52"/>
  <c r="W174" i="24"/>
  <c r="Q176"/>
  <c r="W176" s="1"/>
  <c r="W217"/>
  <c r="W69"/>
  <c r="I25"/>
  <c r="E26"/>
  <c r="O181"/>
  <c r="O182" s="1"/>
  <c r="O130"/>
  <c r="X130" s="1"/>
  <c r="Z130" s="1"/>
  <c r="O129"/>
  <c r="X129" s="1"/>
  <c r="W120"/>
  <c r="W45"/>
  <c r="Q71"/>
  <c r="W71" s="1"/>
  <c r="O156"/>
  <c r="I76"/>
  <c r="W116"/>
  <c r="V12"/>
  <c r="W9"/>
  <c r="W91"/>
  <c r="Q94"/>
  <c r="V144"/>
  <c r="T146"/>
  <c r="T155" s="1"/>
  <c r="V104"/>
  <c r="W90"/>
  <c r="Q155"/>
  <c r="I74"/>
  <c r="W170"/>
  <c r="Q172"/>
  <c r="W121"/>
  <c r="Q124"/>
  <c r="W124" s="1"/>
  <c r="T51"/>
  <c r="T52" s="1"/>
  <c r="Q142"/>
  <c r="W140"/>
  <c r="W61"/>
  <c r="O232"/>
  <c r="Q229"/>
  <c r="M233"/>
  <c r="M234" s="1"/>
  <c r="W198"/>
  <c r="V103"/>
  <c r="W204"/>
  <c r="Q206"/>
  <c r="W206" s="1"/>
  <c r="Q218"/>
  <c r="W218" s="1"/>
  <c r="O220"/>
  <c r="O104"/>
  <c r="X104" s="1"/>
  <c r="Z104" s="1"/>
  <c r="W20"/>
  <c r="Q25"/>
  <c r="W225"/>
  <c r="Q228"/>
  <c r="W228" s="1"/>
  <c r="W128"/>
  <c r="W39"/>
  <c r="V42"/>
  <c r="O224"/>
  <c r="O233" s="1"/>
  <c r="O234" s="1"/>
  <c r="Q221"/>
  <c r="W46"/>
  <c r="Q51"/>
  <c r="V130"/>
  <c r="I50"/>
  <c r="H51"/>
  <c r="V139"/>
  <c r="T142"/>
  <c r="T156" s="1"/>
  <c r="Q38"/>
  <c r="W38" s="1"/>
  <c r="W36"/>
  <c r="Q62"/>
  <c r="H26"/>
  <c r="O52"/>
  <c r="Q68"/>
  <c r="W65"/>
  <c r="T232"/>
  <c r="V229"/>
  <c r="V232" s="1"/>
  <c r="V221"/>
  <c r="V224" s="1"/>
  <c r="T224"/>
  <c r="T220"/>
  <c r="V218"/>
  <c r="V220" s="1"/>
  <c r="H64" i="16"/>
  <c r="I63" i="14"/>
  <c r="I61" i="1"/>
  <c r="I62" i="14"/>
  <c r="I63" i="1"/>
  <c r="W63"/>
  <c r="W177" i="14"/>
  <c r="I71"/>
  <c r="W125" i="1"/>
  <c r="V203" i="20"/>
  <c r="V177"/>
  <c r="U151" i="19"/>
  <c r="V125"/>
  <c r="F73"/>
  <c r="H68" i="16"/>
  <c r="H21" i="19"/>
  <c r="A21"/>
  <c r="H72" i="14"/>
  <c r="V21" i="20"/>
  <c r="V13"/>
  <c r="V16" s="1"/>
  <c r="V93" i="19"/>
  <c r="H64" i="1"/>
  <c r="W71" i="14"/>
  <c r="H64" i="15"/>
  <c r="I62" i="1"/>
  <c r="I61" i="15"/>
  <c r="W222" i="16"/>
  <c r="H68" i="14"/>
  <c r="W223"/>
  <c r="I73" i="1"/>
  <c r="W144" i="16"/>
  <c r="T146"/>
  <c r="A68"/>
  <c r="W124" i="1"/>
  <c r="W226" i="15"/>
  <c r="H68" i="1"/>
  <c r="I66"/>
  <c r="V141"/>
  <c r="W141" s="1"/>
  <c r="W21" i="14"/>
  <c r="I71" i="1"/>
  <c r="V95" i="19"/>
  <c r="H64" i="14"/>
  <c r="A77" i="16"/>
  <c r="W62" i="1"/>
  <c r="I61" i="14"/>
  <c r="I69" i="1"/>
  <c r="A72" i="14"/>
  <c r="T139" i="20"/>
  <c r="V139" s="1"/>
  <c r="A64" i="1"/>
  <c r="A72" i="16"/>
  <c r="W62" i="14"/>
  <c r="A77" i="15"/>
  <c r="W145" i="16"/>
  <c r="R145" i="19"/>
  <c r="R147"/>
  <c r="T147" s="1"/>
  <c r="A72" i="1"/>
  <c r="W65" i="14"/>
  <c r="I62" i="15"/>
  <c r="W225" i="16"/>
  <c r="A77" i="1"/>
  <c r="A64" i="16"/>
  <c r="V144" i="14"/>
  <c r="W144" s="1"/>
  <c r="W145"/>
  <c r="W124" i="15"/>
  <c r="W62" i="16"/>
  <c r="V176"/>
  <c r="W67" i="1"/>
  <c r="W70" i="14"/>
  <c r="W226" i="1"/>
  <c r="W71"/>
  <c r="A77" i="14"/>
  <c r="W124" i="16"/>
  <c r="I70" i="14"/>
  <c r="V149" i="1"/>
  <c r="W149" s="1"/>
  <c r="W202"/>
  <c r="W202" i="16"/>
  <c r="W219"/>
  <c r="W46" i="14"/>
  <c r="W218"/>
  <c r="V151" i="1"/>
  <c r="W151" i="16"/>
  <c r="W125" i="14"/>
  <c r="W99"/>
  <c r="W47" i="16"/>
  <c r="W47" i="1"/>
  <c r="W21" i="15"/>
  <c r="V99" i="20"/>
  <c r="I21"/>
  <c r="T228" i="16"/>
  <c r="T64" i="14"/>
  <c r="W148" i="1"/>
  <c r="W226" i="14"/>
  <c r="W218" i="16"/>
  <c r="W176" i="1"/>
  <c r="V125" i="20"/>
  <c r="V143" i="16"/>
  <c r="V146" s="1"/>
  <c r="W176" i="15"/>
  <c r="W176" i="14"/>
  <c r="U229" i="19"/>
  <c r="A26" i="16"/>
  <c r="V61"/>
  <c r="W61" s="1"/>
  <c r="V147" i="1"/>
  <c r="W147" s="1"/>
  <c r="W219"/>
  <c r="W69" i="16"/>
  <c r="V197" i="19"/>
  <c r="W197" s="1"/>
  <c r="W149" i="16"/>
  <c r="A71" i="20"/>
  <c r="T147"/>
  <c r="V147" s="1"/>
  <c r="R151" i="19"/>
  <c r="U149"/>
  <c r="T144" i="20"/>
  <c r="V144" s="1"/>
  <c r="I20" i="14"/>
  <c r="A26" i="15"/>
  <c r="W61"/>
  <c r="T150" i="1"/>
  <c r="W148" i="16"/>
  <c r="V139"/>
  <c r="W139" s="1"/>
  <c r="V97" i="20"/>
  <c r="R149" i="19"/>
  <c r="S149"/>
  <c r="V145" i="1"/>
  <c r="W145" s="1"/>
  <c r="W171" i="20"/>
  <c r="I41"/>
  <c r="I46" i="14"/>
  <c r="I46" i="1"/>
  <c r="I46" i="15"/>
  <c r="I20" i="16"/>
  <c r="W46" i="1"/>
  <c r="H67" i="20"/>
  <c r="W20" i="16"/>
  <c r="W20" i="14"/>
  <c r="I66"/>
  <c r="W67" i="16"/>
  <c r="A72" i="15"/>
  <c r="F72" i="19"/>
  <c r="I20" i="15"/>
  <c r="I19" i="20"/>
  <c r="A68" i="15"/>
  <c r="G73" i="19"/>
  <c r="V19" i="20"/>
  <c r="H72" i="1"/>
  <c r="H74" s="1"/>
  <c r="I74" s="1"/>
  <c r="A68" i="14"/>
  <c r="W118" i="19"/>
  <c r="V220" i="16"/>
  <c r="W227"/>
  <c r="W46"/>
  <c r="W71"/>
  <c r="W66"/>
  <c r="T228" i="15"/>
  <c r="W69"/>
  <c r="W70"/>
  <c r="W63"/>
  <c r="T72"/>
  <c r="W219" i="14"/>
  <c r="V149"/>
  <c r="W149" s="1"/>
  <c r="V139"/>
  <c r="W139" s="1"/>
  <c r="W63"/>
  <c r="T217" i="20"/>
  <c r="V192" i="19"/>
  <c r="T228" i="1"/>
  <c r="W98"/>
  <c r="W99"/>
  <c r="W45" i="20"/>
  <c r="H42"/>
  <c r="I70" i="1"/>
  <c r="W193" i="19"/>
  <c r="W196" i="20"/>
  <c r="V195" i="19"/>
  <c r="V62" i="20"/>
  <c r="V67"/>
  <c r="V89"/>
  <c r="V113" i="19"/>
  <c r="A76" i="20"/>
  <c r="W121"/>
  <c r="A38"/>
  <c r="W18"/>
  <c r="H71"/>
  <c r="W15"/>
  <c r="F64"/>
  <c r="U228"/>
  <c r="A73"/>
  <c r="S142"/>
  <c r="W167"/>
  <c r="R223" i="19"/>
  <c r="T223" s="1"/>
  <c r="A42" i="20"/>
  <c r="V89" i="19"/>
  <c r="W37" i="20"/>
  <c r="I43"/>
  <c r="W199"/>
  <c r="A51"/>
  <c r="S151" i="19"/>
  <c r="S139"/>
  <c r="S142" s="1"/>
  <c r="A61" i="20"/>
  <c r="W123"/>
  <c r="T140"/>
  <c r="V140" s="1"/>
  <c r="S222" i="19"/>
  <c r="S224" s="1"/>
  <c r="I45" i="20"/>
  <c r="H73"/>
  <c r="R142"/>
  <c r="A70"/>
  <c r="T143"/>
  <c r="V143" s="1"/>
  <c r="W201"/>
  <c r="A25"/>
  <c r="I9"/>
  <c r="V71"/>
  <c r="U146"/>
  <c r="T221"/>
  <c r="V221" s="1"/>
  <c r="V92" i="19"/>
  <c r="W114" i="20"/>
  <c r="W193"/>
  <c r="R139" i="19"/>
  <c r="R225"/>
  <c r="V87"/>
  <c r="A66" i="20"/>
  <c r="V165"/>
  <c r="V168" s="1"/>
  <c r="W192"/>
  <c r="V199" i="19"/>
  <c r="W199" s="1"/>
  <c r="U139"/>
  <c r="U142" s="1"/>
  <c r="R150" i="20"/>
  <c r="W174"/>
  <c r="W115"/>
  <c r="T149"/>
  <c r="V149" s="1"/>
  <c r="T151"/>
  <c r="V114" i="19"/>
  <c r="V198" i="20"/>
  <c r="V10"/>
  <c r="I37"/>
  <c r="T141"/>
  <c r="U224"/>
  <c r="H46"/>
  <c r="I36"/>
  <c r="V169" i="19"/>
  <c r="W201"/>
  <c r="W197" i="20"/>
  <c r="W195"/>
  <c r="V38"/>
  <c r="U223" i="19"/>
  <c r="U224" s="1"/>
  <c r="T219" i="20"/>
  <c r="V219" s="1"/>
  <c r="U142"/>
  <c r="I35"/>
  <c r="H62"/>
  <c r="F72"/>
  <c r="W44"/>
  <c r="H70"/>
  <c r="W166"/>
  <c r="T223"/>
  <c r="V223" s="1"/>
  <c r="T227"/>
  <c r="V227" s="1"/>
  <c r="S220"/>
  <c r="A47" i="19"/>
  <c r="H63" i="20"/>
  <c r="R146"/>
  <c r="V91"/>
  <c r="H47" i="19"/>
  <c r="V117" i="20"/>
  <c r="W117" s="1"/>
  <c r="W35"/>
  <c r="A67"/>
  <c r="I47"/>
  <c r="G68"/>
  <c r="H38"/>
  <c r="W40"/>
  <c r="V63"/>
  <c r="I10"/>
  <c r="V96"/>
  <c r="S224"/>
  <c r="V72" i="15"/>
  <c r="W20"/>
  <c r="W71"/>
  <c r="I71"/>
  <c r="S228" i="20"/>
  <c r="W46" i="15"/>
  <c r="W202" i="14"/>
  <c r="W124"/>
  <c r="S150" i="20"/>
  <c r="T148"/>
  <c r="V148" s="1"/>
  <c r="V17"/>
  <c r="I18"/>
  <c r="V95"/>
  <c r="R72" i="19"/>
  <c r="V69" i="20"/>
  <c r="H72" i="15"/>
  <c r="H74" s="1"/>
  <c r="I74" s="1"/>
  <c r="W225" i="14"/>
  <c r="I67"/>
  <c r="W223" i="15"/>
  <c r="W67"/>
  <c r="V42" i="20"/>
  <c r="W41"/>
  <c r="V65"/>
  <c r="I39"/>
  <c r="W167" i="19"/>
  <c r="W65" i="1"/>
  <c r="W66"/>
  <c r="I40" i="20"/>
  <c r="H66"/>
  <c r="A52" i="1"/>
  <c r="I65"/>
  <c r="I17" i="20"/>
  <c r="W66" i="14"/>
  <c r="S146" i="20"/>
  <c r="I15"/>
  <c r="W221" i="14"/>
  <c r="A63" i="20"/>
  <c r="W121" i="19"/>
  <c r="V61" i="14"/>
  <c r="V64" s="1"/>
  <c r="T142" i="16"/>
  <c r="V140"/>
  <c r="W140" s="1"/>
  <c r="T142" i="14"/>
  <c r="A52"/>
  <c r="W140" i="1"/>
  <c r="W36" i="20"/>
  <c r="R226" i="19"/>
  <c r="A64" i="15"/>
  <c r="S220" i="19"/>
  <c r="U220"/>
  <c r="A52" i="15"/>
  <c r="V200" i="20"/>
  <c r="V202" s="1"/>
  <c r="T228" i="14"/>
  <c r="V200" i="19"/>
  <c r="W200" s="1"/>
  <c r="V196"/>
  <c r="W196" s="1"/>
  <c r="T220" i="16"/>
  <c r="R217" i="19"/>
  <c r="V191" i="20"/>
  <c r="V194" s="1"/>
  <c r="W227" i="14"/>
  <c r="W194" i="1"/>
  <c r="U220" i="20"/>
  <c r="W226" i="16"/>
  <c r="V228" i="14"/>
  <c r="V228" i="1"/>
  <c r="V228" i="16"/>
  <c r="V229"/>
  <c r="S229" i="19"/>
  <c r="T229" i="20"/>
  <c r="V229" i="14"/>
  <c r="T225" i="20"/>
  <c r="S225" i="19"/>
  <c r="V173" i="20"/>
  <c r="S227" i="19"/>
  <c r="V175" i="20"/>
  <c r="R228"/>
  <c r="T226"/>
  <c r="V226" s="1"/>
  <c r="V222" i="14"/>
  <c r="V224" s="1"/>
  <c r="T224"/>
  <c r="V171" i="19"/>
  <c r="W171" s="1"/>
  <c r="V170" i="20"/>
  <c r="V172" s="1"/>
  <c r="T221" i="19"/>
  <c r="T224" i="1"/>
  <c r="V221"/>
  <c r="V224" s="1"/>
  <c r="V221" i="16"/>
  <c r="T224"/>
  <c r="V170" i="19"/>
  <c r="W170" s="1"/>
  <c r="R222"/>
  <c r="R224" i="20"/>
  <c r="T222"/>
  <c r="T224" i="15"/>
  <c r="V221"/>
  <c r="V224" s="1"/>
  <c r="R220" i="20"/>
  <c r="T218"/>
  <c r="T219" i="19"/>
  <c r="V219" s="1"/>
  <c r="T220" i="14"/>
  <c r="V217"/>
  <c r="V220" s="1"/>
  <c r="T220" i="1"/>
  <c r="V218"/>
  <c r="V220" s="1"/>
  <c r="R218" i="19"/>
  <c r="T220" i="15"/>
  <c r="W217" i="1"/>
  <c r="W177"/>
  <c r="W225" i="15"/>
  <c r="W166" i="1"/>
  <c r="U150" i="19"/>
  <c r="V151" i="14"/>
  <c r="V122" i="20"/>
  <c r="V124" s="1"/>
  <c r="T150" i="16"/>
  <c r="V147"/>
  <c r="V150" s="1"/>
  <c r="V123" i="19"/>
  <c r="W123" s="1"/>
  <c r="V119" i="20"/>
  <c r="S143" i="19"/>
  <c r="T146" i="1"/>
  <c r="T145" i="20"/>
  <c r="S145" i="19"/>
  <c r="R141"/>
  <c r="V115"/>
  <c r="W115" s="1"/>
  <c r="V140" i="14"/>
  <c r="V116" i="20"/>
  <c r="W118"/>
  <c r="U144" i="19"/>
  <c r="U146" s="1"/>
  <c r="U150" i="20"/>
  <c r="V151" i="15"/>
  <c r="T150"/>
  <c r="T152" s="1"/>
  <c r="V148" i="14"/>
  <c r="T150"/>
  <c r="S148" i="19"/>
  <c r="T146" i="14"/>
  <c r="V143"/>
  <c r="V92" i="20"/>
  <c r="R143" i="19"/>
  <c r="V144" i="1"/>
  <c r="T144" i="19"/>
  <c r="V141" i="14"/>
  <c r="T142" i="1"/>
  <c r="V139"/>
  <c r="V141" i="16"/>
  <c r="R140" i="19"/>
  <c r="V88" i="20"/>
  <c r="W93"/>
  <c r="V63" i="16"/>
  <c r="T64"/>
  <c r="T72"/>
  <c r="V43" i="20"/>
  <c r="V46" s="1"/>
  <c r="V72" i="16"/>
  <c r="V47" i="20"/>
  <c r="W47" i="15"/>
  <c r="A64" i="14"/>
  <c r="A46" i="20"/>
  <c r="I44"/>
  <c r="I66" i="16"/>
  <c r="W70"/>
  <c r="V73" i="14"/>
  <c r="V73" i="16"/>
  <c r="V73" i="1"/>
  <c r="V69" i="14"/>
  <c r="T72"/>
  <c r="V70" i="20"/>
  <c r="T72" i="1"/>
  <c r="V70"/>
  <c r="V72" s="1"/>
  <c r="S72" i="19"/>
  <c r="T68" i="1"/>
  <c r="V66" i="20"/>
  <c r="T68" i="16"/>
  <c r="V65"/>
  <c r="V67" i="14"/>
  <c r="T68"/>
  <c r="V66" i="15"/>
  <c r="T68"/>
  <c r="V68" i="1"/>
  <c r="V62" i="15"/>
  <c r="T64"/>
  <c r="V64" i="1"/>
  <c r="T64"/>
  <c r="V9" i="20"/>
  <c r="W14"/>
  <c r="W65" i="15"/>
  <c r="W11" i="20"/>
  <c r="I73" i="16"/>
  <c r="A75" i="20"/>
  <c r="A24" i="19"/>
  <c r="I73" i="15"/>
  <c r="A75" i="19"/>
  <c r="A26" i="14"/>
  <c r="A20" i="20"/>
  <c r="H20"/>
  <c r="H69"/>
  <c r="I69" i="16"/>
  <c r="H72"/>
  <c r="G72" i="20"/>
  <c r="A69"/>
  <c r="A16"/>
  <c r="H16"/>
  <c r="H65"/>
  <c r="A65"/>
  <c r="F68"/>
  <c r="G64"/>
  <c r="A62"/>
  <c r="A12"/>
  <c r="H61"/>
  <c r="H12"/>
  <c r="I73" i="14"/>
  <c r="I69"/>
  <c r="I14" i="20"/>
  <c r="I13"/>
  <c r="I65" i="15"/>
  <c r="I62" i="16"/>
  <c r="I11" i="20"/>
  <c r="H74" i="16" l="1"/>
  <c r="I74" s="1"/>
  <c r="V220" i="15"/>
  <c r="V230" s="1"/>
  <c r="W230" s="1"/>
  <c r="V230" i="14"/>
  <c r="W230" s="1"/>
  <c r="R230" i="20"/>
  <c r="H48"/>
  <c r="I48" s="1"/>
  <c r="H74" i="14"/>
  <c r="I74" s="1"/>
  <c r="T230"/>
  <c r="V74" i="1"/>
  <c r="W74" s="1"/>
  <c r="W21" i="20"/>
  <c r="V230" i="1"/>
  <c r="S230" i="20"/>
  <c r="T230" i="16"/>
  <c r="T230" i="15"/>
  <c r="T230" i="1"/>
  <c r="U230" i="20"/>
  <c r="W178" i="16"/>
  <c r="V178"/>
  <c r="V204" i="20"/>
  <c r="W204" s="1"/>
  <c r="T152" i="14"/>
  <c r="T152" i="16"/>
  <c r="U152" i="19"/>
  <c r="T152" i="1"/>
  <c r="U152" i="20"/>
  <c r="R152"/>
  <c r="S152"/>
  <c r="F74" i="19"/>
  <c r="T74" i="14"/>
  <c r="V20" i="20"/>
  <c r="W20" s="1"/>
  <c r="V12"/>
  <c r="U74" i="19"/>
  <c r="W96" i="20"/>
  <c r="T74" i="1"/>
  <c r="F74" i="20"/>
  <c r="S74" i="19"/>
  <c r="T74" i="15"/>
  <c r="T74" i="16"/>
  <c r="G74" i="20"/>
  <c r="A74" s="1"/>
  <c r="R74" i="19"/>
  <c r="H22" i="20"/>
  <c r="I22" s="1"/>
  <c r="V48"/>
  <c r="W48" s="1"/>
  <c r="V46" i="19"/>
  <c r="W46" s="1"/>
  <c r="T48"/>
  <c r="Z129" i="24"/>
  <c r="W150"/>
  <c r="W148"/>
  <c r="V147" i="19"/>
  <c r="W147" s="1"/>
  <c r="I68" i="24"/>
  <c r="E77"/>
  <c r="W66"/>
  <c r="W74"/>
  <c r="W76"/>
  <c r="O78"/>
  <c r="T72" i="19"/>
  <c r="V72" s="1"/>
  <c r="T68"/>
  <c r="V65"/>
  <c r="T64"/>
  <c r="V61"/>
  <c r="V233" i="24"/>
  <c r="V234" s="1"/>
  <c r="W68"/>
  <c r="H52"/>
  <c r="I52" s="1"/>
  <c r="I51"/>
  <c r="Q207"/>
  <c r="W94"/>
  <c r="Q103"/>
  <c r="W103" s="1"/>
  <c r="Q104"/>
  <c r="W104" s="1"/>
  <c r="Q220"/>
  <c r="W220" s="1"/>
  <c r="W221"/>
  <c r="Q224"/>
  <c r="Q130"/>
  <c r="W130" s="1"/>
  <c r="X103"/>
  <c r="Z103" s="1"/>
  <c r="X155"/>
  <c r="Q232"/>
  <c r="W232" s="1"/>
  <c r="W229"/>
  <c r="Q156"/>
  <c r="Q181"/>
  <c r="W172"/>
  <c r="Y155"/>
  <c r="Q129"/>
  <c r="W129" s="1"/>
  <c r="Q72"/>
  <c r="W72" s="1"/>
  <c r="T233"/>
  <c r="T234" s="1"/>
  <c r="Y156" s="1"/>
  <c r="Q64"/>
  <c r="W64" s="1"/>
  <c r="W62"/>
  <c r="V142"/>
  <c r="W142" s="1"/>
  <c r="W139"/>
  <c r="Q52"/>
  <c r="W52" s="1"/>
  <c r="W42"/>
  <c r="V51"/>
  <c r="V52" s="1"/>
  <c r="W25"/>
  <c r="Q26"/>
  <c r="V146"/>
  <c r="W144"/>
  <c r="W12"/>
  <c r="V26"/>
  <c r="X156"/>
  <c r="I26"/>
  <c r="W151" i="14"/>
  <c r="A78" i="15"/>
  <c r="V203" i="19"/>
  <c r="W203" s="1"/>
  <c r="A25"/>
  <c r="W203" i="20"/>
  <c r="A51" i="19"/>
  <c r="W177" i="20"/>
  <c r="I21" i="19"/>
  <c r="I68" i="16"/>
  <c r="W125" i="19"/>
  <c r="W99" i="20"/>
  <c r="W125"/>
  <c r="I68" i="14"/>
  <c r="A73" i="19"/>
  <c r="V21"/>
  <c r="I64" i="1"/>
  <c r="I64" i="15"/>
  <c r="W228" i="1"/>
  <c r="W176" i="16"/>
  <c r="I64" i="14"/>
  <c r="A78" i="16"/>
  <c r="V150" i="1"/>
  <c r="W150" s="1"/>
  <c r="A78" i="14"/>
  <c r="V64" i="16"/>
  <c r="V146" i="14"/>
  <c r="U228" i="19"/>
  <c r="U230" s="1"/>
  <c r="W229" i="15"/>
  <c r="W202"/>
  <c r="A78" i="1"/>
  <c r="W97" i="20"/>
  <c r="V99" i="19"/>
  <c r="V151" i="20"/>
  <c r="R150" i="19"/>
  <c r="I47"/>
  <c r="I73" i="20"/>
  <c r="W61" i="1"/>
  <c r="V150" i="14"/>
  <c r="V217" i="20"/>
  <c r="W217" s="1"/>
  <c r="W175"/>
  <c r="W229" i="16"/>
  <c r="V175" i="19"/>
  <c r="I67" i="20"/>
  <c r="V146" i="1"/>
  <c r="W67" i="20"/>
  <c r="W98" i="14"/>
  <c r="T139" i="19"/>
  <c r="T151"/>
  <c r="W98" i="16"/>
  <c r="W98" i="15"/>
  <c r="W89" i="20"/>
  <c r="V90"/>
  <c r="V142" i="16"/>
  <c r="V152" s="1"/>
  <c r="W152" s="1"/>
  <c r="W141" i="14"/>
  <c r="T149" i="19"/>
  <c r="V97"/>
  <c r="I72" i="1"/>
  <c r="W19" i="20"/>
  <c r="I42"/>
  <c r="W72" i="16"/>
  <c r="W71" i="20"/>
  <c r="W226"/>
  <c r="I72" i="15"/>
  <c r="W228" i="14"/>
  <c r="V142"/>
  <c r="W89" i="19"/>
  <c r="I71" i="20"/>
  <c r="W73" i="1"/>
  <c r="W70"/>
  <c r="W174" i="19"/>
  <c r="A64" i="20"/>
  <c r="T146"/>
  <c r="W219"/>
  <c r="V73"/>
  <c r="R228" i="19"/>
  <c r="W227" i="20"/>
  <c r="W63"/>
  <c r="W191"/>
  <c r="W223"/>
  <c r="I70"/>
  <c r="S228" i="19"/>
  <c r="S230" s="1"/>
  <c r="W198" i="20"/>
  <c r="T142"/>
  <c r="V141"/>
  <c r="W141" s="1"/>
  <c r="H68"/>
  <c r="V223" i="19"/>
  <c r="W223" s="1"/>
  <c r="W114"/>
  <c r="H46"/>
  <c r="A77" i="20"/>
  <c r="I38"/>
  <c r="G72" i="19"/>
  <c r="W17" i="20"/>
  <c r="W95"/>
  <c r="W173"/>
  <c r="W70"/>
  <c r="A68"/>
  <c r="A72"/>
  <c r="I62"/>
  <c r="W122"/>
  <c r="W140"/>
  <c r="H73" i="19"/>
  <c r="T150" i="20"/>
  <c r="V98"/>
  <c r="W47"/>
  <c r="W165"/>
  <c r="W228" i="15"/>
  <c r="W72"/>
  <c r="A46" i="19"/>
  <c r="W148" i="14"/>
  <c r="W148" i="20"/>
  <c r="W147"/>
  <c r="V150"/>
  <c r="I20"/>
  <c r="S150" i="19"/>
  <c r="W66" i="20"/>
  <c r="I66"/>
  <c r="V120"/>
  <c r="V126" s="1"/>
  <c r="W126" s="1"/>
  <c r="W119"/>
  <c r="W144" i="1"/>
  <c r="W68"/>
  <c r="W222" i="14"/>
  <c r="W170" i="20"/>
  <c r="V94"/>
  <c r="W92"/>
  <c r="I16"/>
  <c r="W43"/>
  <c r="W46"/>
  <c r="A52"/>
  <c r="W140" i="14"/>
  <c r="W63" i="16"/>
  <c r="V142" i="1"/>
  <c r="W139"/>
  <c r="W88" i="20"/>
  <c r="T226" i="19"/>
  <c r="V226" s="1"/>
  <c r="W226" s="1"/>
  <c r="S146"/>
  <c r="W219"/>
  <c r="V198"/>
  <c r="V202"/>
  <c r="T217"/>
  <c r="V217" s="1"/>
  <c r="V191"/>
  <c r="V194" s="1"/>
  <c r="W200" i="20"/>
  <c r="W202"/>
  <c r="W192" i="19"/>
  <c r="W194" i="20"/>
  <c r="W217" i="14"/>
  <c r="W228" i="16"/>
  <c r="V229" i="20"/>
  <c r="V177" i="19"/>
  <c r="T229"/>
  <c r="V176" i="20"/>
  <c r="V178" s="1"/>
  <c r="V173" i="19"/>
  <c r="T227"/>
  <c r="T225"/>
  <c r="T228" i="20"/>
  <c r="V225"/>
  <c r="V172" i="19"/>
  <c r="V224" i="16"/>
  <c r="V230" s="1"/>
  <c r="W230" s="1"/>
  <c r="W221"/>
  <c r="V222" i="20"/>
  <c r="T224"/>
  <c r="R224" i="19"/>
  <c r="T222"/>
  <c r="V222" s="1"/>
  <c r="W222" s="1"/>
  <c r="V221"/>
  <c r="T218"/>
  <c r="R220"/>
  <c r="V218" i="20"/>
  <c r="T220"/>
  <c r="V166" i="19"/>
  <c r="V168" s="1"/>
  <c r="W229" i="14"/>
  <c r="W229" i="1"/>
  <c r="W224"/>
  <c r="W224" i="15"/>
  <c r="W221"/>
  <c r="W223" i="16"/>
  <c r="W169" i="20"/>
  <c r="W169" i="19"/>
  <c r="W165"/>
  <c r="W217" i="16"/>
  <c r="W168" i="1"/>
  <c r="W217" i="15"/>
  <c r="W220" i="14"/>
  <c r="V122" i="19"/>
  <c r="V119"/>
  <c r="W119" s="1"/>
  <c r="V145" i="20"/>
  <c r="V117" i="19"/>
  <c r="W117" s="1"/>
  <c r="T145"/>
  <c r="T141"/>
  <c r="V116"/>
  <c r="W124" i="20"/>
  <c r="W113"/>
  <c r="W151" i="15"/>
  <c r="V150"/>
  <c r="V152" s="1"/>
  <c r="W152" s="1"/>
  <c r="T148" i="19"/>
  <c r="V96"/>
  <c r="W144" i="20"/>
  <c r="V144" i="19"/>
  <c r="W144" s="1"/>
  <c r="V91"/>
  <c r="T143"/>
  <c r="R146"/>
  <c r="V88"/>
  <c r="R142"/>
  <c r="T140"/>
  <c r="W151" i="1"/>
  <c r="W95" i="19"/>
  <c r="W147" i="14"/>
  <c r="W147" i="16"/>
  <c r="W150"/>
  <c r="W143" i="14"/>
  <c r="W91" i="20"/>
  <c r="W92" i="19"/>
  <c r="W146" i="16"/>
  <c r="W143"/>
  <c r="W93" i="19"/>
  <c r="W143" i="1"/>
  <c r="W141" i="16"/>
  <c r="W87" i="19"/>
  <c r="W87" i="20"/>
  <c r="V47" i="19"/>
  <c r="W73" i="15"/>
  <c r="W39" i="20"/>
  <c r="I46"/>
  <c r="V72"/>
  <c r="W73" i="14"/>
  <c r="V20" i="19"/>
  <c r="V72" i="14"/>
  <c r="W72" s="1"/>
  <c r="W69"/>
  <c r="W73" i="16"/>
  <c r="W72" i="1"/>
  <c r="W69"/>
  <c r="W69" i="20"/>
  <c r="W67" i="14"/>
  <c r="V68"/>
  <c r="W68" s="1"/>
  <c r="V68" i="16"/>
  <c r="W65"/>
  <c r="V68" i="15"/>
  <c r="W68" s="1"/>
  <c r="W66"/>
  <c r="V68" i="20"/>
  <c r="V64" i="15"/>
  <c r="W62"/>
  <c r="V61" i="20"/>
  <c r="V64" s="1"/>
  <c r="W13"/>
  <c r="W16"/>
  <c r="W9"/>
  <c r="W10"/>
  <c r="W62"/>
  <c r="W64" i="1"/>
  <c r="W61" i="14"/>
  <c r="A26" i="20"/>
  <c r="A76" i="19"/>
  <c r="I72" i="16"/>
  <c r="I69" i="20"/>
  <c r="H72"/>
  <c r="A20" i="19"/>
  <c r="H20"/>
  <c r="H22" s="1"/>
  <c r="I61" i="20"/>
  <c r="H64"/>
  <c r="I72" i="14"/>
  <c r="I68" i="15"/>
  <c r="I68" i="1"/>
  <c r="I65" i="20"/>
  <c r="I64" i="16"/>
  <c r="I12" i="20"/>
  <c r="I63"/>
  <c r="V74" i="15" l="1"/>
  <c r="W74" s="1"/>
  <c r="T230" i="20"/>
  <c r="R152" i="19"/>
  <c r="R230"/>
  <c r="W178" i="20"/>
  <c r="V204" i="19"/>
  <c r="W204" s="1"/>
  <c r="S152"/>
  <c r="T152" i="20"/>
  <c r="V100"/>
  <c r="W100" s="1"/>
  <c r="H74"/>
  <c r="I74" s="1"/>
  <c r="V152" i="1"/>
  <c r="W152" s="1"/>
  <c r="V152" i="14"/>
  <c r="W152" s="1"/>
  <c r="V22" i="20"/>
  <c r="W22" s="1"/>
  <c r="T74" i="19"/>
  <c r="V74" i="20"/>
  <c r="W74" s="1"/>
  <c r="A72" i="19"/>
  <c r="G74"/>
  <c r="A74" s="1"/>
  <c r="V48"/>
  <c r="W48" s="1"/>
  <c r="V74" i="14"/>
  <c r="W74" s="1"/>
  <c r="V74" i="16"/>
  <c r="W74" s="1"/>
  <c r="V22" i="19"/>
  <c r="W22" s="1"/>
  <c r="I46"/>
  <c r="H48"/>
  <c r="I48" s="1"/>
  <c r="I20"/>
  <c r="I22"/>
  <c r="V149"/>
  <c r="W149" s="1"/>
  <c r="V139"/>
  <c r="W139" s="1"/>
  <c r="E78" i="24"/>
  <c r="I78" s="1"/>
  <c r="I77"/>
  <c r="V68" i="19"/>
  <c r="W68" s="1"/>
  <c r="W65"/>
  <c r="W61"/>
  <c r="V64"/>
  <c r="W166"/>
  <c r="Z155" i="24"/>
  <c r="Q233"/>
  <c r="W224"/>
  <c r="Z156"/>
  <c r="V155"/>
  <c r="W155" s="1"/>
  <c r="W146"/>
  <c r="V156"/>
  <c r="W156" s="1"/>
  <c r="Q208"/>
  <c r="W208" s="1"/>
  <c r="W207"/>
  <c r="Q77"/>
  <c r="W26"/>
  <c r="W51"/>
  <c r="Q182"/>
  <c r="W182" s="1"/>
  <c r="W181"/>
  <c r="W220" i="1"/>
  <c r="W150" i="14"/>
  <c r="W151" i="20"/>
  <c r="W99" i="19"/>
  <c r="W64" i="16"/>
  <c r="V73" i="19"/>
  <c r="W21"/>
  <c r="W224" i="14"/>
  <c r="W146"/>
  <c r="H72" i="19"/>
  <c r="V142" i="20"/>
  <c r="V151" i="19"/>
  <c r="A26"/>
  <c r="I73"/>
  <c r="W217"/>
  <c r="W150" i="15"/>
  <c r="W168" i="20"/>
  <c r="W175" i="19"/>
  <c r="W142" i="1"/>
  <c r="W72" i="20"/>
  <c r="I72"/>
  <c r="W97" i="19"/>
  <c r="W38" i="20"/>
  <c r="W224" i="16"/>
  <c r="T228" i="19"/>
  <c r="V228" s="1"/>
  <c r="W228" s="1"/>
  <c r="A52"/>
  <c r="W94" i="20"/>
  <c r="W202" i="19"/>
  <c r="W145" i="20"/>
  <c r="W73"/>
  <c r="I68"/>
  <c r="A78" i="19"/>
  <c r="T150"/>
  <c r="W98" i="20"/>
  <c r="W177" i="19"/>
  <c r="V98"/>
  <c r="W98" s="1"/>
  <c r="W96"/>
  <c r="W176" i="20"/>
  <c r="V176" i="19"/>
  <c r="V178" s="1"/>
  <c r="W173"/>
  <c r="W20"/>
  <c r="V146" i="20"/>
  <c r="W120"/>
  <c r="W172" i="19"/>
  <c r="V94"/>
  <c r="W91"/>
  <c r="A78" i="20"/>
  <c r="V90" i="19"/>
  <c r="W88"/>
  <c r="T224"/>
  <c r="V124"/>
  <c r="W124" s="1"/>
  <c r="W122"/>
  <c r="W47"/>
  <c r="V224"/>
  <c r="W224" s="1"/>
  <c r="W191"/>
  <c r="W195"/>
  <c r="W198"/>
  <c r="W229" i="20"/>
  <c r="V229" i="19"/>
  <c r="V227"/>
  <c r="W227" s="1"/>
  <c r="V225"/>
  <c r="W225" s="1"/>
  <c r="V228" i="20"/>
  <c r="W225"/>
  <c r="W222"/>
  <c r="V224"/>
  <c r="W221" i="19"/>
  <c r="V218"/>
  <c r="V220" s="1"/>
  <c r="T220"/>
  <c r="V220" i="20"/>
  <c r="W218"/>
  <c r="W172"/>
  <c r="W221"/>
  <c r="W220" i="15"/>
  <c r="W220" i="16"/>
  <c r="V120" i="19"/>
  <c r="V145"/>
  <c r="W145" s="1"/>
  <c r="V141"/>
  <c r="W141" s="1"/>
  <c r="W113"/>
  <c r="W116" i="20"/>
  <c r="V148" i="19"/>
  <c r="W148" s="1"/>
  <c r="V143"/>
  <c r="T146"/>
  <c r="V140"/>
  <c r="T142"/>
  <c r="W149" i="20"/>
  <c r="W150"/>
  <c r="W146" i="1"/>
  <c r="W143" i="20"/>
  <c r="W142" i="14"/>
  <c r="W142" i="16"/>
  <c r="W90" i="20"/>
  <c r="W139"/>
  <c r="W42"/>
  <c r="W72" i="19"/>
  <c r="W68" i="16"/>
  <c r="W64" i="15"/>
  <c r="W68" i="20"/>
  <c r="W65"/>
  <c r="W61"/>
  <c r="W64" i="14"/>
  <c r="W12" i="20"/>
  <c r="A77" i="19"/>
  <c r="I64" i="20"/>
  <c r="T230" i="19" l="1"/>
  <c r="V126"/>
  <c r="W126" s="1"/>
  <c r="V230"/>
  <c r="W230" s="1"/>
  <c r="V230" i="20"/>
  <c r="W230" s="1"/>
  <c r="T152" i="19"/>
  <c r="V152" i="20"/>
  <c r="W152" s="1"/>
  <c r="V100" i="19"/>
  <c r="W100" s="1"/>
  <c r="W176"/>
  <c r="W178"/>
  <c r="W64"/>
  <c r="V74"/>
  <c r="W74" s="1"/>
  <c r="I72"/>
  <c r="H74"/>
  <c r="I74" s="1"/>
  <c r="W77" i="24"/>
  <c r="Q78"/>
  <c r="W78" s="1"/>
  <c r="Q234"/>
  <c r="W234" s="1"/>
  <c r="W233"/>
  <c r="W73" i="19"/>
  <c r="W151"/>
  <c r="W228" i="20"/>
  <c r="W194" i="19"/>
  <c r="V150"/>
  <c r="W150" s="1"/>
  <c r="W146" i="20"/>
  <c r="W94" i="19"/>
  <c r="W90"/>
  <c r="W120"/>
  <c r="W229"/>
  <c r="W220" i="20"/>
  <c r="W224"/>
  <c r="W218" i="19"/>
  <c r="W168"/>
  <c r="V146"/>
  <c r="W146" s="1"/>
  <c r="W116"/>
  <c r="W143"/>
  <c r="V142"/>
  <c r="W140"/>
  <c r="W142" i="20"/>
  <c r="W64"/>
  <c r="V152" i="19" l="1"/>
  <c r="W152" s="1"/>
  <c r="W142"/>
  <c r="W220"/>
</calcChain>
</file>

<file path=xl/sharedStrings.xml><?xml version="1.0" encoding="utf-8"?>
<sst xmlns="http://schemas.openxmlformats.org/spreadsheetml/2006/main" count="3843" uniqueCount="67">
  <si>
    <t>Table 1</t>
  </si>
  <si>
    <t>Table 4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</si>
  <si>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</si>
  <si>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</si>
  <si>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</si>
  <si>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</si>
  <si>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</si>
  <si>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</si>
  <si>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</si>
  <si>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</si>
  <si>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</si>
  <si>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</si>
  <si>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</si>
  <si>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</si>
  <si>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</si>
  <si>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</si>
  <si>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</si>
  <si>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</si>
  <si>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</si>
  <si>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</si>
  <si>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</si>
  <si>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</si>
  <si>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</si>
  <si>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</si>
  <si>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</si>
  <si>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</si>
  <si>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</si>
  <si>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Table 3</t>
  </si>
  <si>
    <t>Table 6</t>
  </si>
  <si>
    <t xml:space="preserve"> </t>
  </si>
  <si>
    <t xml:space="preserve"> LCC TOTAL AIRCRAFT MOVEMENT</t>
  </si>
  <si>
    <t>Disemb.+Emb.</t>
  </si>
  <si>
    <t>Transit</t>
  </si>
  <si>
    <t>Table 7</t>
  </si>
  <si>
    <t>Unit : Tonne</t>
  </si>
  <si>
    <t>Inbound</t>
  </si>
  <si>
    <t>Outbound</t>
  </si>
  <si>
    <t>In.+Out.</t>
  </si>
  <si>
    <t>OCT.-DEC.</t>
  </si>
  <si>
    <t>APR. - JUN.</t>
  </si>
  <si>
    <t>JUL.- SEP.</t>
  </si>
  <si>
    <t>Table 8</t>
  </si>
  <si>
    <t>Table 9</t>
  </si>
  <si>
    <t>LCC INTERNATIONAL FREIGHT</t>
  </si>
  <si>
    <t>LCC DOMESTIC FREIGHT</t>
  </si>
  <si>
    <t>LCC TOTAL FREIGHT</t>
  </si>
  <si>
    <t>LCC INTERNATIONAL AIRCRAFT MOVEMENT</t>
  </si>
  <si>
    <t>LCC DOMESTIC AIRCRAFT MOVEMENT</t>
  </si>
  <si>
    <t>LCC INTERNATIONAL PASSENGER</t>
  </si>
  <si>
    <t>LCC DOMESTIC PASSENGER</t>
  </si>
  <si>
    <t>LCC TOTAL PASSENGER</t>
  </si>
  <si>
    <t>LCC INTERNATIONAL MAIL</t>
  </si>
  <si>
    <t>LCC DOMESTIC MAIL</t>
  </si>
  <si>
    <t>LCC TOTAL MAIL</t>
  </si>
  <si>
    <t>Table 10</t>
  </si>
  <si>
    <t>Table 11</t>
  </si>
  <si>
    <t>Table 12</t>
  </si>
  <si>
    <t>OCT.- DEC.</t>
  </si>
  <si>
    <t>FY 2013</t>
  </si>
  <si>
    <t>FY 2014</t>
  </si>
  <si>
    <t>Source : Air Transport Information and Slot Coordination Division, AOT.</t>
  </si>
  <si>
    <t>JAN.- MAR.</t>
  </si>
  <si>
    <t>JAN.- SEP.</t>
  </si>
  <si>
    <t>TOTAL</t>
  </si>
  <si>
    <t>Y 2017</t>
  </si>
  <si>
    <t>Y 2018</t>
  </si>
  <si>
    <t>JAN.-OCT.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</si>
</sst>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#,##0_)"/>
    <numFmt numFmtId="188" formatCode="#,##0.00_ ;\-#,##0.00\ "/>
    <numFmt numFmtId="189" formatCode="_-* #,##0_-;\-* #,##0_-;_-* &quot;-&quot;??_-;_-@_-"/>
    <numFmt numFmtId="190" formatCode="_-* #,##0.000_-;\-* #,##0.000_-;_-* &quot;-&quot;??_-;_-@_-"/>
  </numFmts>
  <fonts count="36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auto="1"/>
      </right>
      <top style="double">
        <color indexed="8"/>
      </top>
      <bottom style="double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3"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87" fontId="4" fillId="0" borderId="0" xfId="0" applyNumberFormat="1" applyFont="1"/>
    <xf numFmtId="189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 applyBorder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89" fontId="15" fillId="0" borderId="19" xfId="1" applyNumberFormat="1" applyFont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8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89" fontId="15" fillId="7" borderId="22" xfId="3" applyNumberFormat="1" applyFont="1" applyFill="1" applyBorder="1"/>
    <xf numFmtId="189" fontId="15" fillId="7" borderId="12" xfId="3" applyNumberFormat="1" applyFont="1" applyFill="1" applyBorder="1"/>
    <xf numFmtId="189" fontId="15" fillId="7" borderId="13" xfId="3" applyNumberFormat="1" applyFont="1" applyFill="1" applyBorder="1"/>
    <xf numFmtId="189" fontId="15" fillId="7" borderId="23" xfId="3" applyNumberFormat="1" applyFont="1" applyFill="1" applyBorder="1"/>
    <xf numFmtId="188" fontId="15" fillId="7" borderId="13" xfId="3" applyNumberFormat="1" applyFont="1" applyFill="1" applyBorder="1"/>
    <xf numFmtId="37" fontId="8" fillId="7" borderId="25" xfId="3" applyNumberFormat="1" applyFont="1" applyFill="1" applyBorder="1" applyAlignment="1" applyProtection="1">
      <alignment horizontal="center" vertical="center"/>
    </xf>
    <xf numFmtId="189" fontId="15" fillId="7" borderId="26" xfId="3" applyNumberFormat="1" applyFont="1" applyFill="1" applyBorder="1" applyAlignment="1" applyProtection="1">
      <alignment vertical="center"/>
    </xf>
    <xf numFmtId="189" fontId="15" fillId="7" borderId="32" xfId="3" applyNumberFormat="1" applyFont="1" applyFill="1" applyBorder="1" applyAlignment="1" applyProtection="1">
      <alignment vertical="center"/>
    </xf>
    <xf numFmtId="188" fontId="15" fillId="7" borderId="28" xfId="3" applyNumberFormat="1" applyFont="1" applyFill="1" applyBorder="1" applyAlignment="1" applyProtection="1">
      <alignment vertical="center"/>
    </xf>
    <xf numFmtId="0" fontId="8" fillId="0" borderId="0" xfId="0" applyFont="1"/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0" borderId="0" xfId="0" applyFont="1" applyBorder="1"/>
    <xf numFmtId="0" fontId="10" fillId="11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1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11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14" xfId="1" applyNumberFormat="1" applyFont="1" applyBorder="1"/>
    <xf numFmtId="188" fontId="16" fillId="0" borderId="14" xfId="1" applyNumberFormat="1" applyFont="1" applyBorder="1"/>
    <xf numFmtId="0" fontId="10" fillId="12" borderId="21" xfId="7" applyFont="1" applyFill="1" applyBorder="1" applyAlignment="1">
      <alignment horizontal="center"/>
    </xf>
    <xf numFmtId="189" fontId="16" fillId="12" borderId="22" xfId="7" applyNumberFormat="1" applyFont="1" applyFill="1" applyBorder="1"/>
    <xf numFmtId="189" fontId="16" fillId="12" borderId="23" xfId="7" applyNumberFormat="1" applyFont="1" applyFill="1" applyBorder="1"/>
    <xf numFmtId="188" fontId="16" fillId="12" borderId="21" xfId="7" applyNumberFormat="1" applyFont="1" applyFill="1" applyBorder="1"/>
    <xf numFmtId="189" fontId="16" fillId="0" borderId="16" xfId="1" applyNumberFormat="1" applyFont="1" applyBorder="1"/>
    <xf numFmtId="37" fontId="10" fillId="12" borderId="25" xfId="7" applyNumberFormat="1" applyFont="1" applyFill="1" applyBorder="1" applyAlignment="1" applyProtection="1">
      <alignment horizontal="center" vertical="center"/>
    </xf>
    <xf numFmtId="189" fontId="16" fillId="12" borderId="26" xfId="7" applyNumberFormat="1" applyFont="1" applyFill="1" applyBorder="1" applyAlignment="1" applyProtection="1">
      <alignment vertical="center"/>
    </xf>
    <xf numFmtId="189" fontId="16" fillId="12" borderId="25" xfId="7" applyNumberFormat="1" applyFont="1" applyFill="1" applyBorder="1" applyAlignment="1" applyProtection="1">
      <alignment vertical="center"/>
    </xf>
    <xf numFmtId="188" fontId="16" fillId="12" borderId="28" xfId="7" applyNumberFormat="1" applyFont="1" applyFill="1" applyBorder="1" applyAlignment="1" applyProtection="1">
      <alignment vertical="center"/>
    </xf>
    <xf numFmtId="189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89" fontId="16" fillId="0" borderId="24" xfId="1" applyNumberFormat="1" applyFont="1" applyBorder="1"/>
    <xf numFmtId="188" fontId="16" fillId="0" borderId="15" xfId="1" applyNumberFormat="1" applyFont="1" applyBorder="1"/>
    <xf numFmtId="189" fontId="16" fillId="12" borderId="11" xfId="7" applyNumberFormat="1" applyFont="1" applyFill="1" applyBorder="1"/>
    <xf numFmtId="188" fontId="16" fillId="12" borderId="13" xfId="7" applyNumberFormat="1" applyFont="1" applyFill="1" applyBorder="1"/>
    <xf numFmtId="189" fontId="16" fillId="0" borderId="4" xfId="1" applyNumberFormat="1" applyFont="1" applyBorder="1"/>
    <xf numFmtId="189" fontId="16" fillId="0" borderId="1" xfId="1" applyNumberFormat="1" applyFont="1" applyBorder="1"/>
    <xf numFmtId="0" fontId="10" fillId="11" borderId="15" xfId="8" applyFont="1" applyFill="1" applyBorder="1"/>
    <xf numFmtId="0" fontId="10" fillId="11" borderId="6" xfId="8" applyFont="1" applyFill="1" applyBorder="1" applyAlignment="1">
      <alignment horizontal="center"/>
    </xf>
    <xf numFmtId="0" fontId="16" fillId="11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3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3" borderId="15" xfId="6" applyFont="1" applyFill="1" applyBorder="1" applyAlignment="1">
      <alignment horizontal="center"/>
    </xf>
    <xf numFmtId="43" fontId="19" fillId="0" borderId="15" xfId="1" applyFont="1" applyBorder="1"/>
    <xf numFmtId="189" fontId="19" fillId="0" borderId="19" xfId="1" applyNumberFormat="1" applyFont="1" applyBorder="1"/>
    <xf numFmtId="189" fontId="19" fillId="0" borderId="31" xfId="1" applyNumberFormat="1" applyFont="1" applyBorder="1"/>
    <xf numFmtId="189" fontId="19" fillId="0" borderId="20" xfId="1" applyNumberFormat="1" applyFont="1" applyBorder="1"/>
    <xf numFmtId="188" fontId="19" fillId="0" borderId="14" xfId="1" applyNumberFormat="1" applyFont="1" applyBorder="1"/>
    <xf numFmtId="189" fontId="19" fillId="0" borderId="17" xfId="1" applyNumberFormat="1" applyFont="1" applyBorder="1"/>
    <xf numFmtId="189" fontId="19" fillId="0" borderId="35" xfId="1" applyNumberFormat="1" applyFont="1" applyBorder="1"/>
    <xf numFmtId="189" fontId="19" fillId="0" borderId="18" xfId="1" applyNumberFormat="1" applyFont="1" applyBorder="1"/>
    <xf numFmtId="0" fontId="12" fillId="14" borderId="21" xfId="5" applyFont="1" applyFill="1" applyBorder="1" applyAlignment="1">
      <alignment horizontal="center"/>
    </xf>
    <xf numFmtId="189" fontId="19" fillId="14" borderId="22" xfId="1" applyNumberFormat="1" applyFont="1" applyFill="1" applyBorder="1"/>
    <xf numFmtId="189" fontId="19" fillId="14" borderId="12" xfId="1" applyNumberFormat="1" applyFont="1" applyFill="1" applyBorder="1"/>
    <xf numFmtId="189" fontId="19" fillId="14" borderId="23" xfId="1" applyNumberFormat="1" applyFont="1" applyFill="1" applyBorder="1"/>
    <xf numFmtId="188" fontId="19" fillId="14" borderId="21" xfId="5" applyNumberFormat="1" applyFont="1" applyFill="1" applyBorder="1"/>
    <xf numFmtId="188" fontId="19" fillId="14" borderId="21" xfId="6" applyNumberFormat="1" applyFont="1" applyFill="1" applyBorder="1"/>
    <xf numFmtId="189" fontId="19" fillId="0" borderId="19" xfId="1" applyNumberFormat="1" applyFont="1" applyFill="1" applyBorder="1"/>
    <xf numFmtId="189" fontId="19" fillId="0" borderId="24" xfId="1" applyNumberFormat="1" applyFont="1" applyFill="1" applyBorder="1"/>
    <xf numFmtId="189" fontId="19" fillId="0" borderId="20" xfId="1" applyNumberFormat="1" applyFont="1" applyFill="1" applyBorder="1"/>
    <xf numFmtId="37" fontId="12" fillId="14" borderId="25" xfId="5" applyNumberFormat="1" applyFont="1" applyFill="1" applyBorder="1" applyAlignment="1" applyProtection="1">
      <alignment horizontal="center" vertical="center"/>
    </xf>
    <xf numFmtId="189" fontId="19" fillId="14" borderId="26" xfId="1" applyNumberFormat="1" applyFont="1" applyFill="1" applyBorder="1" applyAlignment="1" applyProtection="1">
      <alignment vertical="center"/>
    </xf>
    <xf numFmtId="189" fontId="19" fillId="14" borderId="13" xfId="1" applyNumberFormat="1" applyFont="1" applyFill="1" applyBorder="1"/>
    <xf numFmtId="189" fontId="19" fillId="0" borderId="15" xfId="1" applyNumberFormat="1" applyFont="1" applyBorder="1"/>
    <xf numFmtId="188" fontId="19" fillId="0" borderId="16" xfId="1" applyNumberFormat="1" applyFont="1" applyBorder="1"/>
    <xf numFmtId="0" fontId="12" fillId="0" borderId="0" xfId="0" applyFont="1" applyAlignment="1">
      <alignment horizontal="left"/>
    </xf>
    <xf numFmtId="189" fontId="19" fillId="14" borderId="27" xfId="1" applyNumberFormat="1" applyFont="1" applyFill="1" applyBorder="1" applyAlignment="1" applyProtection="1">
      <alignment vertical="center"/>
    </xf>
    <xf numFmtId="189" fontId="15" fillId="10" borderId="0" xfId="4" applyNumberFormat="1" applyFont="1" applyFill="1" applyBorder="1"/>
    <xf numFmtId="0" fontId="15" fillId="10" borderId="0" xfId="4" applyFont="1" applyFill="1" applyBorder="1" applyAlignment="1">
      <alignment horizontal="center"/>
    </xf>
    <xf numFmtId="0" fontId="15" fillId="6" borderId="7" xfId="4" applyFont="1" applyFill="1" applyBorder="1" applyAlignment="1">
      <alignment horizontal="center"/>
    </xf>
    <xf numFmtId="0" fontId="16" fillId="11" borderId="0" xfId="8" applyFont="1" applyFill="1" applyBorder="1" applyAlignment="1">
      <alignment horizontal="center"/>
    </xf>
    <xf numFmtId="189" fontId="12" fillId="13" borderId="14" xfId="1" applyNumberFormat="1" applyFont="1" applyFill="1" applyBorder="1"/>
    <xf numFmtId="189" fontId="12" fillId="13" borderId="16" xfId="1" applyNumberFormat="1" applyFont="1" applyFill="1" applyBorder="1"/>
    <xf numFmtId="0" fontId="12" fillId="13" borderId="15" xfId="6" applyFont="1" applyFill="1" applyBorder="1" applyAlignment="1">
      <alignment horizontal="center"/>
    </xf>
    <xf numFmtId="189" fontId="12" fillId="13" borderId="0" xfId="1" applyNumberFormat="1" applyFont="1" applyFill="1" applyBorder="1"/>
    <xf numFmtId="189" fontId="12" fillId="14" borderId="11" xfId="1" applyNumberFormat="1" applyFont="1" applyFill="1" applyBorder="1"/>
    <xf numFmtId="189" fontId="12" fillId="14" borderId="13" xfId="1" applyNumberFormat="1" applyFont="1" applyFill="1" applyBorder="1"/>
    <xf numFmtId="189" fontId="12" fillId="13" borderId="29" xfId="1" applyNumberFormat="1" applyFont="1" applyFill="1" applyBorder="1"/>
    <xf numFmtId="189" fontId="12" fillId="14" borderId="22" xfId="1" applyNumberFormat="1" applyFont="1" applyFill="1" applyBorder="1"/>
    <xf numFmtId="189" fontId="21" fillId="13" borderId="14" xfId="1" applyNumberFormat="1" applyFont="1" applyFill="1" applyBorder="1"/>
    <xf numFmtId="189" fontId="21" fillId="14" borderId="21" xfId="1" applyNumberFormat="1" applyFont="1" applyFill="1" applyBorder="1"/>
    <xf numFmtId="189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89" fontId="21" fillId="13" borderId="0" xfId="1" applyNumberFormat="1" applyFont="1" applyFill="1" applyBorder="1"/>
    <xf numFmtId="189" fontId="21" fillId="14" borderId="11" xfId="1" applyNumberFormat="1" applyFont="1" applyFill="1" applyBorder="1"/>
    <xf numFmtId="189" fontId="21" fillId="14" borderId="13" xfId="1" applyNumberFormat="1" applyFont="1" applyFill="1" applyBorder="1"/>
    <xf numFmtId="189" fontId="21" fillId="13" borderId="29" xfId="1" applyNumberFormat="1" applyFont="1" applyFill="1" applyBorder="1"/>
    <xf numFmtId="189" fontId="21" fillId="14" borderId="22" xfId="1" applyNumberFormat="1" applyFont="1" applyFill="1" applyBorder="1"/>
    <xf numFmtId="189" fontId="22" fillId="13" borderId="14" xfId="1" applyNumberFormat="1" applyFont="1" applyFill="1" applyBorder="1"/>
    <xf numFmtId="189" fontId="22" fillId="14" borderId="21" xfId="1" applyNumberFormat="1" applyFont="1" applyFill="1" applyBorder="1"/>
    <xf numFmtId="189" fontId="22" fillId="14" borderId="34" xfId="1" applyNumberFormat="1" applyFont="1" applyFill="1" applyBorder="1" applyAlignment="1" applyProtection="1">
      <alignment vertical="center"/>
    </xf>
    <xf numFmtId="189" fontId="22" fillId="13" borderId="7" xfId="1" applyNumberFormat="1" applyFont="1" applyFill="1" applyBorder="1"/>
    <xf numFmtId="189" fontId="22" fillId="13" borderId="16" xfId="1" applyNumberFormat="1" applyFont="1" applyFill="1" applyBorder="1"/>
    <xf numFmtId="0" fontId="22" fillId="13" borderId="15" xfId="6" applyFont="1" applyFill="1" applyBorder="1" applyAlignment="1">
      <alignment horizontal="center"/>
    </xf>
    <xf numFmtId="189" fontId="22" fillId="13" borderId="0" xfId="1" applyNumberFormat="1" applyFont="1" applyFill="1" applyBorder="1"/>
    <xf numFmtId="189" fontId="22" fillId="14" borderId="11" xfId="1" applyNumberFormat="1" applyFont="1" applyFill="1" applyBorder="1"/>
    <xf numFmtId="189" fontId="22" fillId="14" borderId="13" xfId="1" applyNumberFormat="1" applyFont="1" applyFill="1" applyBorder="1"/>
    <xf numFmtId="189" fontId="22" fillId="13" borderId="29" xfId="1" applyNumberFormat="1" applyFont="1" applyFill="1" applyBorder="1"/>
    <xf numFmtId="189" fontId="22" fillId="14" borderId="22" xfId="1" applyNumberFormat="1" applyFont="1" applyFill="1" applyBorder="1"/>
    <xf numFmtId="189" fontId="22" fillId="14" borderId="28" xfId="1" applyNumberFormat="1" applyFont="1" applyFill="1" applyBorder="1" applyAlignment="1" applyProtection="1">
      <alignment vertical="center"/>
    </xf>
    <xf numFmtId="189" fontId="22" fillId="13" borderId="1" xfId="1" applyNumberFormat="1" applyFont="1" applyFill="1" applyBorder="1"/>
    <xf numFmtId="189" fontId="23" fillId="6" borderId="14" xfId="4" applyNumberFormat="1" applyFont="1" applyFill="1" applyBorder="1"/>
    <xf numFmtId="189" fontId="23" fillId="7" borderId="21" xfId="3" applyNumberFormat="1" applyFont="1" applyFill="1" applyBorder="1"/>
    <xf numFmtId="189" fontId="23" fillId="7" borderId="34" xfId="3" applyNumberFormat="1" applyFont="1" applyFill="1" applyBorder="1" applyAlignment="1" applyProtection="1">
      <alignment vertical="center"/>
    </xf>
    <xf numFmtId="189" fontId="23" fillId="6" borderId="15" xfId="4" applyNumberFormat="1" applyFont="1" applyFill="1" applyBorder="1"/>
    <xf numFmtId="189" fontId="23" fillId="7" borderId="13" xfId="3" applyNumberFormat="1" applyFont="1" applyFill="1" applyBorder="1"/>
    <xf numFmtId="189" fontId="24" fillId="6" borderId="14" xfId="4" applyNumberFormat="1" applyFont="1" applyFill="1" applyBorder="1"/>
    <xf numFmtId="189" fontId="24" fillId="7" borderId="21" xfId="3" applyNumberFormat="1" applyFont="1" applyFill="1" applyBorder="1"/>
    <xf numFmtId="189" fontId="24" fillId="7" borderId="34" xfId="3" applyNumberFormat="1" applyFont="1" applyFill="1" applyBorder="1" applyAlignment="1" applyProtection="1">
      <alignment vertical="center"/>
    </xf>
    <xf numFmtId="189" fontId="24" fillId="6" borderId="15" xfId="4" applyNumberFormat="1" applyFont="1" applyFill="1" applyBorder="1"/>
    <xf numFmtId="189" fontId="24" fillId="7" borderId="13" xfId="3" applyNumberFormat="1" applyFont="1" applyFill="1" applyBorder="1"/>
    <xf numFmtId="189" fontId="24" fillId="6" borderId="37" xfId="4" applyNumberFormat="1" applyFont="1" applyFill="1" applyBorder="1"/>
    <xf numFmtId="189" fontId="10" fillId="11" borderId="14" xfId="8" applyNumberFormat="1" applyFont="1" applyFill="1" applyBorder="1"/>
    <xf numFmtId="189" fontId="10" fillId="12" borderId="22" xfId="7" applyNumberFormat="1" applyFont="1" applyFill="1" applyBorder="1"/>
    <xf numFmtId="189" fontId="10" fillId="11" borderId="24" xfId="8" applyNumberFormat="1" applyFont="1" applyFill="1" applyBorder="1"/>
    <xf numFmtId="189" fontId="10" fillId="12" borderId="25" xfId="7" applyNumberFormat="1" applyFont="1" applyFill="1" applyBorder="1" applyAlignment="1" applyProtection="1">
      <alignment vertical="center"/>
    </xf>
    <xf numFmtId="189" fontId="25" fillId="11" borderId="14" xfId="8" applyNumberFormat="1" applyFont="1" applyFill="1" applyBorder="1"/>
    <xf numFmtId="189" fontId="25" fillId="12" borderId="22" xfId="7" applyNumberFormat="1" applyFont="1" applyFill="1" applyBorder="1"/>
    <xf numFmtId="189" fontId="25" fillId="11" borderId="24" xfId="8" applyNumberFormat="1" applyFont="1" applyFill="1" applyBorder="1"/>
    <xf numFmtId="189" fontId="25" fillId="12" borderId="25" xfId="7" applyNumberFormat="1" applyFont="1" applyFill="1" applyBorder="1" applyAlignment="1" applyProtection="1">
      <alignment vertical="center"/>
    </xf>
    <xf numFmtId="189" fontId="26" fillId="11" borderId="14" xfId="8" applyNumberFormat="1" applyFont="1" applyFill="1" applyBorder="1"/>
    <xf numFmtId="189" fontId="26" fillId="12" borderId="22" xfId="7" applyNumberFormat="1" applyFont="1" applyFill="1" applyBorder="1"/>
    <xf numFmtId="189" fontId="26" fillId="11" borderId="24" xfId="8" applyNumberFormat="1" applyFont="1" applyFill="1" applyBorder="1"/>
    <xf numFmtId="189" fontId="26" fillId="12" borderId="25" xfId="7" applyNumberFormat="1" applyFont="1" applyFill="1" applyBorder="1" applyAlignment="1" applyProtection="1">
      <alignment vertical="center"/>
    </xf>
    <xf numFmtId="189" fontId="10" fillId="12" borderId="21" xfId="7" applyNumberFormat="1" applyFont="1" applyFill="1" applyBorder="1"/>
    <xf numFmtId="189" fontId="25" fillId="11" borderId="0" xfId="8" applyNumberFormat="1" applyFont="1" applyFill="1" applyBorder="1"/>
    <xf numFmtId="189" fontId="26" fillId="11" borderId="15" xfId="8" applyNumberFormat="1" applyFont="1" applyFill="1" applyBorder="1"/>
    <xf numFmtId="189" fontId="26" fillId="11" borderId="0" xfId="8" applyNumberFormat="1" applyFont="1" applyFill="1" applyBorder="1"/>
    <xf numFmtId="189" fontId="15" fillId="7" borderId="34" xfId="3" applyNumberFormat="1" applyFont="1" applyFill="1" applyBorder="1" applyAlignment="1" applyProtection="1">
      <alignment vertical="center"/>
    </xf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Continuous"/>
    </xf>
    <xf numFmtId="0" fontId="10" fillId="11" borderId="13" xfId="8" applyFont="1" applyFill="1" applyBorder="1" applyAlignment="1">
      <alignment horizontal="centerContinuous"/>
    </xf>
    <xf numFmtId="0" fontId="10" fillId="11" borderId="11" xfId="8" applyFont="1" applyFill="1" applyBorder="1" applyAlignment="1">
      <alignment horizontal="centerContinuous"/>
    </xf>
    <xf numFmtId="189" fontId="19" fillId="0" borderId="24" xfId="1" applyNumberFormat="1" applyFont="1" applyBorder="1"/>
    <xf numFmtId="189" fontId="19" fillId="14" borderId="11" xfId="1" applyNumberFormat="1" applyFont="1" applyFill="1" applyBorder="1"/>
    <xf numFmtId="189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89" fontId="19" fillId="0" borderId="31" xfId="1" applyNumberFormat="1" applyFont="1" applyFill="1" applyBorder="1"/>
    <xf numFmtId="189" fontId="19" fillId="14" borderId="38" xfId="1" applyNumberFormat="1" applyFont="1" applyFill="1" applyBorder="1"/>
    <xf numFmtId="189" fontId="16" fillId="12" borderId="12" xfId="7" applyNumberFormat="1" applyFont="1" applyFill="1" applyBorder="1"/>
    <xf numFmtId="189" fontId="16" fillId="12" borderId="32" xfId="7" applyNumberFormat="1" applyFont="1" applyFill="1" applyBorder="1" applyAlignment="1" applyProtection="1">
      <alignment vertical="center"/>
    </xf>
    <xf numFmtId="0" fontId="18" fillId="0" borderId="15" xfId="0" applyFont="1" applyBorder="1" applyAlignment="1">
      <alignment horizontal="center"/>
    </xf>
    <xf numFmtId="189" fontId="16" fillId="0" borderId="15" xfId="1" applyNumberFormat="1" applyFont="1" applyBorder="1"/>
    <xf numFmtId="189" fontId="16" fillId="0" borderId="6" xfId="1" applyNumberFormat="1" applyFont="1" applyBorder="1"/>
    <xf numFmtId="189" fontId="16" fillId="12" borderId="28" xfId="7" applyNumberFormat="1" applyFont="1" applyFill="1" applyBorder="1" applyAlignment="1" applyProtection="1">
      <alignment vertical="center"/>
    </xf>
    <xf numFmtId="189" fontId="16" fillId="0" borderId="3" xfId="1" applyNumberFormat="1" applyFont="1" applyBorder="1"/>
    <xf numFmtId="0" fontId="16" fillId="11" borderId="7" xfId="8" applyFont="1" applyFill="1" applyBorder="1" applyAlignment="1">
      <alignment horizontal="center"/>
    </xf>
    <xf numFmtId="189" fontId="26" fillId="12" borderId="21" xfId="7" applyNumberFormat="1" applyFont="1" applyFill="1" applyBorder="1"/>
    <xf numFmtId="189" fontId="26" fillId="12" borderId="34" xfId="7" applyNumberFormat="1" applyFont="1" applyFill="1" applyBorder="1" applyAlignment="1" applyProtection="1">
      <alignment vertical="center"/>
    </xf>
    <xf numFmtId="189" fontId="26" fillId="11" borderId="16" xfId="8" applyNumberFormat="1" applyFont="1" applyFill="1" applyBorder="1"/>
    <xf numFmtId="0" fontId="13" fillId="0" borderId="4" xfId="0" applyFont="1" applyBorder="1" applyAlignment="1">
      <alignment horizontal="center"/>
    </xf>
    <xf numFmtId="189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6" borderId="12" xfId="8" applyFont="1" applyFill="1" applyBorder="1" applyAlignment="1">
      <alignment horizontal="centerContinuous"/>
    </xf>
    <xf numFmtId="0" fontId="28" fillId="16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0" borderId="0" xfId="0" applyFont="1" applyBorder="1"/>
    <xf numFmtId="0" fontId="28" fillId="16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6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16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8" fontId="29" fillId="0" borderId="14" xfId="1" applyNumberFormat="1" applyFont="1" applyBorder="1"/>
    <xf numFmtId="0" fontId="28" fillId="17" borderId="21" xfId="7" applyFont="1" applyFill="1" applyBorder="1" applyAlignment="1">
      <alignment horizontal="center"/>
    </xf>
    <xf numFmtId="189" fontId="29" fillId="17" borderId="22" xfId="7" applyNumberFormat="1" applyFont="1" applyFill="1" applyBorder="1"/>
    <xf numFmtId="189" fontId="29" fillId="17" borderId="23" xfId="7" applyNumberFormat="1" applyFont="1" applyFill="1" applyBorder="1"/>
    <xf numFmtId="189" fontId="28" fillId="17" borderId="22" xfId="7" applyNumberFormat="1" applyFont="1" applyFill="1" applyBorder="1"/>
    <xf numFmtId="188" fontId="29" fillId="17" borderId="21" xfId="7" applyNumberFormat="1" applyFont="1" applyFill="1" applyBorder="1"/>
    <xf numFmtId="189" fontId="28" fillId="16" borderId="24" xfId="8" applyNumberFormat="1" applyFont="1" applyFill="1" applyBorder="1"/>
    <xf numFmtId="189" fontId="29" fillId="0" borderId="16" xfId="1" applyNumberFormat="1" applyFont="1" applyBorder="1"/>
    <xf numFmtId="37" fontId="28" fillId="17" borderId="25" xfId="7" applyNumberFormat="1" applyFont="1" applyFill="1" applyBorder="1" applyAlignment="1" applyProtection="1">
      <alignment horizontal="center" vertical="center"/>
    </xf>
    <xf numFmtId="189" fontId="29" fillId="17" borderId="26" xfId="7" applyNumberFormat="1" applyFont="1" applyFill="1" applyBorder="1" applyAlignment="1" applyProtection="1">
      <alignment vertical="center"/>
    </xf>
    <xf numFmtId="189" fontId="28" fillId="17" borderId="25" xfId="7" applyNumberFormat="1" applyFont="1" applyFill="1" applyBorder="1" applyAlignment="1" applyProtection="1">
      <alignment vertical="center"/>
    </xf>
    <xf numFmtId="189" fontId="29" fillId="17" borderId="25" xfId="7" applyNumberFormat="1" applyFont="1" applyFill="1" applyBorder="1" applyAlignment="1" applyProtection="1">
      <alignment vertical="center"/>
    </xf>
    <xf numFmtId="188" fontId="29" fillId="17" borderId="28" xfId="7" applyNumberFormat="1" applyFont="1" applyFill="1" applyBorder="1" applyAlignment="1" applyProtection="1">
      <alignment vertical="center"/>
    </xf>
    <xf numFmtId="189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6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89" fontId="29" fillId="0" borderId="24" xfId="1" applyNumberFormat="1" applyFont="1" applyBorder="1"/>
    <xf numFmtId="188" fontId="29" fillId="0" borderId="15" xfId="1" applyNumberFormat="1" applyFont="1" applyBorder="1"/>
    <xf numFmtId="189" fontId="29" fillId="17" borderId="11" xfId="7" applyNumberFormat="1" applyFont="1" applyFill="1" applyBorder="1"/>
    <xf numFmtId="189" fontId="28" fillId="17" borderId="21" xfId="7" applyNumberFormat="1" applyFont="1" applyFill="1" applyBorder="1"/>
    <xf numFmtId="188" fontId="29" fillId="17" borderId="13" xfId="7" applyNumberFormat="1" applyFont="1" applyFill="1" applyBorder="1"/>
    <xf numFmtId="189" fontId="29" fillId="0" borderId="4" xfId="1" applyNumberFormat="1" applyFont="1" applyBorder="1"/>
    <xf numFmtId="189" fontId="29" fillId="17" borderId="36" xfId="7" applyNumberFormat="1" applyFont="1" applyFill="1" applyBorder="1" applyAlignment="1" applyProtection="1">
      <alignment vertical="center"/>
    </xf>
    <xf numFmtId="189" fontId="28" fillId="17" borderId="34" xfId="7" applyNumberFormat="1" applyFont="1" applyFill="1" applyBorder="1" applyAlignment="1" applyProtection="1">
      <alignment vertical="center"/>
    </xf>
    <xf numFmtId="189" fontId="29" fillId="0" borderId="1" xfId="1" applyNumberFormat="1" applyFont="1" applyBorder="1"/>
    <xf numFmtId="0" fontId="28" fillId="16" borderId="15" xfId="8" applyFont="1" applyFill="1" applyBorder="1"/>
    <xf numFmtId="0" fontId="29" fillId="16" borderId="15" xfId="8" applyFont="1" applyFill="1" applyBorder="1" applyAlignment="1">
      <alignment horizontal="center"/>
    </xf>
    <xf numFmtId="189" fontId="28" fillId="16" borderId="15" xfId="8" applyNumberFormat="1" applyFont="1" applyFill="1" applyBorder="1"/>
    <xf numFmtId="0" fontId="29" fillId="16" borderId="0" xfId="8" applyFont="1" applyFill="1" applyBorder="1" applyAlignment="1">
      <alignment horizontal="center"/>
    </xf>
    <xf numFmtId="189" fontId="28" fillId="16" borderId="0" xfId="8" applyNumberFormat="1" applyFont="1" applyFill="1" applyBorder="1"/>
    <xf numFmtId="0" fontId="29" fillId="16" borderId="7" xfId="8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189" fontId="29" fillId="17" borderId="12" xfId="7" applyNumberFormat="1" applyFont="1" applyFill="1" applyBorder="1"/>
    <xf numFmtId="189" fontId="29" fillId="0" borderId="5" xfId="1" applyNumberFormat="1" applyFont="1" applyBorder="1"/>
    <xf numFmtId="189" fontId="29" fillId="17" borderId="32" xfId="7" applyNumberFormat="1" applyFont="1" applyFill="1" applyBorder="1" applyAlignment="1" applyProtection="1">
      <alignment vertical="center"/>
    </xf>
    <xf numFmtId="189" fontId="29" fillId="0" borderId="2" xfId="1" applyNumberFormat="1" applyFont="1" applyBorder="1"/>
    <xf numFmtId="189" fontId="28" fillId="16" borderId="16" xfId="8" applyNumberFormat="1" applyFont="1" applyFill="1" applyBorder="1"/>
    <xf numFmtId="189" fontId="24" fillId="6" borderId="16" xfId="4" applyNumberFormat="1" applyFont="1" applyFill="1" applyBorder="1"/>
    <xf numFmtId="189" fontId="23" fillId="6" borderId="7" xfId="4" applyNumberFormat="1" applyFont="1" applyFill="1" applyBorder="1"/>
    <xf numFmtId="189" fontId="24" fillId="6" borderId="7" xfId="4" applyNumberFormat="1" applyFont="1" applyFill="1" applyBorder="1"/>
    <xf numFmtId="0" fontId="10" fillId="0" borderId="40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89" fontId="16" fillId="0" borderId="30" xfId="1" applyNumberFormat="1" applyFont="1" applyBorder="1"/>
    <xf numFmtId="189" fontId="29" fillId="0" borderId="15" xfId="1" applyNumberFormat="1" applyFont="1" applyBorder="1"/>
    <xf numFmtId="189" fontId="29" fillId="0" borderId="6" xfId="1" applyNumberFormat="1" applyFont="1" applyBorder="1"/>
    <xf numFmtId="189" fontId="29" fillId="0" borderId="3" xfId="1" applyNumberFormat="1" applyFont="1" applyBorder="1"/>
    <xf numFmtId="0" fontId="31" fillId="0" borderId="30" xfId="0" applyFont="1" applyBorder="1" applyAlignment="1">
      <alignment horizontal="center"/>
    </xf>
    <xf numFmtId="189" fontId="29" fillId="0" borderId="30" xfId="1" applyNumberFormat="1" applyFont="1" applyBorder="1"/>
    <xf numFmtId="0" fontId="12" fillId="13" borderId="6" xfId="6" applyFont="1" applyFill="1" applyBorder="1" applyAlignment="1">
      <alignment horizontal="center"/>
    </xf>
    <xf numFmtId="9" fontId="4" fillId="0" borderId="0" xfId="2" applyNumberFormat="1" applyFont="1"/>
    <xf numFmtId="189" fontId="3" fillId="0" borderId="0" xfId="0" applyNumberFormat="1" applyFont="1"/>
    <xf numFmtId="10" fontId="3" fillId="0" borderId="0" xfId="2" applyNumberFormat="1" applyFont="1"/>
    <xf numFmtId="189" fontId="19" fillId="0" borderId="14" xfId="1" applyNumberFormat="1" applyFont="1" applyBorder="1"/>
    <xf numFmtId="43" fontId="15" fillId="0" borderId="15" xfId="1" applyFont="1" applyBorder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89" fontId="28" fillId="16" borderId="14" xfId="8" applyNumberFormat="1" applyFont="1" applyFill="1" applyBorder="1" applyAlignment="1">
      <alignment vertical="center"/>
    </xf>
    <xf numFmtId="189" fontId="29" fillId="0" borderId="14" xfId="1" applyNumberFormat="1" applyFont="1" applyBorder="1" applyAlignment="1">
      <alignment vertical="center"/>
    </xf>
    <xf numFmtId="188" fontId="29" fillId="0" borderId="14" xfId="1" applyNumberFormat="1" applyFont="1" applyBorder="1" applyAlignment="1">
      <alignment vertical="center"/>
    </xf>
    <xf numFmtId="189" fontId="32" fillId="10" borderId="41" xfId="1" applyNumberFormat="1" applyFont="1" applyFill="1" applyBorder="1" applyAlignment="1">
      <alignment vertical="center"/>
    </xf>
    <xf numFmtId="10" fontId="33" fillId="0" borderId="0" xfId="2" applyNumberFormat="1" applyFont="1"/>
    <xf numFmtId="0" fontId="29" fillId="15" borderId="14" xfId="8" applyFont="1" applyFill="1" applyBorder="1" applyAlignment="1">
      <alignment horizontal="center"/>
    </xf>
    <xf numFmtId="189" fontId="28" fillId="15" borderId="14" xfId="8" applyNumberFormat="1" applyFont="1" applyFill="1" applyBorder="1"/>
    <xf numFmtId="189" fontId="28" fillId="15" borderId="24" xfId="8" applyNumberFormat="1" applyFont="1" applyFill="1" applyBorder="1"/>
    <xf numFmtId="0" fontId="29" fillId="15" borderId="0" xfId="8" applyFont="1" applyFill="1" applyBorder="1" applyAlignment="1">
      <alignment horizontal="center"/>
    </xf>
    <xf numFmtId="189" fontId="28" fillId="15" borderId="0" xfId="8" applyNumberFormat="1" applyFont="1" applyFill="1" applyBorder="1"/>
    <xf numFmtId="189" fontId="34" fillId="13" borderId="0" xfId="1" applyNumberFormat="1" applyFont="1" applyFill="1" applyBorder="1"/>
    <xf numFmtId="189" fontId="34" fillId="14" borderId="11" xfId="1" applyNumberFormat="1" applyFont="1" applyFill="1" applyBorder="1"/>
    <xf numFmtId="189" fontId="34" fillId="14" borderId="13" xfId="1" applyNumberFormat="1" applyFont="1" applyFill="1" applyBorder="1"/>
    <xf numFmtId="189" fontId="34" fillId="13" borderId="29" xfId="1" applyNumberFormat="1" applyFont="1" applyFill="1" applyBorder="1"/>
    <xf numFmtId="189" fontId="34" fillId="13" borderId="14" xfId="1" applyNumberFormat="1" applyFont="1" applyFill="1" applyBorder="1"/>
    <xf numFmtId="189" fontId="34" fillId="13" borderId="16" xfId="1" applyNumberFormat="1" applyFont="1" applyFill="1" applyBorder="1"/>
    <xf numFmtId="189" fontId="34" fillId="14" borderId="22" xfId="1" applyNumberFormat="1" applyFont="1" applyFill="1" applyBorder="1"/>
    <xf numFmtId="189" fontId="35" fillId="6" borderId="14" xfId="4" applyNumberFormat="1" applyFont="1" applyFill="1" applyBorder="1"/>
    <xf numFmtId="189" fontId="35" fillId="7" borderId="21" xfId="3" applyNumberFormat="1" applyFont="1" applyFill="1" applyBorder="1"/>
    <xf numFmtId="189" fontId="35" fillId="6" borderId="15" xfId="4" applyNumberFormat="1" applyFont="1" applyFill="1" applyBorder="1"/>
    <xf numFmtId="189" fontId="35" fillId="7" borderId="13" xfId="3" applyNumberFormat="1" applyFont="1" applyFill="1" applyBorder="1"/>
    <xf numFmtId="0" fontId="28" fillId="16" borderId="5" xfId="8" applyFont="1" applyFill="1" applyBorder="1" applyAlignment="1">
      <alignment horizontal="center"/>
    </xf>
    <xf numFmtId="189" fontId="32" fillId="10" borderId="19" xfId="1" applyNumberFormat="1" applyFont="1" applyFill="1" applyBorder="1" applyAlignment="1">
      <alignment vertical="center"/>
    </xf>
    <xf numFmtId="189" fontId="29" fillId="0" borderId="17" xfId="1" applyNumberFormat="1" applyFont="1" applyBorder="1"/>
    <xf numFmtId="188" fontId="29" fillId="0" borderId="16" xfId="1" applyNumberFormat="1" applyFont="1" applyBorder="1"/>
    <xf numFmtId="0" fontId="28" fillId="16" borderId="0" xfId="8" applyFont="1" applyFill="1" applyBorder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1" borderId="4" xfId="8" applyFont="1" applyFill="1" applyBorder="1" applyAlignment="1">
      <alignment horizontal="center"/>
    </xf>
    <xf numFmtId="0" fontId="10" fillId="11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89" fontId="35" fillId="7" borderId="34" xfId="3" applyNumberFormat="1" applyFont="1" applyFill="1" applyBorder="1" applyAlignment="1" applyProtection="1">
      <alignment vertical="center"/>
    </xf>
    <xf numFmtId="189" fontId="35" fillId="6" borderId="16" xfId="4" applyNumberFormat="1" applyFont="1" applyFill="1" applyBorder="1"/>
    <xf numFmtId="189" fontId="19" fillId="0" borderId="0" xfId="0" applyNumberFormat="1" applyFont="1"/>
    <xf numFmtId="43" fontId="19" fillId="0" borderId="14" xfId="1" applyFont="1" applyBorder="1"/>
    <xf numFmtId="43" fontId="19" fillId="14" borderId="21" xfId="1" applyFont="1" applyFill="1" applyBorder="1"/>
    <xf numFmtId="43" fontId="19" fillId="0" borderId="16" xfId="1" applyFont="1" applyBorder="1"/>
    <xf numFmtId="189" fontId="24" fillId="6" borderId="43" xfId="4" applyNumberFormat="1" applyFont="1" applyFill="1" applyBorder="1"/>
    <xf numFmtId="189" fontId="33" fillId="0" borderId="0" xfId="2" applyNumberFormat="1" applyFont="1"/>
    <xf numFmtId="189" fontId="15" fillId="7" borderId="13" xfId="1" applyNumberFormat="1" applyFont="1" applyFill="1" applyBorder="1"/>
    <xf numFmtId="189" fontId="29" fillId="17" borderId="21" xfId="1" applyNumberFormat="1" applyFont="1" applyFill="1" applyBorder="1"/>
    <xf numFmtId="189" fontId="29" fillId="17" borderId="28" xfId="1" applyNumberFormat="1" applyFont="1" applyFill="1" applyBorder="1" applyAlignment="1" applyProtection="1">
      <alignment vertical="center"/>
    </xf>
    <xf numFmtId="189" fontId="29" fillId="17" borderId="13" xfId="1" applyNumberFormat="1" applyFont="1" applyFill="1" applyBorder="1"/>
    <xf numFmtId="188" fontId="29" fillId="17" borderId="44" xfId="7" applyNumberFormat="1" applyFont="1" applyFill="1" applyBorder="1" applyAlignment="1" applyProtection="1">
      <alignment vertical="center"/>
    </xf>
    <xf numFmtId="189" fontId="29" fillId="17" borderId="44" xfId="1" applyNumberFormat="1" applyFont="1" applyFill="1" applyBorder="1" applyAlignment="1" applyProtection="1">
      <alignment vertical="center"/>
    </xf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4" fillId="0" borderId="0" xfId="0" applyFont="1" applyProtection="1"/>
    <xf numFmtId="187" fontId="4" fillId="0" borderId="0" xfId="0" applyNumberFormat="1" applyFont="1" applyProtection="1"/>
    <xf numFmtId="189" fontId="4" fillId="0" borderId="0" xfId="0" applyNumberFormat="1" applyFont="1" applyProtection="1"/>
    <xf numFmtId="10" fontId="4" fillId="0" borderId="0" xfId="2" applyNumberFormat="1" applyFont="1" applyProtection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Fill="1"/>
    <xf numFmtId="189" fontId="26" fillId="11" borderId="7" xfId="8" applyNumberFormat="1" applyFont="1" applyFill="1" applyBorder="1"/>
    <xf numFmtId="189" fontId="15" fillId="0" borderId="0" xfId="4" applyNumberFormat="1" applyFont="1" applyFill="1" applyBorder="1"/>
    <xf numFmtId="189" fontId="15" fillId="0" borderId="15" xfId="4" applyNumberFormat="1" applyFont="1" applyFill="1" applyBorder="1"/>
    <xf numFmtId="0" fontId="15" fillId="0" borderId="15" xfId="4" applyFont="1" applyFill="1" applyBorder="1" applyAlignment="1">
      <alignment horizontal="center"/>
    </xf>
    <xf numFmtId="189" fontId="23" fillId="7" borderId="42" xfId="3" applyNumberFormat="1" applyFont="1" applyFill="1" applyBorder="1" applyAlignment="1" applyProtection="1">
      <alignment vertical="center"/>
    </xf>
    <xf numFmtId="189" fontId="23" fillId="6" borderId="45" xfId="4" applyNumberFormat="1" applyFont="1" applyFill="1" applyBorder="1"/>
    <xf numFmtId="189" fontId="23" fillId="7" borderId="46" xfId="3" applyNumberFormat="1" applyFont="1" applyFill="1" applyBorder="1"/>
    <xf numFmtId="189" fontId="32" fillId="0" borderId="19" xfId="1" applyNumberFormat="1" applyFont="1" applyFill="1" applyBorder="1" applyAlignment="1">
      <alignment vertical="center"/>
    </xf>
    <xf numFmtId="189" fontId="32" fillId="0" borderId="41" xfId="1" applyNumberFormat="1" applyFont="1" applyFill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12" fillId="13" borderId="6" xfId="6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189" fontId="15" fillId="10" borderId="0" xfId="4" applyNumberFormat="1" applyFont="1" applyFill="1" applyBorder="1"/>
    <xf numFmtId="189" fontId="24" fillId="6" borderId="14" xfId="4" applyNumberFormat="1" applyFont="1" applyFill="1" applyBorder="1"/>
    <xf numFmtId="189" fontId="35" fillId="6" borderId="7" xfId="4" applyNumberFormat="1" applyFont="1" applyFill="1" applyBorder="1"/>
    <xf numFmtId="0" fontId="12" fillId="13" borderId="6" xfId="6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189" fontId="15" fillId="7" borderId="39" xfId="3" applyNumberFormat="1" applyFont="1" applyFill="1" applyBorder="1" applyAlignment="1" applyProtection="1">
      <alignment vertical="center"/>
    </xf>
    <xf numFmtId="0" fontId="12" fillId="13" borderId="6" xfId="6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43" fontId="15" fillId="0" borderId="15" xfId="1" applyNumberFormat="1" applyFont="1" applyBorder="1"/>
    <xf numFmtId="190" fontId="15" fillId="0" borderId="15" xfId="1" applyNumberFormat="1" applyFont="1" applyBorder="1"/>
    <xf numFmtId="43" fontId="16" fillId="12" borderId="21" xfId="1" applyFont="1" applyFill="1" applyBorder="1"/>
    <xf numFmtId="43" fontId="16" fillId="0" borderId="15" xfId="1" applyFont="1" applyBorder="1"/>
    <xf numFmtId="189" fontId="28" fillId="16" borderId="43" xfId="8" applyNumberFormat="1" applyFont="1" applyFill="1" applyBorder="1"/>
    <xf numFmtId="189" fontId="28" fillId="16" borderId="29" xfId="8" applyNumberFormat="1" applyFont="1" applyFill="1" applyBorder="1"/>
    <xf numFmtId="189" fontId="26" fillId="12" borderId="47" xfId="7" applyNumberFormat="1" applyFont="1" applyFill="1" applyBorder="1" applyAlignment="1" applyProtection="1">
      <alignment vertical="center"/>
    </xf>
    <xf numFmtId="189" fontId="19" fillId="0" borderId="19" xfId="10" applyNumberFormat="1" applyFont="1" applyBorder="1"/>
    <xf numFmtId="189" fontId="19" fillId="0" borderId="20" xfId="10" applyNumberFormat="1" applyFont="1" applyBorder="1"/>
    <xf numFmtId="189" fontId="19" fillId="14" borderId="22" xfId="10" applyNumberFormat="1" applyFont="1" applyFill="1" applyBorder="1"/>
    <xf numFmtId="189" fontId="19" fillId="14" borderId="23" xfId="10" applyNumberFormat="1" applyFont="1" applyFill="1" applyBorder="1"/>
    <xf numFmtId="189" fontId="19" fillId="0" borderId="19" xfId="10" applyNumberFormat="1" applyFont="1" applyFill="1" applyBorder="1"/>
    <xf numFmtId="189" fontId="19" fillId="0" borderId="20" xfId="10" applyNumberFormat="1" applyFont="1" applyFill="1" applyBorder="1"/>
    <xf numFmtId="189" fontId="19" fillId="14" borderId="13" xfId="10" applyNumberFormat="1" applyFont="1" applyFill="1" applyBorder="1"/>
    <xf numFmtId="189" fontId="19" fillId="0" borderId="15" xfId="10" applyNumberFormat="1" applyFont="1" applyBorder="1"/>
    <xf numFmtId="189" fontId="15" fillId="0" borderId="30" xfId="10" applyNumberFormat="1" applyFont="1" applyBorder="1"/>
    <xf numFmtId="189" fontId="15" fillId="0" borderId="0" xfId="10" applyNumberFormat="1" applyFont="1" applyBorder="1"/>
    <xf numFmtId="189" fontId="15" fillId="0" borderId="30" xfId="10" applyNumberFormat="1" applyFont="1" applyFill="1" applyBorder="1"/>
    <xf numFmtId="189" fontId="15" fillId="0" borderId="0" xfId="10" applyNumberFormat="1" applyFont="1" applyFill="1" applyBorder="1"/>
    <xf numFmtId="189" fontId="16" fillId="0" borderId="19" xfId="10" applyNumberFormat="1" applyFont="1" applyBorder="1"/>
    <xf numFmtId="189" fontId="16" fillId="0" borderId="0" xfId="10" applyNumberFormat="1" applyFont="1" applyBorder="1"/>
    <xf numFmtId="189" fontId="16" fillId="0" borderId="14" xfId="10" applyNumberFormat="1" applyFont="1" applyBorder="1"/>
    <xf numFmtId="189" fontId="16" fillId="0" borderId="16" xfId="10" applyNumberFormat="1" applyFont="1" applyBorder="1"/>
    <xf numFmtId="189" fontId="16" fillId="0" borderId="7" xfId="10" applyNumberFormat="1" applyFont="1" applyBorder="1"/>
    <xf numFmtId="189" fontId="16" fillId="0" borderId="19" xfId="10" applyNumberFormat="1" applyFont="1" applyFill="1" applyBorder="1"/>
    <xf numFmtId="189" fontId="16" fillId="0" borderId="0" xfId="10" applyNumberFormat="1" applyFont="1" applyFill="1" applyBorder="1"/>
    <xf numFmtId="189" fontId="29" fillId="0" borderId="19" xfId="10" applyNumberFormat="1" applyFont="1" applyBorder="1"/>
    <xf numFmtId="189" fontId="29" fillId="0" borderId="0" xfId="10" applyNumberFormat="1" applyFont="1" applyBorder="1"/>
    <xf numFmtId="189" fontId="29" fillId="0" borderId="5" xfId="10" applyNumberFormat="1" applyFont="1" applyBorder="1"/>
    <xf numFmtId="189" fontId="29" fillId="0" borderId="2" xfId="10" applyNumberFormat="1" applyFont="1" applyBorder="1"/>
    <xf numFmtId="43" fontId="19" fillId="0" borderId="14" xfId="1" applyNumberFormat="1" applyFont="1" applyBorder="1"/>
    <xf numFmtId="43" fontId="16" fillId="12" borderId="28" xfId="1" applyFont="1" applyFill="1" applyBorder="1" applyAlignment="1" applyProtection="1">
      <alignment vertical="center"/>
    </xf>
    <xf numFmtId="43" fontId="16" fillId="12" borderId="13" xfId="1" applyFont="1" applyFill="1" applyBorder="1"/>
    <xf numFmtId="43" fontId="29" fillId="0" borderId="14" xfId="1" applyFont="1" applyBorder="1"/>
    <xf numFmtId="43" fontId="29" fillId="17" borderId="21" xfId="1" applyFont="1" applyFill="1" applyBorder="1"/>
    <xf numFmtId="43" fontId="29" fillId="17" borderId="28" xfId="1" applyFont="1" applyFill="1" applyBorder="1" applyAlignment="1" applyProtection="1">
      <alignment vertical="center"/>
    </xf>
    <xf numFmtId="43" fontId="16" fillId="0" borderId="14" xfId="1" applyFont="1" applyBorder="1"/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3" borderId="4" xfId="6" applyFont="1" applyFill="1" applyBorder="1" applyAlignment="1">
      <alignment horizontal="center"/>
    </xf>
    <xf numFmtId="0" fontId="12" fillId="13" borderId="5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3" borderId="8" xfId="6" applyFont="1" applyFill="1" applyBorder="1" applyAlignment="1">
      <alignment horizontal="center"/>
    </xf>
    <xf numFmtId="0" fontId="12" fillId="13" borderId="9" xfId="6" applyFont="1" applyFill="1" applyBorder="1" applyAlignment="1">
      <alignment horizontal="center"/>
    </xf>
    <xf numFmtId="0" fontId="12" fillId="13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9" fillId="11" borderId="1" xfId="8" applyFont="1" applyFill="1" applyBorder="1" applyAlignment="1">
      <alignment horizontal="center"/>
    </xf>
    <xf numFmtId="0" fontId="9" fillId="11" borderId="2" xfId="8" applyFont="1" applyFill="1" applyBorder="1" applyAlignment="1">
      <alignment horizontal="center"/>
    </xf>
    <xf numFmtId="0" fontId="9" fillId="11" borderId="3" xfId="8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5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"/>
    </xf>
    <xf numFmtId="0" fontId="10" fillId="11" borderId="13" xfId="8" applyFont="1" applyFill="1" applyBorder="1" applyAlignment="1">
      <alignment horizontal="center"/>
    </xf>
    <xf numFmtId="0" fontId="10" fillId="11" borderId="11" xfId="8" applyFont="1" applyFill="1" applyBorder="1" applyAlignment="1">
      <alignment horizontal="center"/>
    </xf>
    <xf numFmtId="0" fontId="27" fillId="15" borderId="1" xfId="8" applyFont="1" applyFill="1" applyBorder="1" applyAlignment="1">
      <alignment horizontal="center"/>
    </xf>
    <xf numFmtId="0" fontId="27" fillId="15" borderId="2" xfId="8" applyFont="1" applyFill="1" applyBorder="1" applyAlignment="1">
      <alignment horizontal="center"/>
    </xf>
    <xf numFmtId="0" fontId="27" fillId="15" borderId="3" xfId="8" applyFont="1" applyFill="1" applyBorder="1" applyAlignment="1">
      <alignment horizontal="center"/>
    </xf>
    <xf numFmtId="0" fontId="28" fillId="15" borderId="4" xfId="8" applyFont="1" applyFill="1" applyBorder="1" applyAlignment="1">
      <alignment horizontal="center"/>
    </xf>
    <xf numFmtId="0" fontId="28" fillId="15" borderId="5" xfId="8" applyFont="1" applyFill="1" applyBorder="1" applyAlignment="1">
      <alignment horizontal="center"/>
    </xf>
    <xf numFmtId="0" fontId="28" fillId="15" borderId="6" xfId="8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12" fillId="13" borderId="1" xfId="6" applyFont="1" applyFill="1" applyBorder="1" applyAlignment="1">
      <alignment horizontal="center"/>
    </xf>
    <xf numFmtId="0" fontId="12" fillId="13" borderId="2" xfId="6" applyFont="1" applyFill="1" applyBorder="1" applyAlignment="1">
      <alignment horizontal="center"/>
    </xf>
    <xf numFmtId="0" fontId="12" fillId="13" borderId="3" xfId="6" applyFont="1" applyFill="1" applyBorder="1" applyAlignment="1">
      <alignment horizontal="center"/>
    </xf>
    <xf numFmtId="0" fontId="28" fillId="16" borderId="11" xfId="8" applyFont="1" applyFill="1" applyBorder="1" applyAlignment="1">
      <alignment horizontal="center"/>
    </xf>
    <xf numFmtId="0" fontId="28" fillId="16" borderId="12" xfId="8" applyFont="1" applyFill="1" applyBorder="1" applyAlignment="1">
      <alignment horizontal="center"/>
    </xf>
  </cellXfs>
  <cellStyles count="11">
    <cellStyle name="40% - Accent2" xfId="8" builtinId="35"/>
    <cellStyle name="40% - Accent3" xfId="4" builtinId="39"/>
    <cellStyle name="40% - Accent5" xfId="6" builtinId="47"/>
    <cellStyle name="Accent2" xfId="7" builtinId="33"/>
    <cellStyle name="Accent3" xfId="3" builtinId="37"/>
    <cellStyle name="Accent5" xfId="5" builtinId="45"/>
    <cellStyle name="Comma" xfId="1" builtinId="3"/>
    <cellStyle name="Comma 2" xfId="9"/>
    <cellStyle name="Comma 9" xfId="10"/>
    <cellStyle name="Normal" xfId="0" builtinId="0"/>
    <cellStyle name="Percent" xfId="2" builtinId="5"/>
  </cellStyles>
  <dxfs count="35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9966"/>
      <color rgb="FF4F6228"/>
      <color rgb="FF008080"/>
      <color rgb="FFFFFF66"/>
      <color rgb="FFFFFF99"/>
      <color rgb="FFFFFF00"/>
      <color rgb="FFD9E688"/>
      <color rgb="FFFFFFCC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35"/>
  <sheetViews>
    <sheetView topLeftCell="D1" zoomScale="98" zoomScaleNormal="98" workbookViewId="0">
      <selection activeCell="V1" activeCellId="1" sqref="L1:W1048576 L1:W1048576"/>
    </sheetView>
  </sheetViews>
  <sheetFormatPr defaultColWidth="7" defaultRowHeight="12.75"/>
  <cols>
    <col min="1" max="1" width="9.140625" style="3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9.140625" style="3"/>
    <col min="12" max="12" width="13" style="1" customWidth="1"/>
    <col min="13" max="14" width="12" style="1" customWidth="1"/>
    <col min="15" max="15" width="14.140625" style="1" bestFit="1" customWidth="1"/>
    <col min="16" max="16" width="12" style="1" customWidth="1"/>
    <col min="17" max="17" width="12.85546875" style="1" customWidth="1"/>
    <col min="18" max="19" width="12" style="1" customWidth="1"/>
    <col min="20" max="20" width="14.140625" style="1" bestFit="1" customWidth="1"/>
    <col min="21" max="21" width="12" style="1" customWidth="1"/>
    <col min="22" max="22" width="12.85546875" style="1" customWidth="1"/>
    <col min="23" max="23" width="12.140625" style="2" bestFit="1" customWidth="1"/>
    <col min="24" max="16384" width="7" style="1"/>
  </cols>
  <sheetData>
    <row r="1" spans="1:23" ht="13.5" thickBot="1"/>
    <row r="2" spans="1:23" ht="13.5" thickTop="1">
      <c r="B2" s="449" t="s">
        <v>0</v>
      </c>
      <c r="C2" s="450"/>
      <c r="D2" s="450"/>
      <c r="E2" s="450"/>
      <c r="F2" s="450"/>
      <c r="G2" s="450"/>
      <c r="H2" s="450"/>
      <c r="I2" s="451"/>
      <c r="J2" s="3"/>
      <c r="L2" s="452" t="s">
        <v>1</v>
      </c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4"/>
    </row>
    <row r="3" spans="1:23" ht="13.5" thickBot="1">
      <c r="B3" s="455" t="s">
        <v>46</v>
      </c>
      <c r="C3" s="456"/>
      <c r="D3" s="456"/>
      <c r="E3" s="456"/>
      <c r="F3" s="456"/>
      <c r="G3" s="456"/>
      <c r="H3" s="456"/>
      <c r="I3" s="457"/>
      <c r="J3" s="3"/>
      <c r="L3" s="458" t="s">
        <v>48</v>
      </c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60"/>
    </row>
    <row r="4" spans="1:23" ht="14.25" thickTop="1" thickBot="1">
      <c r="B4" s="105"/>
      <c r="C4" s="106"/>
      <c r="D4" s="106"/>
      <c r="E4" s="106"/>
      <c r="F4" s="106"/>
      <c r="G4" s="106"/>
      <c r="H4" s="106"/>
      <c r="I4" s="107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8"/>
      <c r="C5" s="461" t="s">
        <v>64</v>
      </c>
      <c r="D5" s="462"/>
      <c r="E5" s="463"/>
      <c r="F5" s="461" t="s">
        <v>65</v>
      </c>
      <c r="G5" s="462"/>
      <c r="H5" s="463"/>
      <c r="I5" s="109" t="s">
        <v>2</v>
      </c>
      <c r="J5" s="3"/>
      <c r="L5" s="11"/>
      <c r="M5" s="464" t="s">
        <v>64</v>
      </c>
      <c r="N5" s="465"/>
      <c r="O5" s="465"/>
      <c r="P5" s="465"/>
      <c r="Q5" s="466"/>
      <c r="R5" s="464" t="s">
        <v>65</v>
      </c>
      <c r="S5" s="465"/>
      <c r="T5" s="465"/>
      <c r="U5" s="465"/>
      <c r="V5" s="466"/>
      <c r="W5" s="12" t="s">
        <v>2</v>
      </c>
    </row>
    <row r="6" spans="1:23" ht="13.5" thickTop="1">
      <c r="B6" s="110" t="s">
        <v>3</v>
      </c>
      <c r="C6" s="111"/>
      <c r="D6" s="112"/>
      <c r="E6" s="113"/>
      <c r="F6" s="111"/>
      <c r="G6" s="112"/>
      <c r="H6" s="113"/>
      <c r="I6" s="114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5"/>
      <c r="C7" s="116" t="s">
        <v>5</v>
      </c>
      <c r="D7" s="117" t="s">
        <v>6</v>
      </c>
      <c r="E7" s="408" t="s">
        <v>7</v>
      </c>
      <c r="F7" s="116" t="s">
        <v>5</v>
      </c>
      <c r="G7" s="117" t="s">
        <v>6</v>
      </c>
      <c r="H7" s="210" t="s">
        <v>7</v>
      </c>
      <c r="I7" s="119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10"/>
      <c r="C8" s="120"/>
      <c r="D8" s="121"/>
      <c r="E8" s="173"/>
      <c r="F8" s="120"/>
      <c r="G8" s="121"/>
      <c r="H8" s="173"/>
      <c r="I8" s="123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ht="14.25" customHeight="1">
      <c r="A9" s="380" t="str">
        <f t="shared" ref="A9:A65" si="0">IF(ISERROR(F9/G9)," ",IF(F9/G9&gt;0.5,IF(F9/G9&lt;1.5," ","NOT OK"),"NOT OK"))</f>
        <v xml:space="preserve"> </v>
      </c>
      <c r="B9" s="110" t="s">
        <v>13</v>
      </c>
      <c r="C9" s="124">
        <f>Lcc_BKK!C9+Lcc_DMK!C9</f>
        <v>4230</v>
      </c>
      <c r="D9" s="126">
        <f>Lcc_BKK!D9+Lcc_DMK!D9</f>
        <v>4225</v>
      </c>
      <c r="E9" s="335">
        <f>SUM(C9:D9)</f>
        <v>8455</v>
      </c>
      <c r="F9" s="124">
        <f>Lcc_BKK!F9+Lcc_DMK!F9</f>
        <v>5116</v>
      </c>
      <c r="G9" s="126">
        <f>Lcc_BKK!G9+Lcc_DMK!G9</f>
        <v>5106</v>
      </c>
      <c r="H9" s="335">
        <f>SUM(F9:G9)</f>
        <v>10222</v>
      </c>
      <c r="I9" s="127">
        <f t="shared" ref="I9:I20" si="1">IF(E9=0,0,((H9/E9)-1)*100)</f>
        <v>20.898876404494395</v>
      </c>
      <c r="J9" s="3"/>
      <c r="L9" s="13" t="s">
        <v>13</v>
      </c>
      <c r="M9" s="39">
        <f>Lcc_BKK!M9+Lcc_DMK!M9</f>
        <v>723023</v>
      </c>
      <c r="N9" s="37">
        <f>Lcc_BKK!N9+Lcc_DMK!N9</f>
        <v>695529</v>
      </c>
      <c r="O9" s="342">
        <f>SUM(M9:N9)</f>
        <v>1418552</v>
      </c>
      <c r="P9" s="38">
        <f>Lcc_BKK!P9+Lcc_DMK!P9</f>
        <v>1835</v>
      </c>
      <c r="Q9" s="344">
        <f>O9+P9</f>
        <v>1420387</v>
      </c>
      <c r="R9" s="39">
        <f>Lcc_BKK!R9+Lcc_DMK!R9</f>
        <v>886405</v>
      </c>
      <c r="S9" s="37">
        <f>Lcc_BKK!S9+Lcc_DMK!S9</f>
        <v>878065</v>
      </c>
      <c r="T9" s="342">
        <f>SUM(R9:S9)</f>
        <v>1764470</v>
      </c>
      <c r="U9" s="38">
        <f>Lcc_BKK!U9+Lcc_DMK!U9</f>
        <v>1709</v>
      </c>
      <c r="V9" s="344">
        <f>T9+U9</f>
        <v>1766179</v>
      </c>
      <c r="W9" s="40">
        <f t="shared" ref="W9:W20" si="2">IF(Q9=0,0,((V9/Q9)-1)*100)</f>
        <v>24.344914449371903</v>
      </c>
    </row>
    <row r="10" spans="1:23" ht="14.25" customHeight="1">
      <c r="A10" s="380" t="str">
        <f t="shared" si="0"/>
        <v xml:space="preserve"> </v>
      </c>
      <c r="B10" s="110" t="s">
        <v>14</v>
      </c>
      <c r="C10" s="124">
        <f>Lcc_BKK!C10+Lcc_DMK!C10</f>
        <v>3897</v>
      </c>
      <c r="D10" s="126">
        <f>Lcc_BKK!D10+Lcc_DMK!D10</f>
        <v>3895</v>
      </c>
      <c r="E10" s="335">
        <f>SUM(C10:D10)</f>
        <v>7792</v>
      </c>
      <c r="F10" s="124">
        <f>Lcc_BKK!F10+Lcc_DMK!F10</f>
        <v>4741</v>
      </c>
      <c r="G10" s="126">
        <f>Lcc_BKK!G10+Lcc_DMK!G10</f>
        <v>4739</v>
      </c>
      <c r="H10" s="335">
        <f>SUM(F10:G10)</f>
        <v>9480</v>
      </c>
      <c r="I10" s="127">
        <f t="shared" si="1"/>
        <v>21.663244353182741</v>
      </c>
      <c r="J10" s="3"/>
      <c r="L10" s="13" t="s">
        <v>14</v>
      </c>
      <c r="M10" s="39">
        <f>Lcc_BKK!M10+Lcc_DMK!M10</f>
        <v>665953</v>
      </c>
      <c r="N10" s="37">
        <f>Lcc_BKK!N10+Lcc_DMK!N10</f>
        <v>704905</v>
      </c>
      <c r="O10" s="342">
        <f>SUM(M10:N10)</f>
        <v>1370858</v>
      </c>
      <c r="P10" s="38">
        <f>Lcc_BKK!P10+Lcc_DMK!P10</f>
        <v>2757</v>
      </c>
      <c r="Q10" s="344">
        <f>O10+P10</f>
        <v>1373615</v>
      </c>
      <c r="R10" s="39">
        <f>Lcc_BKK!R10+Lcc_DMK!R10</f>
        <v>845660</v>
      </c>
      <c r="S10" s="37">
        <f>Lcc_BKK!S10+Lcc_DMK!S10</f>
        <v>867173</v>
      </c>
      <c r="T10" s="342">
        <f>SUM(R10:S10)</f>
        <v>1712833</v>
      </c>
      <c r="U10" s="38">
        <f>Lcc_BKK!U10+Lcc_DMK!U10</f>
        <v>2744</v>
      </c>
      <c r="V10" s="344">
        <f>T10+U10</f>
        <v>1715577</v>
      </c>
      <c r="W10" s="40">
        <f t="shared" si="2"/>
        <v>24.895039730928971</v>
      </c>
    </row>
    <row r="11" spans="1:23" ht="14.25" customHeight="1" thickBot="1">
      <c r="A11" s="382" t="str">
        <f>IF(ISERROR(F11/G11)," ",IF(F11/G11&gt;0.5,IF(F11/G11&lt;1.5," ","NOT OK"),"NOT OK"))</f>
        <v xml:space="preserve"> </v>
      </c>
      <c r="B11" s="110" t="s">
        <v>15</v>
      </c>
      <c r="C11" s="124">
        <f>Lcc_BKK!C11+Lcc_DMK!C11</f>
        <v>4336</v>
      </c>
      <c r="D11" s="126">
        <f>Lcc_BKK!D11+Lcc_DMK!D11</f>
        <v>4339</v>
      </c>
      <c r="E11" s="335">
        <f>SUM(C11:D11)</f>
        <v>8675</v>
      </c>
      <c r="F11" s="124">
        <f>Lcc_BKK!F11+Lcc_DMK!F11</f>
        <v>5167</v>
      </c>
      <c r="G11" s="126">
        <f>Lcc_BKK!G11+Lcc_DMK!G11</f>
        <v>5159</v>
      </c>
      <c r="H11" s="335">
        <f>SUM(F11:G11)</f>
        <v>10326</v>
      </c>
      <c r="I11" s="127">
        <f>IF(E11=0,0,((H11/E11)-1)*100)</f>
        <v>19.031700288184439</v>
      </c>
      <c r="J11" s="7"/>
      <c r="L11" s="13" t="s">
        <v>15</v>
      </c>
      <c r="M11" s="39">
        <f>Lcc_BKK!M11+Lcc_DMK!M11</f>
        <v>741285</v>
      </c>
      <c r="N11" s="37">
        <f>Lcc_BKK!N11+Lcc_DMK!N11</f>
        <v>764221</v>
      </c>
      <c r="O11" s="402">
        <f t="shared" ref="O11" si="3">SUM(M11:N11)</f>
        <v>1505506</v>
      </c>
      <c r="P11" s="38">
        <f>Lcc_BKK!P11+Lcc_DMK!P11</f>
        <v>3019</v>
      </c>
      <c r="Q11" s="189">
        <f>O11+P11</f>
        <v>1508525</v>
      </c>
      <c r="R11" s="39">
        <f>Lcc_BKK!R11+Lcc_DMK!R11</f>
        <v>902330</v>
      </c>
      <c r="S11" s="37">
        <f>Lcc_BKK!S11+Lcc_DMK!S11</f>
        <v>928839</v>
      </c>
      <c r="T11" s="186">
        <f t="shared" ref="T11" si="4">SUM(R11:S11)</f>
        <v>1831169</v>
      </c>
      <c r="U11" s="38">
        <f>Lcc_BKK!U11+Lcc_DMK!U11</f>
        <v>3195</v>
      </c>
      <c r="V11" s="189">
        <f>T11+U11</f>
        <v>1834364</v>
      </c>
      <c r="W11" s="40">
        <f>IF(Q11=0,0,((V11/Q11)-1)*100)</f>
        <v>21.59984090419449</v>
      </c>
    </row>
    <row r="12" spans="1:23" ht="14.25" customHeight="1" thickTop="1" thickBot="1">
      <c r="A12" s="380" t="str">
        <f t="shared" si="0"/>
        <v xml:space="preserve"> </v>
      </c>
      <c r="B12" s="131" t="s">
        <v>61</v>
      </c>
      <c r="C12" s="132">
        <f t="shared" ref="C12:E12" si="5">+C9+C10+C11</f>
        <v>12463</v>
      </c>
      <c r="D12" s="134">
        <f t="shared" si="5"/>
        <v>12459</v>
      </c>
      <c r="E12" s="336">
        <f t="shared" si="5"/>
        <v>24922</v>
      </c>
      <c r="F12" s="132">
        <f t="shared" ref="F12:G12" si="6">+F9+F10+F11</f>
        <v>15024</v>
      </c>
      <c r="G12" s="134">
        <f t="shared" si="6"/>
        <v>15004</v>
      </c>
      <c r="H12" s="336">
        <f t="shared" ref="H12" si="7">+H9+H10+H11</f>
        <v>30028</v>
      </c>
      <c r="I12" s="136">
        <f>IF(E12=0,0,((H12/E12)-1)*100)</f>
        <v>20.487922317631014</v>
      </c>
      <c r="J12" s="7"/>
      <c r="L12" s="41" t="s">
        <v>61</v>
      </c>
      <c r="M12" s="45">
        <f t="shared" ref="M12:V12" si="8">+M9+M10+M11</f>
        <v>2130261</v>
      </c>
      <c r="N12" s="43">
        <f t="shared" si="8"/>
        <v>2164655</v>
      </c>
      <c r="O12" s="343">
        <f t="shared" si="8"/>
        <v>4294916</v>
      </c>
      <c r="P12" s="43">
        <f t="shared" si="8"/>
        <v>7611</v>
      </c>
      <c r="Q12" s="343">
        <f t="shared" si="8"/>
        <v>4302527</v>
      </c>
      <c r="R12" s="45">
        <f t="shared" ref="R12:U12" si="9">+R9+R10+R11</f>
        <v>2634395</v>
      </c>
      <c r="S12" s="43">
        <f t="shared" si="9"/>
        <v>2674077</v>
      </c>
      <c r="T12" s="343">
        <f t="shared" si="9"/>
        <v>5308472</v>
      </c>
      <c r="U12" s="43">
        <f t="shared" si="9"/>
        <v>7648</v>
      </c>
      <c r="V12" s="343">
        <f t="shared" si="8"/>
        <v>5316120</v>
      </c>
      <c r="W12" s="46">
        <f>IF(Q12=0,0,((V12/Q12)-1)*100)</f>
        <v>23.558085748212608</v>
      </c>
    </row>
    <row r="13" spans="1:23" ht="14.25" customHeight="1" thickTop="1">
      <c r="A13" s="380" t="str">
        <f t="shared" si="0"/>
        <v xml:space="preserve"> </v>
      </c>
      <c r="B13" s="110" t="s">
        <v>16</v>
      </c>
      <c r="C13" s="137">
        <f>Lcc_BKK!C13+Lcc_DMK!C13</f>
        <v>4367</v>
      </c>
      <c r="D13" s="139">
        <f>Lcc_BKK!D13+Lcc_DMK!D13</f>
        <v>4330</v>
      </c>
      <c r="E13" s="335">
        <f t="shared" ref="E13" si="10">SUM(C13:D13)</f>
        <v>8697</v>
      </c>
      <c r="F13" s="137">
        <f>Lcc_BKK!F13+Lcc_DMK!F13</f>
        <v>4898</v>
      </c>
      <c r="G13" s="139">
        <f>Lcc_BKK!G13+Lcc_DMK!G13</f>
        <v>4904</v>
      </c>
      <c r="H13" s="335">
        <f t="shared" ref="H13:H19" si="11">SUM(F13:G13)</f>
        <v>9802</v>
      </c>
      <c r="I13" s="127">
        <f t="shared" si="1"/>
        <v>12.705530642750373</v>
      </c>
      <c r="J13" s="3"/>
      <c r="L13" s="13" t="s">
        <v>16</v>
      </c>
      <c r="M13" s="39">
        <f>Lcc_BKK!M13+Lcc_DMK!M13</f>
        <v>757115</v>
      </c>
      <c r="N13" s="37">
        <f>Lcc_BKK!N13+Lcc_DMK!N13</f>
        <v>750567</v>
      </c>
      <c r="O13" s="402">
        <f t="shared" ref="O13" si="12">SUM(M13:N13)</f>
        <v>1507682</v>
      </c>
      <c r="P13" s="38">
        <f>Lcc_BKK!P13+Lcc_DMK!P13</f>
        <v>1056</v>
      </c>
      <c r="Q13" s="189">
        <f>O13+P13</f>
        <v>1508738</v>
      </c>
      <c r="R13" s="39">
        <f>Lcc_BKK!R13+Lcc_DMK!R13</f>
        <v>855801</v>
      </c>
      <c r="S13" s="37">
        <f>Lcc_BKK!S13+Lcc_DMK!S13</f>
        <v>871411</v>
      </c>
      <c r="T13" s="186">
        <f t="shared" ref="T13" si="13">SUM(R13:S13)</f>
        <v>1727212</v>
      </c>
      <c r="U13" s="38">
        <f>Lcc_BKK!U13+Lcc_DMK!U13</f>
        <v>1898</v>
      </c>
      <c r="V13" s="189">
        <f>T13+U13</f>
        <v>1729110</v>
      </c>
      <c r="W13" s="40">
        <f t="shared" si="2"/>
        <v>14.606379636490896</v>
      </c>
    </row>
    <row r="14" spans="1:23" ht="14.25" customHeight="1">
      <c r="A14" s="380" t="str">
        <f>IF(ISERROR(F14/G14)," ",IF(F14/G14&gt;0.5,IF(F14/G14&lt;1.5," ","NOT OK"),"NOT OK"))</f>
        <v xml:space="preserve"> </v>
      </c>
      <c r="B14" s="110" t="s">
        <v>17</v>
      </c>
      <c r="C14" s="137">
        <f>Lcc_BKK!C14+Lcc_DMK!C14</f>
        <v>4439</v>
      </c>
      <c r="D14" s="139">
        <f>Lcc_BKK!D14+Lcc_DMK!D14</f>
        <v>4399</v>
      </c>
      <c r="E14" s="174">
        <f>SUM(C14:D14)</f>
        <v>8838</v>
      </c>
      <c r="F14" s="137">
        <f>Lcc_BKK!F14+Lcc_DMK!F14</f>
        <v>5080</v>
      </c>
      <c r="G14" s="139">
        <f>Lcc_BKK!G14+Lcc_DMK!G14</f>
        <v>5067</v>
      </c>
      <c r="H14" s="174">
        <f>SUM(F14:G14)</f>
        <v>10147</v>
      </c>
      <c r="I14" s="127">
        <f>IF(E14=0,0,((H14/E14)-1)*100)</f>
        <v>14.811043222448529</v>
      </c>
      <c r="J14" s="3"/>
      <c r="L14" s="13" t="s">
        <v>17</v>
      </c>
      <c r="M14" s="39">
        <f>Lcc_BKK!M14+Lcc_DMK!M14</f>
        <v>722554</v>
      </c>
      <c r="N14" s="37">
        <f>Lcc_BKK!N14+Lcc_DMK!N14</f>
        <v>722937</v>
      </c>
      <c r="O14" s="402">
        <f>SUM(M14:N14)</f>
        <v>1445491</v>
      </c>
      <c r="P14" s="38">
        <f>Lcc_BKK!P14+Lcc_DMK!P14</f>
        <v>1959</v>
      </c>
      <c r="Q14" s="189">
        <f>O14+P14</f>
        <v>1447450</v>
      </c>
      <c r="R14" s="39">
        <f>Lcc_BKK!R14+Lcc_DMK!R14</f>
        <v>847732</v>
      </c>
      <c r="S14" s="37">
        <f>Lcc_BKK!S14+Lcc_DMK!S14</f>
        <v>868390</v>
      </c>
      <c r="T14" s="186">
        <f>SUM(R14:S14)</f>
        <v>1716122</v>
      </c>
      <c r="U14" s="38">
        <f>Lcc_BKK!U14+Lcc_DMK!U14</f>
        <v>1987</v>
      </c>
      <c r="V14" s="189">
        <f>T14+U14</f>
        <v>1718109</v>
      </c>
      <c r="W14" s="40">
        <f>IF(Q14=0,0,((V14/Q14)-1)*100)</f>
        <v>18.699022418736398</v>
      </c>
    </row>
    <row r="15" spans="1:23" ht="14.25" customHeight="1" thickBot="1">
      <c r="A15" s="383" t="str">
        <f t="shared" si="0"/>
        <v xml:space="preserve"> </v>
      </c>
      <c r="B15" s="110" t="s">
        <v>18</v>
      </c>
      <c r="C15" s="137">
        <f>Lcc_BKK!C15+Lcc_DMK!C15</f>
        <v>4344</v>
      </c>
      <c r="D15" s="139">
        <f>Lcc_BKK!D15+Lcc_DMK!D15</f>
        <v>4328</v>
      </c>
      <c r="E15" s="174">
        <f t="shared" ref="E15" si="14">SUM(C15:D15)</f>
        <v>8672</v>
      </c>
      <c r="F15" s="137">
        <f>Lcc_BKK!F15+Lcc_DMK!F15</f>
        <v>5015</v>
      </c>
      <c r="G15" s="139">
        <f>Lcc_BKK!G15+Lcc_DMK!G15</f>
        <v>5012</v>
      </c>
      <c r="H15" s="174">
        <f t="shared" si="11"/>
        <v>10027</v>
      </c>
      <c r="I15" s="127">
        <f t="shared" si="1"/>
        <v>15.625</v>
      </c>
      <c r="J15" s="8"/>
      <c r="L15" s="13" t="s">
        <v>18</v>
      </c>
      <c r="M15" s="39">
        <f>Lcc_BKK!M15+Lcc_DMK!M15</f>
        <v>730692</v>
      </c>
      <c r="N15" s="37">
        <f>Lcc_BKK!N15+Lcc_DMK!N15</f>
        <v>714473</v>
      </c>
      <c r="O15" s="402">
        <f t="shared" ref="O15" si="15">SUM(M15:N15)</f>
        <v>1445165</v>
      </c>
      <c r="P15" s="401">
        <f>Lcc_BKK!P15+Lcc_DMK!P15</f>
        <v>1886</v>
      </c>
      <c r="Q15" s="402">
        <f>O15+P15</f>
        <v>1447051</v>
      </c>
      <c r="R15" s="39">
        <f>Lcc_BKK!R15+Lcc_DMK!R15</f>
        <v>861547</v>
      </c>
      <c r="S15" s="37">
        <f>Lcc_BKK!S15+Lcc_DMK!S15</f>
        <v>861099</v>
      </c>
      <c r="T15" s="186">
        <f t="shared" ref="T15" si="16">SUM(R15:S15)</f>
        <v>1722646</v>
      </c>
      <c r="U15" s="147">
        <f>Lcc_BKK!U15+Lcc_DMK!U15</f>
        <v>2545</v>
      </c>
      <c r="V15" s="186">
        <f>T15+U15</f>
        <v>1725191</v>
      </c>
      <c r="W15" s="40">
        <f t="shared" si="2"/>
        <v>19.221160829853257</v>
      </c>
    </row>
    <row r="16" spans="1:23" ht="14.25" customHeight="1" thickTop="1" thickBot="1">
      <c r="A16" s="9" t="str">
        <f t="shared" si="0"/>
        <v xml:space="preserve"> </v>
      </c>
      <c r="B16" s="140" t="s">
        <v>19</v>
      </c>
      <c r="C16" s="132">
        <f t="shared" ref="C16:E16" si="17">+C13+C14+C15</f>
        <v>13150</v>
      </c>
      <c r="D16" s="142">
        <f t="shared" si="17"/>
        <v>13057</v>
      </c>
      <c r="E16" s="176">
        <f t="shared" si="17"/>
        <v>26207</v>
      </c>
      <c r="F16" s="132">
        <f t="shared" ref="F16:G16" si="18">+F13+F14+F15</f>
        <v>14993</v>
      </c>
      <c r="G16" s="142">
        <f t="shared" si="18"/>
        <v>14983</v>
      </c>
      <c r="H16" s="176">
        <f t="shared" ref="H16" si="19">+H13+H14+H15</f>
        <v>29976</v>
      </c>
      <c r="I16" s="135">
        <f t="shared" si="1"/>
        <v>14.381653756629898</v>
      </c>
      <c r="J16" s="9"/>
      <c r="K16" s="10"/>
      <c r="L16" s="47" t="s">
        <v>19</v>
      </c>
      <c r="M16" s="48">
        <f t="shared" ref="M16:V16" si="20">+M13+M14+M15</f>
        <v>2210361</v>
      </c>
      <c r="N16" s="49">
        <f t="shared" si="20"/>
        <v>2187977</v>
      </c>
      <c r="O16" s="188">
        <f t="shared" si="20"/>
        <v>4398338</v>
      </c>
      <c r="P16" s="49">
        <f t="shared" si="20"/>
        <v>4901</v>
      </c>
      <c r="Q16" s="188">
        <f t="shared" si="20"/>
        <v>4403239</v>
      </c>
      <c r="R16" s="48">
        <f t="shared" ref="R16:U16" si="21">+R13+R14+R15</f>
        <v>2565080</v>
      </c>
      <c r="S16" s="49">
        <f t="shared" si="21"/>
        <v>2600900</v>
      </c>
      <c r="T16" s="188">
        <f t="shared" si="21"/>
        <v>5165980</v>
      </c>
      <c r="U16" s="49">
        <f t="shared" si="21"/>
        <v>6430</v>
      </c>
      <c r="V16" s="188">
        <f t="shared" si="20"/>
        <v>5172410</v>
      </c>
      <c r="W16" s="50">
        <f t="shared" si="2"/>
        <v>17.468300040038699</v>
      </c>
    </row>
    <row r="17" spans="1:23" ht="14.25" customHeight="1" thickTop="1">
      <c r="A17" s="380" t="str">
        <f t="shared" si="0"/>
        <v xml:space="preserve"> </v>
      </c>
      <c r="B17" s="110" t="s">
        <v>20</v>
      </c>
      <c r="C17" s="124">
        <f>Lcc_BKK!C17+Lcc_DMK!C17</f>
        <v>4796</v>
      </c>
      <c r="D17" s="126">
        <f>Lcc_BKK!D17+Lcc_DMK!D17</f>
        <v>4784</v>
      </c>
      <c r="E17" s="177">
        <f t="shared" ref="E17:E19" si="22">SUM(C17:D17)</f>
        <v>9580</v>
      </c>
      <c r="F17" s="124">
        <f>Lcc_BKK!F17+Lcc_DMK!F17</f>
        <v>5222</v>
      </c>
      <c r="G17" s="126">
        <f>Lcc_BKK!G17+Lcc_DMK!G17</f>
        <v>5203</v>
      </c>
      <c r="H17" s="177">
        <f t="shared" si="11"/>
        <v>10425</v>
      </c>
      <c r="I17" s="127">
        <f t="shared" si="1"/>
        <v>8.8204592901878875</v>
      </c>
      <c r="J17" s="3"/>
      <c r="L17" s="13" t="s">
        <v>21</v>
      </c>
      <c r="M17" s="39">
        <f>Lcc_BKK!M17+Lcc_DMK!M17</f>
        <v>811910</v>
      </c>
      <c r="N17" s="37">
        <f>Lcc_BKK!N17+Lcc_DMK!N17</f>
        <v>804705</v>
      </c>
      <c r="O17" s="402">
        <f t="shared" ref="O17:O19" si="23">SUM(M17:N17)</f>
        <v>1616615</v>
      </c>
      <c r="P17" s="401">
        <f>Lcc_BKK!P17+Lcc_DMK!P17</f>
        <v>1638</v>
      </c>
      <c r="Q17" s="342">
        <f>O17+P17</f>
        <v>1618253</v>
      </c>
      <c r="R17" s="39">
        <f>Lcc_BKK!R17+Lcc_DMK!R17</f>
        <v>880571</v>
      </c>
      <c r="S17" s="37">
        <f>Lcc_BKK!S17+Lcc_DMK!S17</f>
        <v>892272</v>
      </c>
      <c r="T17" s="186">
        <f t="shared" ref="T17:T19" si="24">SUM(R17:S17)</f>
        <v>1772843</v>
      </c>
      <c r="U17" s="147">
        <f>Lcc_BKK!U17+Lcc_DMK!U17</f>
        <v>2793</v>
      </c>
      <c r="V17" s="342">
        <f>T17+U17</f>
        <v>1775636</v>
      </c>
      <c r="W17" s="40">
        <f t="shared" si="2"/>
        <v>9.725487918143827</v>
      </c>
    </row>
    <row r="18" spans="1:23" ht="14.25" customHeight="1">
      <c r="A18" s="380" t="str">
        <f t="shared" si="0"/>
        <v xml:space="preserve"> </v>
      </c>
      <c r="B18" s="110" t="s">
        <v>22</v>
      </c>
      <c r="C18" s="124">
        <f>Lcc_BKK!C18+Lcc_DMK!C18</f>
        <v>4692</v>
      </c>
      <c r="D18" s="126">
        <f>Lcc_BKK!D18+Lcc_DMK!D18</f>
        <v>4684</v>
      </c>
      <c r="E18" s="168">
        <f t="shared" si="22"/>
        <v>9376</v>
      </c>
      <c r="F18" s="124">
        <f>Lcc_BKK!F18+Lcc_DMK!F18</f>
        <v>5269</v>
      </c>
      <c r="G18" s="126">
        <f>Lcc_BKK!G18+Lcc_DMK!G18</f>
        <v>5274</v>
      </c>
      <c r="H18" s="168">
        <f t="shared" si="11"/>
        <v>10543</v>
      </c>
      <c r="I18" s="127">
        <f t="shared" si="1"/>
        <v>12.446672354948806</v>
      </c>
      <c r="J18" s="3"/>
      <c r="L18" s="13" t="s">
        <v>22</v>
      </c>
      <c r="M18" s="39">
        <f>Lcc_BKK!M18+Lcc_DMK!M18</f>
        <v>788844</v>
      </c>
      <c r="N18" s="37">
        <f>Lcc_BKK!N18+Lcc_DMK!N18</f>
        <v>792074</v>
      </c>
      <c r="O18" s="402">
        <f t="shared" si="23"/>
        <v>1580918</v>
      </c>
      <c r="P18" s="401">
        <f>Lcc_BKK!P18+Lcc_DMK!P18</f>
        <v>729</v>
      </c>
      <c r="Q18" s="342">
        <f>O18+P18</f>
        <v>1581647</v>
      </c>
      <c r="R18" s="39">
        <f>Lcc_BKK!R18+Lcc_DMK!R18</f>
        <v>878120</v>
      </c>
      <c r="S18" s="37">
        <f>Lcc_BKK!S18+Lcc_DMK!S18</f>
        <v>886210</v>
      </c>
      <c r="T18" s="186">
        <f t="shared" si="24"/>
        <v>1764330</v>
      </c>
      <c r="U18" s="147">
        <f>Lcc_BKK!U18+Lcc_DMK!U18</f>
        <v>4434</v>
      </c>
      <c r="V18" s="342">
        <f>T18+U18</f>
        <v>1768764</v>
      </c>
      <c r="W18" s="40">
        <f t="shared" si="2"/>
        <v>11.830515911578242</v>
      </c>
    </row>
    <row r="19" spans="1:23" ht="14.25" customHeight="1" thickBot="1">
      <c r="A19" s="380" t="str">
        <f t="shared" si="0"/>
        <v xml:space="preserve"> </v>
      </c>
      <c r="B19" s="110" t="s">
        <v>23</v>
      </c>
      <c r="C19" s="124">
        <f>Lcc_BKK!C19+Lcc_DMK!C19</f>
        <v>4318</v>
      </c>
      <c r="D19" s="143">
        <f>Lcc_BKK!D19+Lcc_DMK!D19</f>
        <v>4319</v>
      </c>
      <c r="E19" s="340">
        <f t="shared" si="22"/>
        <v>8637</v>
      </c>
      <c r="F19" s="124">
        <f>Lcc_BKK!F19+Lcc_DMK!F19</f>
        <v>5033</v>
      </c>
      <c r="G19" s="143">
        <f>Lcc_BKK!G19+Lcc_DMK!G19</f>
        <v>5032</v>
      </c>
      <c r="H19" s="340">
        <f t="shared" si="11"/>
        <v>10065</v>
      </c>
      <c r="I19" s="144">
        <f t="shared" si="1"/>
        <v>16.533518582841268</v>
      </c>
      <c r="J19" s="3"/>
      <c r="L19" s="13" t="s">
        <v>23</v>
      </c>
      <c r="M19" s="39">
        <f>Lcc_BKK!M19+Lcc_DMK!M19</f>
        <v>691929</v>
      </c>
      <c r="N19" s="37">
        <f>Lcc_BKK!N19+Lcc_DMK!N19</f>
        <v>702729</v>
      </c>
      <c r="O19" s="402">
        <f t="shared" si="23"/>
        <v>1394658</v>
      </c>
      <c r="P19" s="38">
        <f>Lcc_BKK!P19+Lcc_DMK!P19</f>
        <v>333</v>
      </c>
      <c r="Q19" s="344">
        <f>O19+P19</f>
        <v>1394991</v>
      </c>
      <c r="R19" s="39">
        <f>Lcc_BKK!R19+Lcc_DMK!R19</f>
        <v>776391</v>
      </c>
      <c r="S19" s="37">
        <f>Lcc_BKK!S19+Lcc_DMK!S19</f>
        <v>798783</v>
      </c>
      <c r="T19" s="186">
        <f t="shared" si="24"/>
        <v>1575174</v>
      </c>
      <c r="U19" s="38">
        <f>Lcc_BKK!U19+Lcc_DMK!U19</f>
        <v>4549</v>
      </c>
      <c r="V19" s="344">
        <f>T19+U19</f>
        <v>1579723</v>
      </c>
      <c r="W19" s="40">
        <f t="shared" si="2"/>
        <v>13.242522711616056</v>
      </c>
    </row>
    <row r="20" spans="1:23" ht="14.25" customHeight="1" thickTop="1" thickBot="1">
      <c r="A20" s="380" t="str">
        <f t="shared" si="0"/>
        <v xml:space="preserve"> </v>
      </c>
      <c r="B20" s="131" t="s">
        <v>24</v>
      </c>
      <c r="C20" s="132">
        <f t="shared" ref="C20:E20" si="25">+C17+C18+C19</f>
        <v>13806</v>
      </c>
      <c r="D20" s="134">
        <f t="shared" si="25"/>
        <v>13787</v>
      </c>
      <c r="E20" s="341">
        <f t="shared" si="25"/>
        <v>27593</v>
      </c>
      <c r="F20" s="132">
        <f t="shared" ref="F20:G20" si="26">+F17+F18+F19</f>
        <v>15524</v>
      </c>
      <c r="G20" s="134">
        <f t="shared" si="26"/>
        <v>15509</v>
      </c>
      <c r="H20" s="341">
        <f t="shared" ref="H20" si="27">+H17+H18+H19</f>
        <v>31033</v>
      </c>
      <c r="I20" s="135">
        <f t="shared" si="1"/>
        <v>12.466930018482959</v>
      </c>
      <c r="J20" s="3"/>
      <c r="L20" s="41" t="s">
        <v>24</v>
      </c>
      <c r="M20" s="45">
        <f t="shared" ref="M20:V20" si="28">+M17+M18+M19</f>
        <v>2292683</v>
      </c>
      <c r="N20" s="43">
        <f t="shared" si="28"/>
        <v>2299508</v>
      </c>
      <c r="O20" s="343">
        <f t="shared" si="28"/>
        <v>4592191</v>
      </c>
      <c r="P20" s="44">
        <f t="shared" si="28"/>
        <v>2700</v>
      </c>
      <c r="Q20" s="345">
        <f t="shared" si="28"/>
        <v>4594891</v>
      </c>
      <c r="R20" s="45">
        <f t="shared" ref="R20:U20" si="29">+R17+R18+R19</f>
        <v>2535082</v>
      </c>
      <c r="S20" s="43">
        <f t="shared" si="29"/>
        <v>2577265</v>
      </c>
      <c r="T20" s="343">
        <f t="shared" si="29"/>
        <v>5112347</v>
      </c>
      <c r="U20" s="44">
        <f t="shared" si="29"/>
        <v>11776</v>
      </c>
      <c r="V20" s="345">
        <f t="shared" si="28"/>
        <v>5124123</v>
      </c>
      <c r="W20" s="46">
        <f t="shared" si="2"/>
        <v>11.517835787617159</v>
      </c>
    </row>
    <row r="21" spans="1:23" ht="14.25" customHeight="1" thickTop="1" thickBot="1">
      <c r="A21" s="380" t="str">
        <f t="shared" ref="A21:A26" si="30">IF(ISERROR(F21/G21)," ",IF(F21/G21&gt;0.5,IF(F21/G21&lt;1.5," ","NOT OK"),"NOT OK"))</f>
        <v xml:space="preserve"> </v>
      </c>
      <c r="B21" s="110" t="s">
        <v>10</v>
      </c>
      <c r="C21" s="124">
        <f>Lcc_BKK!C21+Lcc_DMK!C21</f>
        <v>4851</v>
      </c>
      <c r="D21" s="126">
        <f>Lcc_BKK!D21+Lcc_DMK!D21</f>
        <v>4841</v>
      </c>
      <c r="E21" s="335">
        <f>SUM(C21:D21)</f>
        <v>9692</v>
      </c>
      <c r="F21" s="124">
        <f>Lcc_BKK!F21+Lcc_DMK!F21</f>
        <v>5315</v>
      </c>
      <c r="G21" s="126">
        <f>Lcc_BKK!G21+Lcc_DMK!G21</f>
        <v>5299</v>
      </c>
      <c r="H21" s="335">
        <f>SUM(F21:G21)</f>
        <v>10614</v>
      </c>
      <c r="I21" s="127">
        <f t="shared" ref="I21:I22" si="31">IF(E21=0,0,((H21/E21)-1)*100)</f>
        <v>9.5130004127115253</v>
      </c>
      <c r="J21" s="3"/>
      <c r="L21" s="13" t="s">
        <v>10</v>
      </c>
      <c r="M21" s="39">
        <f>Lcc_BKK!M21+Lcc_DMK!M21</f>
        <v>773277</v>
      </c>
      <c r="N21" s="37">
        <f>Lcc_BKK!N21+Lcc_DMK!N21</f>
        <v>801554</v>
      </c>
      <c r="O21" s="342">
        <f t="shared" ref="O21" si="32">SUM(M21:N21)</f>
        <v>1574831</v>
      </c>
      <c r="P21" s="38">
        <f>Lcc_BKK!P21+Lcc_DMK!P21</f>
        <v>1612</v>
      </c>
      <c r="Q21" s="344">
        <f>O21+P21</f>
        <v>1576443</v>
      </c>
      <c r="R21" s="39">
        <f>Lcc_BKK!R21+Lcc_DMK!R21</f>
        <v>834703</v>
      </c>
      <c r="S21" s="37">
        <f>Lcc_BKK!S21+Lcc_DMK!S21</f>
        <v>861365</v>
      </c>
      <c r="T21" s="342">
        <f t="shared" ref="T21" si="33">SUM(R21:S21)</f>
        <v>1696068</v>
      </c>
      <c r="U21" s="38">
        <f>Lcc_BKK!U21+Lcc_DMK!U21</f>
        <v>2379</v>
      </c>
      <c r="V21" s="344">
        <f>T21+U21</f>
        <v>1698447</v>
      </c>
      <c r="W21" s="40">
        <f t="shared" ref="W21:W22" si="34">IF(Q21=0,0,((V21/Q21)-1)*100)</f>
        <v>7.7391951374074397</v>
      </c>
    </row>
    <row r="22" spans="1:23" ht="14.25" customHeight="1" thickTop="1" thickBot="1">
      <c r="A22" s="380" t="str">
        <f t="shared" si="30"/>
        <v xml:space="preserve"> </v>
      </c>
      <c r="B22" s="131" t="s">
        <v>66</v>
      </c>
      <c r="C22" s="132">
        <f>+C12+C16+C20+C21</f>
        <v>44270</v>
      </c>
      <c r="D22" s="134">
        <f t="shared" ref="D22:H22" si="35">+D12+D16+D20+D21</f>
        <v>44144</v>
      </c>
      <c r="E22" s="341">
        <f t="shared" si="35"/>
        <v>88414</v>
      </c>
      <c r="F22" s="132">
        <f t="shared" si="35"/>
        <v>50856</v>
      </c>
      <c r="G22" s="134">
        <f t="shared" si="35"/>
        <v>50795</v>
      </c>
      <c r="H22" s="341">
        <f t="shared" si="35"/>
        <v>101651</v>
      </c>
      <c r="I22" s="135">
        <f t="shared" si="31"/>
        <v>14.971610830863892</v>
      </c>
      <c r="J22" s="3"/>
      <c r="L22" s="41" t="s">
        <v>66</v>
      </c>
      <c r="M22" s="45">
        <f>+M12+M16+M20+M21</f>
        <v>7406582</v>
      </c>
      <c r="N22" s="43">
        <f t="shared" ref="N22:V22" si="36">+N12+N16+N20+N21</f>
        <v>7453694</v>
      </c>
      <c r="O22" s="343">
        <f t="shared" si="36"/>
        <v>14860276</v>
      </c>
      <c r="P22" s="44">
        <f t="shared" si="36"/>
        <v>16824</v>
      </c>
      <c r="Q22" s="345">
        <f t="shared" si="36"/>
        <v>14877100</v>
      </c>
      <c r="R22" s="45">
        <f t="shared" si="36"/>
        <v>8569260</v>
      </c>
      <c r="S22" s="43">
        <f t="shared" si="36"/>
        <v>8713607</v>
      </c>
      <c r="T22" s="343">
        <f t="shared" si="36"/>
        <v>17282867</v>
      </c>
      <c r="U22" s="44">
        <f t="shared" si="36"/>
        <v>28233</v>
      </c>
      <c r="V22" s="345">
        <f t="shared" si="36"/>
        <v>17311100</v>
      </c>
      <c r="W22" s="46">
        <f t="shared" si="34"/>
        <v>16.360715462018803</v>
      </c>
    </row>
    <row r="23" spans="1:23" ht="14.25" customHeight="1" thickTop="1">
      <c r="A23" s="380" t="str">
        <f>IF(ISERROR(F23/G23)," ",IF(F23/G23&gt;0.5,IF(F23/G23&lt;1.5," ","NOT OK"),"NOT OK"))</f>
        <v xml:space="preserve"> </v>
      </c>
      <c r="B23" s="110" t="s">
        <v>11</v>
      </c>
      <c r="C23" s="124">
        <f>Lcc_BKK!C23+Lcc_DMK!C23</f>
        <v>4711</v>
      </c>
      <c r="D23" s="126">
        <f>Lcc_BKK!D23+Lcc_DMK!D23</f>
        <v>4710</v>
      </c>
      <c r="E23" s="335">
        <f>SUM(C23:D23)</f>
        <v>9421</v>
      </c>
      <c r="F23" s="124"/>
      <c r="G23" s="126"/>
      <c r="H23" s="335"/>
      <c r="I23" s="127"/>
      <c r="J23" s="3"/>
      <c r="K23" s="6"/>
      <c r="L23" s="13" t="s">
        <v>11</v>
      </c>
      <c r="M23" s="39">
        <f>Lcc_BKK!M23+Lcc_DMK!M23</f>
        <v>807244</v>
      </c>
      <c r="N23" s="37">
        <f>Lcc_BKK!N23+Lcc_DMK!N23</f>
        <v>806106</v>
      </c>
      <c r="O23" s="342">
        <f>SUM(M23:N23)</f>
        <v>1613350</v>
      </c>
      <c r="P23" s="38">
        <f>Lcc_BKK!P23+Lcc_DMK!P23</f>
        <v>2096</v>
      </c>
      <c r="Q23" s="342">
        <f>O23+P23</f>
        <v>1615446</v>
      </c>
      <c r="R23" s="39"/>
      <c r="S23" s="37"/>
      <c r="T23" s="342"/>
      <c r="U23" s="38"/>
      <c r="V23" s="342"/>
      <c r="W23" s="40"/>
    </row>
    <row r="24" spans="1:23" ht="14.25" customHeight="1" thickBot="1">
      <c r="A24" s="380" t="str">
        <f>IF(ISERROR(F24/G24)," ",IF(F24/G24&gt;0.5,IF(F24/G24&lt;1.5," ","NOT OK"),"NOT OK"))</f>
        <v xml:space="preserve"> </v>
      </c>
      <c r="B24" s="115" t="s">
        <v>12</v>
      </c>
      <c r="C24" s="128">
        <f>Lcc_BKK!C24+Lcc_DMK!C24</f>
        <v>5030</v>
      </c>
      <c r="D24" s="130">
        <f>Lcc_BKK!D24+Lcc_DMK!D24</f>
        <v>5030</v>
      </c>
      <c r="E24" s="174">
        <f>SUM(C24:D24)</f>
        <v>10060</v>
      </c>
      <c r="F24" s="128"/>
      <c r="G24" s="130"/>
      <c r="H24" s="174"/>
      <c r="I24" s="127"/>
      <c r="J24" s="3"/>
      <c r="K24" s="6"/>
      <c r="L24" s="22" t="s">
        <v>12</v>
      </c>
      <c r="M24" s="39">
        <f>Lcc_BKK!M24+Lcc_DMK!M24</f>
        <v>873995</v>
      </c>
      <c r="N24" s="37">
        <f>Lcc_BKK!N24+Lcc_DMK!N24</f>
        <v>876996</v>
      </c>
      <c r="O24" s="342">
        <f t="shared" ref="O24" si="37">SUM(M24:N24)</f>
        <v>1750991</v>
      </c>
      <c r="P24" s="38">
        <f>Lcc_BKK!P24+Lcc_DMK!P24</f>
        <v>5044</v>
      </c>
      <c r="Q24" s="363">
        <f>O24+P24</f>
        <v>1756035</v>
      </c>
      <c r="R24" s="39"/>
      <c r="S24" s="37"/>
      <c r="T24" s="342"/>
      <c r="U24" s="38"/>
      <c r="V24" s="363"/>
      <c r="W24" s="40"/>
    </row>
    <row r="25" spans="1:23" ht="14.25" customHeight="1" thickTop="1" thickBot="1">
      <c r="A25" s="380" t="str">
        <f t="shared" ref="A25" si="38">IF(ISERROR(F25/G25)," ",IF(F25/G25&gt;0.5,IF(F25/G25&lt;1.5," ","NOT OK"),"NOT OK"))</f>
        <v xml:space="preserve"> </v>
      </c>
      <c r="B25" s="131" t="s">
        <v>38</v>
      </c>
      <c r="C25" s="132">
        <f t="shared" ref="C25:E25" si="39">+C21+C23+C24</f>
        <v>14592</v>
      </c>
      <c r="D25" s="134">
        <f t="shared" si="39"/>
        <v>14581</v>
      </c>
      <c r="E25" s="341">
        <f t="shared" si="39"/>
        <v>29173</v>
      </c>
      <c r="F25" s="132"/>
      <c r="G25" s="134"/>
      <c r="H25" s="341"/>
      <c r="I25" s="135"/>
      <c r="J25" s="3"/>
      <c r="L25" s="41" t="s">
        <v>38</v>
      </c>
      <c r="M25" s="45">
        <f t="shared" ref="M25:Q25" si="40">+M21+M23+M24</f>
        <v>2454516</v>
      </c>
      <c r="N25" s="43">
        <f t="shared" si="40"/>
        <v>2484656</v>
      </c>
      <c r="O25" s="343">
        <f t="shared" si="40"/>
        <v>4939172</v>
      </c>
      <c r="P25" s="44">
        <f t="shared" si="40"/>
        <v>8752</v>
      </c>
      <c r="Q25" s="345">
        <f t="shared" si="40"/>
        <v>4947924</v>
      </c>
      <c r="R25" s="45"/>
      <c r="S25" s="43"/>
      <c r="T25" s="343"/>
      <c r="U25" s="44"/>
      <c r="V25" s="345"/>
      <c r="W25" s="46"/>
    </row>
    <row r="26" spans="1:23" ht="14.25" customHeight="1" thickTop="1" thickBot="1">
      <c r="A26" s="381" t="str">
        <f t="shared" si="30"/>
        <v xml:space="preserve"> </v>
      </c>
      <c r="B26" s="131" t="s">
        <v>63</v>
      </c>
      <c r="C26" s="132">
        <f t="shared" ref="C26:E26" si="41">+C12+C16+C20+C25</f>
        <v>54011</v>
      </c>
      <c r="D26" s="134">
        <f t="shared" si="41"/>
        <v>53884</v>
      </c>
      <c r="E26" s="336">
        <f t="shared" si="41"/>
        <v>107895</v>
      </c>
      <c r="F26" s="132"/>
      <c r="G26" s="134"/>
      <c r="H26" s="336"/>
      <c r="I26" s="136"/>
      <c r="J26" s="3"/>
      <c r="L26" s="41" t="s">
        <v>63</v>
      </c>
      <c r="M26" s="45">
        <f t="shared" ref="M26:Q26" si="42">+M12+M16+M20+M25</f>
        <v>9087821</v>
      </c>
      <c r="N26" s="43">
        <f t="shared" si="42"/>
        <v>9136796</v>
      </c>
      <c r="O26" s="343">
        <f t="shared" si="42"/>
        <v>18224617</v>
      </c>
      <c r="P26" s="43">
        <f t="shared" si="42"/>
        <v>23964</v>
      </c>
      <c r="Q26" s="343">
        <f t="shared" si="42"/>
        <v>18248581</v>
      </c>
      <c r="R26" s="45"/>
      <c r="S26" s="43"/>
      <c r="T26" s="343"/>
      <c r="U26" s="43"/>
      <c r="V26" s="343"/>
      <c r="W26" s="46"/>
    </row>
    <row r="27" spans="1:23" ht="14.25" thickTop="1" thickBot="1">
      <c r="B27" s="145" t="s">
        <v>60</v>
      </c>
      <c r="C27" s="106"/>
      <c r="D27" s="106"/>
      <c r="E27" s="106"/>
      <c r="F27" s="106"/>
      <c r="G27" s="106"/>
      <c r="H27" s="106"/>
      <c r="I27" s="107"/>
      <c r="J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1:23" ht="13.5" thickTop="1">
      <c r="B28" s="449" t="s">
        <v>25</v>
      </c>
      <c r="C28" s="450"/>
      <c r="D28" s="450"/>
      <c r="E28" s="450"/>
      <c r="F28" s="450"/>
      <c r="G28" s="450"/>
      <c r="H28" s="450"/>
      <c r="I28" s="451"/>
      <c r="J28" s="3"/>
      <c r="L28" s="452" t="s">
        <v>26</v>
      </c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4"/>
    </row>
    <row r="29" spans="1:23" ht="13.5" thickBot="1">
      <c r="B29" s="455" t="s">
        <v>47</v>
      </c>
      <c r="C29" s="456"/>
      <c r="D29" s="456"/>
      <c r="E29" s="456"/>
      <c r="F29" s="456"/>
      <c r="G29" s="456"/>
      <c r="H29" s="456"/>
      <c r="I29" s="457"/>
      <c r="J29" s="3"/>
      <c r="L29" s="458" t="s">
        <v>49</v>
      </c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60"/>
    </row>
    <row r="30" spans="1:23" ht="14.25" thickTop="1" thickBot="1">
      <c r="B30" s="105"/>
      <c r="C30" s="106"/>
      <c r="D30" s="106"/>
      <c r="E30" s="106"/>
      <c r="F30" s="106"/>
      <c r="G30" s="106"/>
      <c r="H30" s="106"/>
      <c r="I30" s="107"/>
      <c r="J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1:23" ht="14.25" thickTop="1" thickBot="1">
      <c r="B31" s="108"/>
      <c r="C31" s="461" t="s">
        <v>64</v>
      </c>
      <c r="D31" s="462"/>
      <c r="E31" s="463"/>
      <c r="F31" s="461" t="s">
        <v>65</v>
      </c>
      <c r="G31" s="462"/>
      <c r="H31" s="463"/>
      <c r="I31" s="109" t="s">
        <v>2</v>
      </c>
      <c r="J31" s="3"/>
      <c r="L31" s="11"/>
      <c r="M31" s="464" t="s">
        <v>64</v>
      </c>
      <c r="N31" s="465"/>
      <c r="O31" s="465"/>
      <c r="P31" s="465"/>
      <c r="Q31" s="466"/>
      <c r="R31" s="464" t="s">
        <v>65</v>
      </c>
      <c r="S31" s="465"/>
      <c r="T31" s="465"/>
      <c r="U31" s="465"/>
      <c r="V31" s="466"/>
      <c r="W31" s="12" t="s">
        <v>2</v>
      </c>
    </row>
    <row r="32" spans="1:23" ht="13.5" thickTop="1">
      <c r="B32" s="110" t="s">
        <v>3</v>
      </c>
      <c r="C32" s="111"/>
      <c r="D32" s="112"/>
      <c r="E32" s="113"/>
      <c r="F32" s="111"/>
      <c r="G32" s="112"/>
      <c r="H32" s="113"/>
      <c r="I32" s="114" t="s">
        <v>4</v>
      </c>
      <c r="J32" s="3"/>
      <c r="L32" s="13" t="s">
        <v>3</v>
      </c>
      <c r="M32" s="19"/>
      <c r="N32" s="15"/>
      <c r="O32" s="16"/>
      <c r="P32" s="17"/>
      <c r="Q32" s="20"/>
      <c r="R32" s="19"/>
      <c r="S32" s="15"/>
      <c r="T32" s="16"/>
      <c r="U32" s="17"/>
      <c r="V32" s="20"/>
      <c r="W32" s="21" t="s">
        <v>4</v>
      </c>
    </row>
    <row r="33" spans="1:23" ht="13.5" thickBot="1">
      <c r="B33" s="115"/>
      <c r="C33" s="116" t="s">
        <v>5</v>
      </c>
      <c r="D33" s="117" t="s">
        <v>6</v>
      </c>
      <c r="E33" s="408" t="s">
        <v>7</v>
      </c>
      <c r="F33" s="116" t="s">
        <v>5</v>
      </c>
      <c r="G33" s="117" t="s">
        <v>6</v>
      </c>
      <c r="H33" s="210" t="s">
        <v>7</v>
      </c>
      <c r="I33" s="119"/>
      <c r="J33" s="3"/>
      <c r="L33" s="22"/>
      <c r="M33" s="27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1:23" ht="5.25" customHeight="1" thickTop="1">
      <c r="B34" s="110"/>
      <c r="C34" s="120"/>
      <c r="D34" s="121"/>
      <c r="E34" s="122"/>
      <c r="F34" s="120"/>
      <c r="G34" s="121"/>
      <c r="H34" s="122"/>
      <c r="I34" s="123"/>
      <c r="J34" s="3"/>
      <c r="L34" s="13"/>
      <c r="M34" s="33"/>
      <c r="N34" s="30"/>
      <c r="O34" s="31"/>
      <c r="P34" s="32"/>
      <c r="Q34" s="34"/>
      <c r="R34" s="33"/>
      <c r="S34" s="30"/>
      <c r="T34" s="31"/>
      <c r="U34" s="32"/>
      <c r="V34" s="34"/>
      <c r="W34" s="35"/>
    </row>
    <row r="35" spans="1:23" ht="14.25" customHeight="1">
      <c r="A35" s="3" t="str">
        <f t="shared" si="0"/>
        <v xml:space="preserve"> </v>
      </c>
      <c r="B35" s="110" t="s">
        <v>13</v>
      </c>
      <c r="C35" s="124">
        <f>Lcc_BKK!C35+Lcc_DMK!C35</f>
        <v>7344</v>
      </c>
      <c r="D35" s="126">
        <f>Lcc_BKK!D35+Lcc_DMK!D35</f>
        <v>7360</v>
      </c>
      <c r="E35" s="335">
        <f t="shared" ref="E35:E36" si="43">SUM(C35:D35)</f>
        <v>14704</v>
      </c>
      <c r="F35" s="124">
        <f>Lcc_BKK!F35+Lcc_DMK!F35</f>
        <v>7598</v>
      </c>
      <c r="G35" s="126">
        <f>Lcc_BKK!G35+Lcc_DMK!G35</f>
        <v>7611</v>
      </c>
      <c r="H35" s="335">
        <f t="shared" ref="H35:H36" si="44">SUM(F35:G35)</f>
        <v>15209</v>
      </c>
      <c r="I35" s="127">
        <f t="shared" ref="I35:I46" si="45">IF(E35=0,0,((H35/E35)-1)*100)</f>
        <v>3.4344396082698569</v>
      </c>
      <c r="J35" s="3"/>
      <c r="L35" s="13" t="s">
        <v>13</v>
      </c>
      <c r="M35" s="39">
        <f>Lcc_BKK!M35+Lcc_DMK!M35</f>
        <v>1124522</v>
      </c>
      <c r="N35" s="37">
        <f>Lcc_BKK!N35+Lcc_DMK!N35</f>
        <v>1084073</v>
      </c>
      <c r="O35" s="342">
        <f t="shared" ref="O35:O36" si="46">SUM(M35:N35)</f>
        <v>2208595</v>
      </c>
      <c r="P35" s="38">
        <f>Lcc_BKK!P35+Lcc_DMK!P35</f>
        <v>590</v>
      </c>
      <c r="Q35" s="344">
        <f>O35+P35</f>
        <v>2209185</v>
      </c>
      <c r="R35" s="39">
        <f>Lcc_BKK!R35+Lcc_DMK!R35</f>
        <v>1186231</v>
      </c>
      <c r="S35" s="37">
        <f>Lcc_BKK!S35+Lcc_DMK!S35</f>
        <v>1134742</v>
      </c>
      <c r="T35" s="342">
        <f t="shared" ref="T35:T36" si="47">SUM(R35:S35)</f>
        <v>2320973</v>
      </c>
      <c r="U35" s="38">
        <f>Lcc_BKK!U35+Lcc_DMK!U35</f>
        <v>168</v>
      </c>
      <c r="V35" s="344">
        <f>T35+U35</f>
        <v>2321141</v>
      </c>
      <c r="W35" s="40">
        <f t="shared" ref="W35:W46" si="48">IF(Q35=0,0,((V35/Q35)-1)*100)</f>
        <v>5.0677512295258298</v>
      </c>
    </row>
    <row r="36" spans="1:23" ht="14.25" customHeight="1">
      <c r="A36" s="3" t="str">
        <f t="shared" si="0"/>
        <v xml:space="preserve"> </v>
      </c>
      <c r="B36" s="110" t="s">
        <v>14</v>
      </c>
      <c r="C36" s="124">
        <f>Lcc_BKK!C36+Lcc_DMK!C36</f>
        <v>6608</v>
      </c>
      <c r="D36" s="126">
        <f>Lcc_BKK!D36+Lcc_DMK!D36</f>
        <v>6608</v>
      </c>
      <c r="E36" s="335">
        <f t="shared" si="43"/>
        <v>13216</v>
      </c>
      <c r="F36" s="124">
        <f>Lcc_BKK!F36+Lcc_DMK!F36</f>
        <v>6741</v>
      </c>
      <c r="G36" s="126">
        <f>Lcc_BKK!G36+Lcc_DMK!G36</f>
        <v>6748</v>
      </c>
      <c r="H36" s="335">
        <f t="shared" si="44"/>
        <v>13489</v>
      </c>
      <c r="I36" s="127">
        <f t="shared" si="45"/>
        <v>2.0656779661016866</v>
      </c>
      <c r="J36" s="3"/>
      <c r="L36" s="13" t="s">
        <v>14</v>
      </c>
      <c r="M36" s="39">
        <f>Lcc_BKK!M36+Lcc_DMK!M36</f>
        <v>1000544</v>
      </c>
      <c r="N36" s="37">
        <f>Lcc_BKK!N36+Lcc_DMK!N36</f>
        <v>985665</v>
      </c>
      <c r="O36" s="342">
        <f t="shared" si="46"/>
        <v>1986209</v>
      </c>
      <c r="P36" s="38">
        <f>Lcc_BKK!P36+Lcc_DMK!P36</f>
        <v>202</v>
      </c>
      <c r="Q36" s="344">
        <f>O36+P36</f>
        <v>1986411</v>
      </c>
      <c r="R36" s="39">
        <f>Lcc_BKK!R36+Lcc_DMK!R36</f>
        <v>1046203</v>
      </c>
      <c r="S36" s="37">
        <f>Lcc_BKK!S36+Lcc_DMK!S36</f>
        <v>1039285</v>
      </c>
      <c r="T36" s="342">
        <f t="shared" si="47"/>
        <v>2085488</v>
      </c>
      <c r="U36" s="38">
        <f>Lcc_BKK!U36+Lcc_DMK!U36</f>
        <v>780</v>
      </c>
      <c r="V36" s="344">
        <f>T36+U36</f>
        <v>2086268</v>
      </c>
      <c r="W36" s="40">
        <f t="shared" si="48"/>
        <v>5.0270059922141064</v>
      </c>
    </row>
    <row r="37" spans="1:23" ht="14.25" customHeight="1" thickBot="1">
      <c r="A37" s="3" t="str">
        <f>IF(ISERROR(F37/G37)," ",IF(F37/G37&gt;0.5,IF(F37/G37&lt;1.5," ","NOT OK"),"NOT OK"))</f>
        <v xml:space="preserve"> </v>
      </c>
      <c r="B37" s="110" t="s">
        <v>15</v>
      </c>
      <c r="C37" s="124">
        <f>Lcc_BKK!C37+Lcc_DMK!C37</f>
        <v>7232</v>
      </c>
      <c r="D37" s="126">
        <f>Lcc_BKK!D37+Lcc_DMK!D37</f>
        <v>7238</v>
      </c>
      <c r="E37" s="335">
        <f>SUM(C37:D37)</f>
        <v>14470</v>
      </c>
      <c r="F37" s="124">
        <f>Lcc_BKK!F37+Lcc_DMK!F37</f>
        <v>7708</v>
      </c>
      <c r="G37" s="126">
        <f>Lcc_BKK!G37+Lcc_DMK!G37</f>
        <v>7705</v>
      </c>
      <c r="H37" s="335">
        <f>SUM(F37:G37)</f>
        <v>15413</v>
      </c>
      <c r="I37" s="127">
        <f>IF(E37=0,0,((H37/E37)-1)*100)</f>
        <v>6.5169315825846619</v>
      </c>
      <c r="J37" s="3"/>
      <c r="L37" s="13" t="s">
        <v>15</v>
      </c>
      <c r="M37" s="39">
        <f>Lcc_BKK!M37+Lcc_DMK!M37</f>
        <v>1097787</v>
      </c>
      <c r="N37" s="37">
        <f>Lcc_BKK!N37+Lcc_DMK!N37</f>
        <v>1083188</v>
      </c>
      <c r="O37" s="342">
        <f>SUM(M37:N37)</f>
        <v>2180975</v>
      </c>
      <c r="P37" s="38">
        <f>Lcc_BKK!P37+Lcc_DMK!P37</f>
        <v>509</v>
      </c>
      <c r="Q37" s="344">
        <f>O37+P37</f>
        <v>2181484</v>
      </c>
      <c r="R37" s="39">
        <f>Lcc_BKK!R37+Lcc_DMK!R37</f>
        <v>1179390</v>
      </c>
      <c r="S37" s="37">
        <f>Lcc_BKK!S37+Lcc_DMK!S37</f>
        <v>1152681</v>
      </c>
      <c r="T37" s="342">
        <f>SUM(R37:S37)</f>
        <v>2332071</v>
      </c>
      <c r="U37" s="38">
        <f>Lcc_BKK!U37+Lcc_DMK!U37</f>
        <v>0</v>
      </c>
      <c r="V37" s="344">
        <f>T37+U37</f>
        <v>2332071</v>
      </c>
      <c r="W37" s="40">
        <f>IF(Q37=0,0,((V37/Q37)-1)*100)</f>
        <v>6.9029614702651898</v>
      </c>
    </row>
    <row r="38" spans="1:23" ht="14.25" customHeight="1" thickTop="1" thickBot="1">
      <c r="A38" s="3" t="str">
        <f t="shared" si="0"/>
        <v xml:space="preserve"> </v>
      </c>
      <c r="B38" s="131" t="s">
        <v>61</v>
      </c>
      <c r="C38" s="132">
        <f t="shared" ref="C38:E38" si="49">+C35+C36+C37</f>
        <v>21184</v>
      </c>
      <c r="D38" s="134">
        <f t="shared" si="49"/>
        <v>21206</v>
      </c>
      <c r="E38" s="336">
        <f t="shared" si="49"/>
        <v>42390</v>
      </c>
      <c r="F38" s="132">
        <f t="shared" ref="F38:G38" si="50">+F35+F36+F37</f>
        <v>22047</v>
      </c>
      <c r="G38" s="134">
        <f t="shared" si="50"/>
        <v>22064</v>
      </c>
      <c r="H38" s="336">
        <f t="shared" ref="H38" si="51">+H35+H36+H37</f>
        <v>44111</v>
      </c>
      <c r="I38" s="136">
        <f>IF(E38=0,0,((H38/E38)-1)*100)</f>
        <v>4.0599197924038766</v>
      </c>
      <c r="J38" s="7"/>
      <c r="L38" s="41" t="s">
        <v>61</v>
      </c>
      <c r="M38" s="45">
        <f t="shared" ref="M38:Q38" si="52">+M35+M36+M37</f>
        <v>3222853</v>
      </c>
      <c r="N38" s="43">
        <f t="shared" si="52"/>
        <v>3152926</v>
      </c>
      <c r="O38" s="343">
        <f t="shared" si="52"/>
        <v>6375779</v>
      </c>
      <c r="P38" s="43">
        <f t="shared" si="52"/>
        <v>1301</v>
      </c>
      <c r="Q38" s="343">
        <f t="shared" si="52"/>
        <v>6377080</v>
      </c>
      <c r="R38" s="45">
        <f t="shared" ref="R38:U38" si="53">+R35+R36+R37</f>
        <v>3411824</v>
      </c>
      <c r="S38" s="43">
        <f t="shared" si="53"/>
        <v>3326708</v>
      </c>
      <c r="T38" s="343">
        <f t="shared" si="53"/>
        <v>6738532</v>
      </c>
      <c r="U38" s="43">
        <f t="shared" si="53"/>
        <v>948</v>
      </c>
      <c r="V38" s="343">
        <f t="shared" ref="V38" si="54">+V35+V36+V37</f>
        <v>6739480</v>
      </c>
      <c r="W38" s="46">
        <f>IF(Q38=0,0,((V38/Q38)-1)*100)</f>
        <v>5.6828517126960909</v>
      </c>
    </row>
    <row r="39" spans="1:23" ht="14.25" customHeight="1" thickTop="1">
      <c r="A39" s="3" t="str">
        <f t="shared" si="0"/>
        <v xml:space="preserve"> </v>
      </c>
      <c r="B39" s="110" t="s">
        <v>16</v>
      </c>
      <c r="C39" s="137">
        <f>Lcc_BKK!C39+Lcc_DMK!C39</f>
        <v>6904</v>
      </c>
      <c r="D39" s="139">
        <f>Lcc_BKK!D39+Lcc_DMK!D39</f>
        <v>6938</v>
      </c>
      <c r="E39" s="335">
        <f t="shared" ref="E39" si="55">SUM(C39:D39)</f>
        <v>13842</v>
      </c>
      <c r="F39" s="137">
        <f>Lcc_BKK!F39+Lcc_DMK!F39</f>
        <v>7763</v>
      </c>
      <c r="G39" s="139">
        <f>Lcc_BKK!G39+Lcc_DMK!G39</f>
        <v>7766</v>
      </c>
      <c r="H39" s="335">
        <f t="shared" ref="H39:H41" si="56">SUM(F39:G39)</f>
        <v>15529</v>
      </c>
      <c r="I39" s="127">
        <f t="shared" si="45"/>
        <v>12.187545152434609</v>
      </c>
      <c r="J39" s="3"/>
      <c r="L39" s="13" t="s">
        <v>16</v>
      </c>
      <c r="M39" s="39">
        <f>Lcc_BKK!M39+Lcc_DMK!M39</f>
        <v>1034017</v>
      </c>
      <c r="N39" s="37">
        <f>Lcc_BKK!N39+Lcc_DMK!N39</f>
        <v>1033027</v>
      </c>
      <c r="O39" s="402">
        <f t="shared" ref="O39" si="57">SUM(M39:N39)</f>
        <v>2067044</v>
      </c>
      <c r="P39" s="38">
        <f>Lcc_BKK!P39+Lcc_DMK!P39</f>
        <v>727</v>
      </c>
      <c r="Q39" s="306">
        <f>O39+P39</f>
        <v>2067771</v>
      </c>
      <c r="R39" s="39">
        <f>Lcc_BKK!R39+Lcc_DMK!R39</f>
        <v>1174013</v>
      </c>
      <c r="S39" s="37">
        <f>Lcc_BKK!S39+Lcc_DMK!S39</f>
        <v>1161672</v>
      </c>
      <c r="T39" s="186">
        <f t="shared" ref="T39" si="58">SUM(R39:S39)</f>
        <v>2335685</v>
      </c>
      <c r="U39" s="38">
        <f>Lcc_BKK!U39+Lcc_DMK!U39</f>
        <v>608</v>
      </c>
      <c r="V39" s="306">
        <f>T39+U39</f>
        <v>2336293</v>
      </c>
      <c r="W39" s="40">
        <f t="shared" si="48"/>
        <v>12.986060835556735</v>
      </c>
    </row>
    <row r="40" spans="1:23" ht="14.25" customHeight="1">
      <c r="A40" s="3" t="str">
        <f>IF(ISERROR(F40/G40)," ",IF(F40/G40&gt;0.5,IF(F40/G40&lt;1.5," ","NOT OK"),"NOT OK"))</f>
        <v xml:space="preserve"> </v>
      </c>
      <c r="B40" s="110" t="s">
        <v>17</v>
      </c>
      <c r="C40" s="137">
        <f>Lcc_BKK!C40+Lcc_DMK!C40</f>
        <v>6951</v>
      </c>
      <c r="D40" s="139">
        <f>Lcc_BKK!D40+Lcc_DMK!D40</f>
        <v>6990</v>
      </c>
      <c r="E40" s="335">
        <f>SUM(C40:D40)</f>
        <v>13941</v>
      </c>
      <c r="F40" s="137">
        <f>Lcc_BKK!F40+Lcc_DMK!F40</f>
        <v>7895</v>
      </c>
      <c r="G40" s="139">
        <f>Lcc_BKK!G40+Lcc_DMK!G40</f>
        <v>7904</v>
      </c>
      <c r="H40" s="335">
        <f>SUM(F40:G40)</f>
        <v>15799</v>
      </c>
      <c r="I40" s="127">
        <f>IF(E40=0,0,((H40/E40)-1)*100)</f>
        <v>13.327594864070003</v>
      </c>
      <c r="J40" s="3"/>
      <c r="L40" s="13" t="s">
        <v>17</v>
      </c>
      <c r="M40" s="39">
        <f>Lcc_BKK!M40+Lcc_DMK!M40</f>
        <v>987425</v>
      </c>
      <c r="N40" s="37">
        <f>Lcc_BKK!N40+Lcc_DMK!N40</f>
        <v>987892</v>
      </c>
      <c r="O40" s="402">
        <f>SUM(M40:N40)</f>
        <v>1975317</v>
      </c>
      <c r="P40" s="401">
        <f>Lcc_BKK!P40+Lcc_DMK!P40</f>
        <v>640</v>
      </c>
      <c r="Q40" s="402">
        <f>O40+P40</f>
        <v>1975957</v>
      </c>
      <c r="R40" s="39">
        <f>Lcc_BKK!R40+Lcc_DMK!R40</f>
        <v>1140660</v>
      </c>
      <c r="S40" s="37">
        <f>Lcc_BKK!S40+Lcc_DMK!S40</f>
        <v>1128288</v>
      </c>
      <c r="T40" s="186">
        <f>SUM(R40:S40)</f>
        <v>2268948</v>
      </c>
      <c r="U40" s="147">
        <f>Lcc_BKK!U40+Lcc_DMK!U40</f>
        <v>506</v>
      </c>
      <c r="V40" s="186">
        <f>T40+U40</f>
        <v>2269454</v>
      </c>
      <c r="W40" s="40">
        <f>IF(Q40=0,0,((V40/Q40)-1)*100)</f>
        <v>14.853410271579804</v>
      </c>
    </row>
    <row r="41" spans="1:23" ht="14.25" customHeight="1" thickBot="1">
      <c r="A41" s="3" t="str">
        <f t="shared" si="0"/>
        <v xml:space="preserve"> </v>
      </c>
      <c r="B41" s="110" t="s">
        <v>18</v>
      </c>
      <c r="C41" s="137">
        <f>Lcc_BKK!C41+Lcc_DMK!C41</f>
        <v>6551</v>
      </c>
      <c r="D41" s="139">
        <f>Lcc_BKK!D41+Lcc_DMK!D41</f>
        <v>6573</v>
      </c>
      <c r="E41" s="335">
        <f t="shared" ref="E41" si="59">SUM(C41:D41)</f>
        <v>13124</v>
      </c>
      <c r="F41" s="137">
        <f>Lcc_BKK!F41+Lcc_DMK!F41</f>
        <v>7523</v>
      </c>
      <c r="G41" s="139">
        <f>Lcc_BKK!G41+Lcc_DMK!G41</f>
        <v>7524</v>
      </c>
      <c r="H41" s="335">
        <f t="shared" si="56"/>
        <v>15047</v>
      </c>
      <c r="I41" s="127">
        <f t="shared" si="45"/>
        <v>14.652544955806146</v>
      </c>
      <c r="J41" s="3"/>
      <c r="L41" s="13" t="s">
        <v>18</v>
      </c>
      <c r="M41" s="39">
        <f>Lcc_BKK!M41+Lcc_DMK!M41</f>
        <v>928378</v>
      </c>
      <c r="N41" s="37">
        <f>Lcc_BKK!N41+Lcc_DMK!N41</f>
        <v>933978</v>
      </c>
      <c r="O41" s="402">
        <f t="shared" ref="O41" si="60">SUM(M41:N41)</f>
        <v>1862356</v>
      </c>
      <c r="P41" s="401">
        <f>Lcc_BKK!P41+Lcc_DMK!P41</f>
        <v>474</v>
      </c>
      <c r="Q41" s="368">
        <f>O41+P41</f>
        <v>1862830</v>
      </c>
      <c r="R41" s="39">
        <f>Lcc_BKK!R41+Lcc_DMK!R41</f>
        <v>1043008</v>
      </c>
      <c r="S41" s="37">
        <f>Lcc_BKK!S41+Lcc_DMK!S41</f>
        <v>1040934</v>
      </c>
      <c r="T41" s="186">
        <f t="shared" ref="T41" si="61">SUM(R41:S41)</f>
        <v>2083942</v>
      </c>
      <c r="U41" s="147">
        <f>Lcc_BKK!U41+Lcc_DMK!U41</f>
        <v>540</v>
      </c>
      <c r="V41" s="368">
        <f>T41+U41</f>
        <v>2084482</v>
      </c>
      <c r="W41" s="40">
        <f t="shared" si="48"/>
        <v>11.898670302711455</v>
      </c>
    </row>
    <row r="42" spans="1:23" ht="14.25" customHeight="1" thickTop="1" thickBot="1">
      <c r="A42" s="9" t="str">
        <f t="shared" si="0"/>
        <v xml:space="preserve"> </v>
      </c>
      <c r="B42" s="140" t="s">
        <v>19</v>
      </c>
      <c r="C42" s="132">
        <f t="shared" ref="C42:E42" si="62">+C39+C40+C41</f>
        <v>20406</v>
      </c>
      <c r="D42" s="142">
        <f t="shared" si="62"/>
        <v>20501</v>
      </c>
      <c r="E42" s="337">
        <f t="shared" si="62"/>
        <v>40907</v>
      </c>
      <c r="F42" s="132">
        <f t="shared" ref="F42:G42" si="63">+F39+F40+F41</f>
        <v>23181</v>
      </c>
      <c r="G42" s="142">
        <f t="shared" si="63"/>
        <v>23194</v>
      </c>
      <c r="H42" s="337">
        <f t="shared" ref="H42" si="64">+H39+H40+H41</f>
        <v>46375</v>
      </c>
      <c r="I42" s="135">
        <f t="shared" si="45"/>
        <v>13.366905419610342</v>
      </c>
      <c r="J42" s="9"/>
      <c r="K42" s="10"/>
      <c r="L42" s="47" t="s">
        <v>19</v>
      </c>
      <c r="M42" s="48">
        <f t="shared" ref="M42:Q42" si="65">+M39+M40+M41</f>
        <v>2949820</v>
      </c>
      <c r="N42" s="49">
        <f t="shared" si="65"/>
        <v>2954897</v>
      </c>
      <c r="O42" s="188">
        <f t="shared" si="65"/>
        <v>5904717</v>
      </c>
      <c r="P42" s="49">
        <f t="shared" si="65"/>
        <v>1841</v>
      </c>
      <c r="Q42" s="188">
        <f t="shared" si="65"/>
        <v>5906558</v>
      </c>
      <c r="R42" s="48">
        <f t="shared" ref="R42:U42" si="66">+R39+R40+R41</f>
        <v>3357681</v>
      </c>
      <c r="S42" s="49">
        <f t="shared" si="66"/>
        <v>3330894</v>
      </c>
      <c r="T42" s="188">
        <f t="shared" si="66"/>
        <v>6688575</v>
      </c>
      <c r="U42" s="49">
        <f t="shared" si="66"/>
        <v>1654</v>
      </c>
      <c r="V42" s="188">
        <f t="shared" ref="V42" si="67">+V39+V40+V41</f>
        <v>6690229</v>
      </c>
      <c r="W42" s="50">
        <f t="shared" si="48"/>
        <v>13.267811811887743</v>
      </c>
    </row>
    <row r="43" spans="1:23" ht="14.25" customHeight="1" thickTop="1">
      <c r="A43" s="3" t="str">
        <f t="shared" si="0"/>
        <v xml:space="preserve"> </v>
      </c>
      <c r="B43" s="110" t="s">
        <v>20</v>
      </c>
      <c r="C43" s="124">
        <f>Lcc_BKK!C43+Lcc_DMK!C43</f>
        <v>6796</v>
      </c>
      <c r="D43" s="126">
        <f>Lcc_BKK!D43+Lcc_DMK!D43</f>
        <v>6816</v>
      </c>
      <c r="E43" s="338">
        <f t="shared" ref="E43:E45" si="68">SUM(C43:D43)</f>
        <v>13612</v>
      </c>
      <c r="F43" s="124">
        <f>Lcc_BKK!F43+Lcc_DMK!F43</f>
        <v>7676</v>
      </c>
      <c r="G43" s="126">
        <f>Lcc_BKK!G43+Lcc_DMK!G43</f>
        <v>7698</v>
      </c>
      <c r="H43" s="338">
        <f t="shared" ref="H43:H45" si="69">SUM(F43:G43)</f>
        <v>15374</v>
      </c>
      <c r="I43" s="127">
        <f t="shared" si="45"/>
        <v>12.944460769908893</v>
      </c>
      <c r="J43" s="3"/>
      <c r="L43" s="13" t="s">
        <v>21</v>
      </c>
      <c r="M43" s="39">
        <f>Lcc_BKK!M43+Lcc_DMK!M43</f>
        <v>991125</v>
      </c>
      <c r="N43" s="37">
        <f>Lcc_BKK!N43+Lcc_DMK!N43</f>
        <v>1000781</v>
      </c>
      <c r="O43" s="402">
        <f t="shared" ref="O43:O45" si="70">SUM(M43:N43)</f>
        <v>1991906</v>
      </c>
      <c r="P43" s="38">
        <f>Lcc_BKK!P43+Lcc_DMK!P43</f>
        <v>181</v>
      </c>
      <c r="Q43" s="402">
        <f>O43+P43</f>
        <v>1992087</v>
      </c>
      <c r="R43" s="39">
        <f>Lcc_BKK!R43+Lcc_DMK!R43</f>
        <v>1085905</v>
      </c>
      <c r="S43" s="37">
        <f>Lcc_BKK!S43+Lcc_DMK!S43</f>
        <v>1095157</v>
      </c>
      <c r="T43" s="186">
        <f t="shared" ref="T43:T45" si="71">SUM(R43:S43)</f>
        <v>2181062</v>
      </c>
      <c r="U43" s="38">
        <f>Lcc_BKK!U43+Lcc_DMK!U43</f>
        <v>386</v>
      </c>
      <c r="V43" s="186">
        <f>T43+U43</f>
        <v>2181448</v>
      </c>
      <c r="W43" s="40">
        <f t="shared" si="48"/>
        <v>9.5056591403889446</v>
      </c>
    </row>
    <row r="44" spans="1:23" ht="14.25" customHeight="1">
      <c r="A44" s="3" t="str">
        <f t="shared" si="0"/>
        <v xml:space="preserve"> </v>
      </c>
      <c r="B44" s="110" t="s">
        <v>22</v>
      </c>
      <c r="C44" s="124">
        <f>Lcc_BKK!C44+Lcc_DMK!C44</f>
        <v>6926</v>
      </c>
      <c r="D44" s="126">
        <f>Lcc_BKK!D44+Lcc_DMK!D44</f>
        <v>6926</v>
      </c>
      <c r="E44" s="339">
        <f t="shared" si="68"/>
        <v>13852</v>
      </c>
      <c r="F44" s="124">
        <f>Lcc_BKK!F44+Lcc_DMK!F44</f>
        <v>7558</v>
      </c>
      <c r="G44" s="126">
        <f>Lcc_BKK!G44+Lcc_DMK!G44</f>
        <v>7557</v>
      </c>
      <c r="H44" s="339">
        <f t="shared" si="69"/>
        <v>15115</v>
      </c>
      <c r="I44" s="127">
        <f t="shared" si="45"/>
        <v>9.1178169217441596</v>
      </c>
      <c r="J44" s="3"/>
      <c r="L44" s="13" t="s">
        <v>22</v>
      </c>
      <c r="M44" s="39">
        <f>Lcc_BKK!M44+Lcc_DMK!M44</f>
        <v>1030197</v>
      </c>
      <c r="N44" s="37">
        <f>Lcc_BKK!N44+Lcc_DMK!N44</f>
        <v>1007781</v>
      </c>
      <c r="O44" s="402">
        <f t="shared" si="70"/>
        <v>2037978</v>
      </c>
      <c r="P44" s="38">
        <f>Lcc_BKK!P44+Lcc_DMK!P44</f>
        <v>219</v>
      </c>
      <c r="Q44" s="402">
        <f>O44+P44</f>
        <v>2038197</v>
      </c>
      <c r="R44" s="39">
        <f>Lcc_BKK!R44+Lcc_DMK!R44</f>
        <v>1111662</v>
      </c>
      <c r="S44" s="37">
        <f>Lcc_BKK!S44+Lcc_DMK!S44</f>
        <v>1076439</v>
      </c>
      <c r="T44" s="186">
        <f t="shared" si="71"/>
        <v>2188101</v>
      </c>
      <c r="U44" s="38">
        <f>Lcc_BKK!U44+Lcc_DMK!U44</f>
        <v>268</v>
      </c>
      <c r="V44" s="186">
        <f>T44+U44</f>
        <v>2188369</v>
      </c>
      <c r="W44" s="40">
        <f t="shared" si="48"/>
        <v>7.3678844586661629</v>
      </c>
    </row>
    <row r="45" spans="1:23" ht="14.25" customHeight="1" thickBot="1">
      <c r="A45" s="3" t="str">
        <f t="shared" si="0"/>
        <v xml:space="preserve"> </v>
      </c>
      <c r="B45" s="110" t="s">
        <v>23</v>
      </c>
      <c r="C45" s="124">
        <f>Lcc_BKK!C45+Lcc_DMK!C45</f>
        <v>6499</v>
      </c>
      <c r="D45" s="143">
        <f>Lcc_BKK!D45+Lcc_DMK!D45</f>
        <v>6499</v>
      </c>
      <c r="E45" s="340">
        <f t="shared" si="68"/>
        <v>12998</v>
      </c>
      <c r="F45" s="124">
        <f>Lcc_BKK!F45+Lcc_DMK!F45</f>
        <v>6981</v>
      </c>
      <c r="G45" s="143">
        <f>Lcc_BKK!G45+Lcc_DMK!G45</f>
        <v>6981</v>
      </c>
      <c r="H45" s="340">
        <f t="shared" si="69"/>
        <v>13962</v>
      </c>
      <c r="I45" s="144">
        <f t="shared" si="45"/>
        <v>7.416525619326042</v>
      </c>
      <c r="J45" s="3"/>
      <c r="L45" s="13" t="s">
        <v>23</v>
      </c>
      <c r="M45" s="39">
        <f>Lcc_BKK!M45+Lcc_DMK!M45</f>
        <v>937412</v>
      </c>
      <c r="N45" s="37">
        <f>Lcc_BKK!N45+Lcc_DMK!N45</f>
        <v>933438</v>
      </c>
      <c r="O45" s="402">
        <f t="shared" si="70"/>
        <v>1870850</v>
      </c>
      <c r="P45" s="38">
        <f>Lcc_BKK!P45+Lcc_DMK!P45</f>
        <v>511</v>
      </c>
      <c r="Q45" s="304">
        <f>O45+P45</f>
        <v>1871361</v>
      </c>
      <c r="R45" s="39">
        <f>Lcc_BKK!R45+Lcc_DMK!R45</f>
        <v>979956</v>
      </c>
      <c r="S45" s="37">
        <f>Lcc_BKK!S45+Lcc_DMK!S45</f>
        <v>976463</v>
      </c>
      <c r="T45" s="186">
        <f t="shared" si="71"/>
        <v>1956419</v>
      </c>
      <c r="U45" s="38">
        <f>Lcc_BKK!U45+Lcc_DMK!U45</f>
        <v>0</v>
      </c>
      <c r="V45" s="304">
        <f>T45+U45</f>
        <v>1956419</v>
      </c>
      <c r="W45" s="40">
        <f t="shared" si="48"/>
        <v>4.5452480841483789</v>
      </c>
    </row>
    <row r="46" spans="1:23" ht="14.25" customHeight="1" thickTop="1" thickBot="1">
      <c r="A46" s="3" t="str">
        <f t="shared" si="0"/>
        <v xml:space="preserve"> </v>
      </c>
      <c r="B46" s="131" t="s">
        <v>24</v>
      </c>
      <c r="C46" s="132">
        <f t="shared" ref="C46:E46" si="72">+C43+C44+C45</f>
        <v>20221</v>
      </c>
      <c r="D46" s="134">
        <f t="shared" si="72"/>
        <v>20241</v>
      </c>
      <c r="E46" s="341">
        <f t="shared" si="72"/>
        <v>40462</v>
      </c>
      <c r="F46" s="132">
        <f t="shared" ref="F46:G46" si="73">+F43+F44+F45</f>
        <v>22215</v>
      </c>
      <c r="G46" s="134">
        <f t="shared" si="73"/>
        <v>22236</v>
      </c>
      <c r="H46" s="341">
        <f t="shared" ref="H46" si="74">+H43+H44+H45</f>
        <v>44451</v>
      </c>
      <c r="I46" s="135">
        <f t="shared" si="45"/>
        <v>9.8586327912609342</v>
      </c>
      <c r="J46" s="3"/>
      <c r="L46" s="41" t="s">
        <v>24</v>
      </c>
      <c r="M46" s="45">
        <f t="shared" ref="M46:Q46" si="75">+M43+M44+M45</f>
        <v>2958734</v>
      </c>
      <c r="N46" s="43">
        <f t="shared" si="75"/>
        <v>2942000</v>
      </c>
      <c r="O46" s="187">
        <f t="shared" si="75"/>
        <v>5900734</v>
      </c>
      <c r="P46" s="44">
        <f t="shared" si="75"/>
        <v>911</v>
      </c>
      <c r="Q46" s="190">
        <f t="shared" si="75"/>
        <v>5901645</v>
      </c>
      <c r="R46" s="45">
        <f t="shared" ref="R46:U46" si="76">+R43+R44+R45</f>
        <v>3177523</v>
      </c>
      <c r="S46" s="43">
        <f t="shared" si="76"/>
        <v>3148059</v>
      </c>
      <c r="T46" s="187">
        <f t="shared" si="76"/>
        <v>6325582</v>
      </c>
      <c r="U46" s="44">
        <f t="shared" si="76"/>
        <v>654</v>
      </c>
      <c r="V46" s="190">
        <f t="shared" ref="V46" si="77">+V43+V44+V45</f>
        <v>6326236</v>
      </c>
      <c r="W46" s="46">
        <f t="shared" si="48"/>
        <v>7.1944517164282074</v>
      </c>
    </row>
    <row r="47" spans="1:23" ht="14.25" customHeight="1" thickTop="1" thickBot="1">
      <c r="A47" s="3" t="str">
        <f t="shared" ref="A47:A48" si="78">IF(ISERROR(F47/G47)," ",IF(F47/G47&gt;0.5,IF(F47/G47&lt;1.5," ","NOT OK"),"NOT OK"))</f>
        <v xml:space="preserve"> </v>
      </c>
      <c r="B47" s="110" t="s">
        <v>10</v>
      </c>
      <c r="C47" s="124">
        <f>Lcc_BKK!C47+Lcc_DMK!C47</f>
        <v>7043</v>
      </c>
      <c r="D47" s="126">
        <f>Lcc_BKK!D47+Lcc_DMK!D47</f>
        <v>7060</v>
      </c>
      <c r="E47" s="335">
        <f t="shared" ref="E47" si="79">SUM(C47:D47)</f>
        <v>14103</v>
      </c>
      <c r="F47" s="124">
        <f>Lcc_BKK!F47+Lcc_DMK!F47</f>
        <v>7779</v>
      </c>
      <c r="G47" s="126">
        <f>Lcc_BKK!G47+Lcc_DMK!G47</f>
        <v>7795</v>
      </c>
      <c r="H47" s="335">
        <f t="shared" ref="H47" si="80">SUM(F47:G47)</f>
        <v>15574</v>
      </c>
      <c r="I47" s="127">
        <f t="shared" ref="I47:I48" si="81">IF(E47=0,0,((H47/E47)-1)*100)</f>
        <v>10.430404878394661</v>
      </c>
      <c r="J47" s="3"/>
      <c r="K47" s="6"/>
      <c r="L47" s="13" t="s">
        <v>10</v>
      </c>
      <c r="M47" s="39">
        <f>Lcc_BKK!M47+Lcc_DMK!M47</f>
        <v>1019251</v>
      </c>
      <c r="N47" s="37">
        <f>Lcc_BKK!N47+Lcc_DMK!N47</f>
        <v>1028699</v>
      </c>
      <c r="O47" s="402">
        <f t="shared" ref="O47" si="82">SUM(M47:N47)</f>
        <v>2047950</v>
      </c>
      <c r="P47" s="38">
        <f>Lcc_BKK!P47+Lcc_DMK!P47</f>
        <v>969</v>
      </c>
      <c r="Q47" s="189">
        <f>O47+P47</f>
        <v>2048919</v>
      </c>
      <c r="R47" s="39">
        <f>Lcc_BKK!R47+Lcc_DMK!R47</f>
        <v>1139161</v>
      </c>
      <c r="S47" s="37">
        <f>Lcc_BKK!S47+Lcc_DMK!S47</f>
        <v>1144155</v>
      </c>
      <c r="T47" s="186">
        <f t="shared" ref="T47" si="83">SUM(R47:S47)</f>
        <v>2283316</v>
      </c>
      <c r="U47" s="38">
        <f>Lcc_BKK!U47+Lcc_DMK!U47</f>
        <v>820</v>
      </c>
      <c r="V47" s="189">
        <f>T47+U47</f>
        <v>2284136</v>
      </c>
      <c r="W47" s="40">
        <f t="shared" ref="W47:W48" si="84">IF(Q47=0,0,((V47/Q47)-1)*100)</f>
        <v>11.480053628279109</v>
      </c>
    </row>
    <row r="48" spans="1:23" ht="14.25" customHeight="1" thickTop="1" thickBot="1">
      <c r="A48" s="380" t="str">
        <f t="shared" si="78"/>
        <v xml:space="preserve"> </v>
      </c>
      <c r="B48" s="131" t="s">
        <v>66</v>
      </c>
      <c r="C48" s="132">
        <f>+C38+C42+C46+C47</f>
        <v>68854</v>
      </c>
      <c r="D48" s="134">
        <f t="shared" ref="D48" si="85">+D38+D42+D46+D47</f>
        <v>69008</v>
      </c>
      <c r="E48" s="341">
        <f t="shared" ref="E48" si="86">+E38+E42+E46+E47</f>
        <v>137862</v>
      </c>
      <c r="F48" s="132">
        <f t="shared" ref="F48" si="87">+F38+F42+F46+F47</f>
        <v>75222</v>
      </c>
      <c r="G48" s="134">
        <f t="shared" ref="G48" si="88">+G38+G42+G46+G47</f>
        <v>75289</v>
      </c>
      <c r="H48" s="341">
        <f t="shared" ref="H48" si="89">+H38+H42+H46+H47</f>
        <v>150511</v>
      </c>
      <c r="I48" s="135">
        <f t="shared" si="81"/>
        <v>9.1751171461316403</v>
      </c>
      <c r="J48" s="3"/>
      <c r="L48" s="41" t="s">
        <v>66</v>
      </c>
      <c r="M48" s="45">
        <f>+M38+M42+M46+M47</f>
        <v>10150658</v>
      </c>
      <c r="N48" s="43">
        <f t="shared" ref="N48" si="90">+N38+N42+N46+N47</f>
        <v>10078522</v>
      </c>
      <c r="O48" s="343">
        <f t="shared" ref="O48" si="91">+O38+O42+O46+O47</f>
        <v>20229180</v>
      </c>
      <c r="P48" s="44">
        <f t="shared" ref="P48" si="92">+P38+P42+P46+P47</f>
        <v>5022</v>
      </c>
      <c r="Q48" s="345">
        <f t="shared" ref="Q48" si="93">+Q38+Q42+Q46+Q47</f>
        <v>20234202</v>
      </c>
      <c r="R48" s="45">
        <f t="shared" ref="R48" si="94">+R38+R42+R46+R47</f>
        <v>11086189</v>
      </c>
      <c r="S48" s="43">
        <f t="shared" ref="S48" si="95">+S38+S42+S46+S47</f>
        <v>10949816</v>
      </c>
      <c r="T48" s="343">
        <f t="shared" ref="T48" si="96">+T38+T42+T46+T47</f>
        <v>22036005</v>
      </c>
      <c r="U48" s="44">
        <f t="shared" ref="U48" si="97">+U38+U42+U46+U47</f>
        <v>4076</v>
      </c>
      <c r="V48" s="345">
        <f t="shared" ref="V48" si="98">+V38+V42+V46+V47</f>
        <v>22040081</v>
      </c>
      <c r="W48" s="46">
        <f t="shared" si="84"/>
        <v>8.9248837191602703</v>
      </c>
    </row>
    <row r="49" spans="1:23" ht="14.25" customHeight="1" thickTop="1">
      <c r="A49" s="3" t="str">
        <f>IF(ISERROR(F49/G49)," ",IF(F49/G49&gt;0.5,IF(F49/G49&lt;1.5," ","NOT OK"),"NOT OK"))</f>
        <v xml:space="preserve"> </v>
      </c>
      <c r="B49" s="110" t="s">
        <v>11</v>
      </c>
      <c r="C49" s="124">
        <f>Lcc_BKK!C49+Lcc_DMK!C49</f>
        <v>7228</v>
      </c>
      <c r="D49" s="126">
        <f>Lcc_BKK!D49+Lcc_DMK!D49</f>
        <v>7227</v>
      </c>
      <c r="E49" s="335">
        <f>SUM(C49:D49)</f>
        <v>14455</v>
      </c>
      <c r="F49" s="124"/>
      <c r="G49" s="126"/>
      <c r="H49" s="335"/>
      <c r="I49" s="127"/>
      <c r="J49" s="3"/>
      <c r="K49" s="6"/>
      <c r="L49" s="13" t="s">
        <v>11</v>
      </c>
      <c r="M49" s="39">
        <f>Lcc_BKK!M49+Lcc_DMK!M49</f>
        <v>1062600</v>
      </c>
      <c r="N49" s="37">
        <f>Lcc_BKK!N49+Lcc_DMK!N49</f>
        <v>1057055</v>
      </c>
      <c r="O49" s="402">
        <f>SUM(M49:N49)</f>
        <v>2119655</v>
      </c>
      <c r="P49" s="38">
        <f>Lcc_BKK!P49+Lcc_DMK!P49</f>
        <v>361</v>
      </c>
      <c r="Q49" s="344">
        <f>O49+P49</f>
        <v>2120016</v>
      </c>
      <c r="R49" s="39"/>
      <c r="S49" s="37"/>
      <c r="T49" s="186"/>
      <c r="U49" s="38"/>
      <c r="V49" s="344"/>
      <c r="W49" s="40"/>
    </row>
    <row r="50" spans="1:23" ht="14.25" customHeight="1" thickBot="1">
      <c r="A50" s="3" t="str">
        <f>IF(ISERROR(F50/G50)," ",IF(F50/G50&gt;0.5,IF(F50/G50&lt;1.5," ","NOT OK"),"NOT OK"))</f>
        <v xml:space="preserve"> </v>
      </c>
      <c r="B50" s="115" t="s">
        <v>12</v>
      </c>
      <c r="C50" s="128">
        <f>Lcc_BKK!C50+Lcc_DMK!C50</f>
        <v>7563</v>
      </c>
      <c r="D50" s="130">
        <f>Lcc_BKK!D50+Lcc_DMK!D50</f>
        <v>7565</v>
      </c>
      <c r="E50" s="335">
        <f>SUM(C50:D50)</f>
        <v>15128</v>
      </c>
      <c r="F50" s="128"/>
      <c r="G50" s="130"/>
      <c r="H50" s="335"/>
      <c r="I50" s="127"/>
      <c r="J50" s="3"/>
      <c r="K50" s="6"/>
      <c r="L50" s="22" t="s">
        <v>12</v>
      </c>
      <c r="M50" s="39">
        <f>Lcc_BKK!M50+Lcc_DMK!M50</f>
        <v>1097336</v>
      </c>
      <c r="N50" s="37">
        <f>Lcc_BKK!N50+Lcc_DMK!N50</f>
        <v>1172969</v>
      </c>
      <c r="O50" s="402">
        <f t="shared" ref="O50" si="99">SUM(M50:N50)</f>
        <v>2270305</v>
      </c>
      <c r="P50" s="38">
        <f>Lcc_BKK!P50+Lcc_DMK!P50</f>
        <v>176</v>
      </c>
      <c r="Q50" s="344">
        <f>O50+P50</f>
        <v>2270481</v>
      </c>
      <c r="R50" s="39"/>
      <c r="S50" s="37"/>
      <c r="T50" s="186"/>
      <c r="U50" s="38"/>
      <c r="V50" s="344"/>
      <c r="W50" s="40"/>
    </row>
    <row r="51" spans="1:23" ht="14.25" customHeight="1" thickTop="1" thickBot="1">
      <c r="A51" s="380" t="str">
        <f t="shared" ref="A51:A52" si="100">IF(ISERROR(F51/G51)," ",IF(F51/G51&gt;0.5,IF(F51/G51&lt;1.5," ","NOT OK"),"NOT OK"))</f>
        <v xml:space="preserve"> </v>
      </c>
      <c r="B51" s="131" t="s">
        <v>38</v>
      </c>
      <c r="C51" s="132">
        <f t="shared" ref="C51:E51" si="101">+C47+C49+C50</f>
        <v>21834</v>
      </c>
      <c r="D51" s="134">
        <f t="shared" si="101"/>
        <v>21852</v>
      </c>
      <c r="E51" s="341">
        <f t="shared" si="101"/>
        <v>43686</v>
      </c>
      <c r="F51" s="132"/>
      <c r="G51" s="134"/>
      <c r="H51" s="341"/>
      <c r="I51" s="135"/>
      <c r="J51" s="3"/>
      <c r="L51" s="41" t="s">
        <v>38</v>
      </c>
      <c r="M51" s="45">
        <f t="shared" ref="M51:Q51" si="102">+M47+M49+M50</f>
        <v>3179187</v>
      </c>
      <c r="N51" s="43">
        <f t="shared" si="102"/>
        <v>3258723</v>
      </c>
      <c r="O51" s="343">
        <f t="shared" si="102"/>
        <v>6437910</v>
      </c>
      <c r="P51" s="44">
        <f t="shared" si="102"/>
        <v>1506</v>
      </c>
      <c r="Q51" s="345">
        <f t="shared" si="102"/>
        <v>6439416</v>
      </c>
      <c r="R51" s="45"/>
      <c r="S51" s="43"/>
      <c r="T51" s="343"/>
      <c r="U51" s="44"/>
      <c r="V51" s="345"/>
      <c r="W51" s="46"/>
    </row>
    <row r="52" spans="1:23" ht="14.25" customHeight="1" thickTop="1" thickBot="1">
      <c r="A52" s="381" t="str">
        <f t="shared" si="100"/>
        <v xml:space="preserve"> </v>
      </c>
      <c r="B52" s="131" t="s">
        <v>63</v>
      </c>
      <c r="C52" s="132">
        <f t="shared" ref="C52:E52" si="103">+C38+C42+C46+C51</f>
        <v>83645</v>
      </c>
      <c r="D52" s="134">
        <f t="shared" si="103"/>
        <v>83800</v>
      </c>
      <c r="E52" s="336">
        <f t="shared" si="103"/>
        <v>167445</v>
      </c>
      <c r="F52" s="132"/>
      <c r="G52" s="134"/>
      <c r="H52" s="336"/>
      <c r="I52" s="136"/>
      <c r="J52" s="3"/>
      <c r="L52" s="41" t="s">
        <v>63</v>
      </c>
      <c r="M52" s="45">
        <f t="shared" ref="M52:Q52" si="104">+M38+M42+M46+M51</f>
        <v>12310594</v>
      </c>
      <c r="N52" s="43">
        <f t="shared" si="104"/>
        <v>12308546</v>
      </c>
      <c r="O52" s="343">
        <f t="shared" si="104"/>
        <v>24619140</v>
      </c>
      <c r="P52" s="43">
        <f t="shared" si="104"/>
        <v>5559</v>
      </c>
      <c r="Q52" s="343">
        <f t="shared" si="104"/>
        <v>24624699</v>
      </c>
      <c r="R52" s="45"/>
      <c r="S52" s="43"/>
      <c r="T52" s="343"/>
      <c r="U52" s="43"/>
      <c r="V52" s="343"/>
      <c r="W52" s="46"/>
    </row>
    <row r="53" spans="1:23" ht="14.25" thickTop="1" thickBot="1">
      <c r="B53" s="145" t="s">
        <v>60</v>
      </c>
      <c r="C53" s="106"/>
      <c r="D53" s="106"/>
      <c r="E53" s="106"/>
      <c r="F53" s="106"/>
      <c r="G53" s="106"/>
      <c r="H53" s="106"/>
      <c r="I53" s="107"/>
      <c r="J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1:23" ht="13.5" thickTop="1">
      <c r="B54" s="449" t="s">
        <v>27</v>
      </c>
      <c r="C54" s="450"/>
      <c r="D54" s="450"/>
      <c r="E54" s="450"/>
      <c r="F54" s="450"/>
      <c r="G54" s="450"/>
      <c r="H54" s="450"/>
      <c r="I54" s="451"/>
      <c r="J54" s="3"/>
      <c r="L54" s="452" t="s">
        <v>28</v>
      </c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4"/>
    </row>
    <row r="55" spans="1:23" ht="13.5" thickBot="1">
      <c r="B55" s="455" t="s">
        <v>30</v>
      </c>
      <c r="C55" s="456"/>
      <c r="D55" s="456"/>
      <c r="E55" s="456"/>
      <c r="F55" s="456"/>
      <c r="G55" s="456"/>
      <c r="H55" s="456"/>
      <c r="I55" s="457"/>
      <c r="J55" s="3"/>
      <c r="L55" s="458" t="s">
        <v>50</v>
      </c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60"/>
    </row>
    <row r="56" spans="1:23" ht="14.25" thickTop="1" thickBot="1">
      <c r="B56" s="105"/>
      <c r="C56" s="106"/>
      <c r="D56" s="106"/>
      <c r="E56" s="106"/>
      <c r="F56" s="106"/>
      <c r="G56" s="106"/>
      <c r="H56" s="106"/>
      <c r="I56" s="107"/>
      <c r="J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1:23" ht="14.25" thickTop="1" thickBot="1">
      <c r="B57" s="108"/>
      <c r="C57" s="461" t="s">
        <v>64</v>
      </c>
      <c r="D57" s="462"/>
      <c r="E57" s="463"/>
      <c r="F57" s="461" t="s">
        <v>65</v>
      </c>
      <c r="G57" s="462"/>
      <c r="H57" s="463"/>
      <c r="I57" s="109" t="s">
        <v>2</v>
      </c>
      <c r="J57" s="3"/>
      <c r="L57" s="11"/>
      <c r="M57" s="464" t="s">
        <v>64</v>
      </c>
      <c r="N57" s="465"/>
      <c r="O57" s="465"/>
      <c r="P57" s="465"/>
      <c r="Q57" s="466"/>
      <c r="R57" s="464" t="s">
        <v>65</v>
      </c>
      <c r="S57" s="465"/>
      <c r="T57" s="465"/>
      <c r="U57" s="465"/>
      <c r="V57" s="466"/>
      <c r="W57" s="12" t="s">
        <v>2</v>
      </c>
    </row>
    <row r="58" spans="1:23" ht="13.5" thickTop="1">
      <c r="B58" s="110" t="s">
        <v>3</v>
      </c>
      <c r="C58" s="111"/>
      <c r="D58" s="112"/>
      <c r="E58" s="113"/>
      <c r="F58" s="111"/>
      <c r="G58" s="112"/>
      <c r="H58" s="113"/>
      <c r="I58" s="114" t="s">
        <v>4</v>
      </c>
      <c r="J58" s="3"/>
      <c r="L58" s="13" t="s">
        <v>3</v>
      </c>
      <c r="M58" s="19"/>
      <c r="N58" s="15"/>
      <c r="O58" s="16"/>
      <c r="P58" s="17"/>
      <c r="Q58" s="20"/>
      <c r="R58" s="19"/>
      <c r="S58" s="15"/>
      <c r="T58" s="16"/>
      <c r="U58" s="17"/>
      <c r="V58" s="20"/>
      <c r="W58" s="21" t="s">
        <v>4</v>
      </c>
    </row>
    <row r="59" spans="1:23" ht="13.5" thickBot="1">
      <c r="B59" s="115" t="s">
        <v>29</v>
      </c>
      <c r="C59" s="116" t="s">
        <v>5</v>
      </c>
      <c r="D59" s="117" t="s">
        <v>6</v>
      </c>
      <c r="E59" s="408" t="s">
        <v>7</v>
      </c>
      <c r="F59" s="116" t="s">
        <v>5</v>
      </c>
      <c r="G59" s="117" t="s">
        <v>6</v>
      </c>
      <c r="H59" s="210" t="s">
        <v>7</v>
      </c>
      <c r="I59" s="119"/>
      <c r="J59" s="3"/>
      <c r="L59" s="22"/>
      <c r="M59" s="27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1:23" ht="5.25" customHeight="1" thickTop="1">
      <c r="B60" s="110"/>
      <c r="C60" s="120"/>
      <c r="D60" s="121"/>
      <c r="E60" s="122"/>
      <c r="F60" s="120"/>
      <c r="G60" s="121"/>
      <c r="H60" s="122"/>
      <c r="I60" s="123"/>
      <c r="J60" s="3"/>
      <c r="L60" s="13"/>
      <c r="M60" s="33"/>
      <c r="N60" s="30"/>
      <c r="O60" s="31"/>
      <c r="P60" s="32"/>
      <c r="Q60" s="34"/>
      <c r="R60" s="33"/>
      <c r="S60" s="30"/>
      <c r="T60" s="31"/>
      <c r="U60" s="32"/>
      <c r="V60" s="34"/>
      <c r="W60" s="35"/>
    </row>
    <row r="61" spans="1:23" ht="14.25" customHeight="1">
      <c r="A61" s="3" t="str">
        <f t="shared" si="0"/>
        <v xml:space="preserve"> </v>
      </c>
      <c r="B61" s="110" t="s">
        <v>13</v>
      </c>
      <c r="C61" s="124">
        <f t="shared" ref="C61:E61" si="105">+C9+C35</f>
        <v>11574</v>
      </c>
      <c r="D61" s="126">
        <f t="shared" si="105"/>
        <v>11585</v>
      </c>
      <c r="E61" s="335">
        <f t="shared" si="105"/>
        <v>23159</v>
      </c>
      <c r="F61" s="124">
        <f t="shared" ref="F61:H63" si="106">+F9+F35</f>
        <v>12714</v>
      </c>
      <c r="G61" s="126">
        <f t="shared" si="106"/>
        <v>12717</v>
      </c>
      <c r="H61" s="335">
        <f t="shared" si="106"/>
        <v>25431</v>
      </c>
      <c r="I61" s="127">
        <f t="shared" ref="I61:I72" si="107">IF(E61=0,0,((H61/E61)-1)*100)</f>
        <v>9.8104408653223452</v>
      </c>
      <c r="J61" s="3"/>
      <c r="L61" s="13" t="s">
        <v>13</v>
      </c>
      <c r="M61" s="39">
        <f t="shared" ref="M61:N61" si="108">+M9+M35</f>
        <v>1847545</v>
      </c>
      <c r="N61" s="37">
        <f t="shared" si="108"/>
        <v>1779602</v>
      </c>
      <c r="O61" s="342">
        <f t="shared" ref="O61" si="109">SUM(M61:N61)</f>
        <v>3627147</v>
      </c>
      <c r="P61" s="38">
        <f>P9+P35</f>
        <v>2425</v>
      </c>
      <c r="Q61" s="344">
        <f>+O61+P61</f>
        <v>3629572</v>
      </c>
      <c r="R61" s="39">
        <f t="shared" ref="R61:S61" si="110">+R9+R35</f>
        <v>2072636</v>
      </c>
      <c r="S61" s="37">
        <f t="shared" si="110"/>
        <v>2012807</v>
      </c>
      <c r="T61" s="342">
        <f t="shared" ref="T61" si="111">SUM(R61:S61)</f>
        <v>4085443</v>
      </c>
      <c r="U61" s="38">
        <f>U9+U35</f>
        <v>1877</v>
      </c>
      <c r="V61" s="344">
        <f>+T61+U61</f>
        <v>4087320</v>
      </c>
      <c r="W61" s="40">
        <f t="shared" ref="W61:W72" si="112">IF(Q61=0,0,((V61/Q61)-1)*100)</f>
        <v>12.61162473151105</v>
      </c>
    </row>
    <row r="62" spans="1:23" ht="14.25" customHeight="1">
      <c r="A62" s="3" t="str">
        <f t="shared" si="0"/>
        <v xml:space="preserve"> </v>
      </c>
      <c r="B62" s="110" t="s">
        <v>14</v>
      </c>
      <c r="C62" s="124">
        <f t="shared" ref="C62:E62" si="113">+C10+C36</f>
        <v>10505</v>
      </c>
      <c r="D62" s="126">
        <f t="shared" si="113"/>
        <v>10503</v>
      </c>
      <c r="E62" s="335">
        <f t="shared" si="113"/>
        <v>21008</v>
      </c>
      <c r="F62" s="124">
        <f t="shared" si="106"/>
        <v>11482</v>
      </c>
      <c r="G62" s="126">
        <f t="shared" si="106"/>
        <v>11487</v>
      </c>
      <c r="H62" s="335">
        <f t="shared" si="106"/>
        <v>22969</v>
      </c>
      <c r="I62" s="127">
        <f t="shared" si="107"/>
        <v>9.334539223153083</v>
      </c>
      <c r="J62" s="3"/>
      <c r="L62" s="13" t="s">
        <v>14</v>
      </c>
      <c r="M62" s="39">
        <f t="shared" ref="M62:N62" si="114">+M10+M36</f>
        <v>1666497</v>
      </c>
      <c r="N62" s="37">
        <f t="shared" si="114"/>
        <v>1690570</v>
      </c>
      <c r="O62" s="342">
        <f>+O10+O36</f>
        <v>3357067</v>
      </c>
      <c r="P62" s="38">
        <f>+P10+P36</f>
        <v>2959</v>
      </c>
      <c r="Q62" s="344">
        <f>+O62+P62</f>
        <v>3360026</v>
      </c>
      <c r="R62" s="39">
        <f t="shared" ref="R62:S62" si="115">+R10+R36</f>
        <v>1891863</v>
      </c>
      <c r="S62" s="37">
        <f t="shared" si="115"/>
        <v>1906458</v>
      </c>
      <c r="T62" s="342">
        <f>+T10+T36</f>
        <v>3798321</v>
      </c>
      <c r="U62" s="38">
        <f>+U10+U36</f>
        <v>3524</v>
      </c>
      <c r="V62" s="344">
        <f>+T62+U62</f>
        <v>3801845</v>
      </c>
      <c r="W62" s="40">
        <f t="shared" si="112"/>
        <v>13.149273249671278</v>
      </c>
    </row>
    <row r="63" spans="1:23" ht="14.25" customHeight="1" thickBot="1">
      <c r="A63" s="3" t="str">
        <f>IF(ISERROR(F63/G63)," ",IF(F63/G63&gt;0.5,IF(F63/G63&lt;1.5," ","NOT OK"),"NOT OK"))</f>
        <v xml:space="preserve"> </v>
      </c>
      <c r="B63" s="110" t="s">
        <v>15</v>
      </c>
      <c r="C63" s="124">
        <f t="shared" ref="C63:E63" si="116">+C11+C37</f>
        <v>11568</v>
      </c>
      <c r="D63" s="126">
        <f t="shared" si="116"/>
        <v>11577</v>
      </c>
      <c r="E63" s="335">
        <f t="shared" si="116"/>
        <v>23145</v>
      </c>
      <c r="F63" s="124">
        <f t="shared" si="106"/>
        <v>12875</v>
      </c>
      <c r="G63" s="126">
        <f t="shared" si="106"/>
        <v>12864</v>
      </c>
      <c r="H63" s="335">
        <f t="shared" si="106"/>
        <v>25739</v>
      </c>
      <c r="I63" s="127">
        <f>IF(E63=0,0,((H63/E63)-1)*100)</f>
        <v>11.20760423417584</v>
      </c>
      <c r="J63" s="3"/>
      <c r="L63" s="13" t="s">
        <v>15</v>
      </c>
      <c r="M63" s="39">
        <f t="shared" ref="M63:N63" si="117">+M11+M37</f>
        <v>1839072</v>
      </c>
      <c r="N63" s="37">
        <f t="shared" si="117"/>
        <v>1847409</v>
      </c>
      <c r="O63" s="402">
        <f>SUM(M63:N63)</f>
        <v>3686481</v>
      </c>
      <c r="P63" s="38">
        <f>P11+P37</f>
        <v>3528</v>
      </c>
      <c r="Q63" s="189">
        <f>+O63+P63</f>
        <v>3690009</v>
      </c>
      <c r="R63" s="39">
        <f t="shared" ref="R63:S63" si="118">+R11+R37</f>
        <v>2081720</v>
      </c>
      <c r="S63" s="37">
        <f t="shared" si="118"/>
        <v>2081520</v>
      </c>
      <c r="T63" s="186">
        <f>SUM(R63:S63)</f>
        <v>4163240</v>
      </c>
      <c r="U63" s="38">
        <f>U11+U37</f>
        <v>3195</v>
      </c>
      <c r="V63" s="189">
        <f>+T63+U63</f>
        <v>4166435</v>
      </c>
      <c r="W63" s="40">
        <f>IF(Q63=0,0,((V63/Q63)-1)*100)</f>
        <v>12.91124222190243</v>
      </c>
    </row>
    <row r="64" spans="1:23" ht="14.25" customHeight="1" thickTop="1" thickBot="1">
      <c r="A64" s="3" t="str">
        <f t="shared" si="0"/>
        <v xml:space="preserve"> </v>
      </c>
      <c r="B64" s="131" t="s">
        <v>61</v>
      </c>
      <c r="C64" s="132">
        <f t="shared" ref="C64:E64" si="119">+C61+C62+C63</f>
        <v>33647</v>
      </c>
      <c r="D64" s="134">
        <f t="shared" si="119"/>
        <v>33665</v>
      </c>
      <c r="E64" s="336">
        <f t="shared" si="119"/>
        <v>67312</v>
      </c>
      <c r="F64" s="132">
        <f t="shared" ref="F64:H64" si="120">+F61+F62+F63</f>
        <v>37071</v>
      </c>
      <c r="G64" s="134">
        <f t="shared" si="120"/>
        <v>37068</v>
      </c>
      <c r="H64" s="336">
        <f t="shared" si="120"/>
        <v>74139</v>
      </c>
      <c r="I64" s="136">
        <f>IF(E64=0,0,((H64/E64)-1)*100)</f>
        <v>10.142322319942942</v>
      </c>
      <c r="J64" s="7"/>
      <c r="L64" s="41" t="s">
        <v>61</v>
      </c>
      <c r="M64" s="45">
        <f t="shared" ref="M64:Q64" si="121">+M61+M62+M63</f>
        <v>5353114</v>
      </c>
      <c r="N64" s="43">
        <f t="shared" si="121"/>
        <v>5317581</v>
      </c>
      <c r="O64" s="343">
        <f t="shared" si="121"/>
        <v>10670695</v>
      </c>
      <c r="P64" s="43">
        <f t="shared" si="121"/>
        <v>8912</v>
      </c>
      <c r="Q64" s="343">
        <f t="shared" si="121"/>
        <v>10679607</v>
      </c>
      <c r="R64" s="45">
        <f t="shared" ref="R64:U64" si="122">+R61+R62+R63</f>
        <v>6046219</v>
      </c>
      <c r="S64" s="43">
        <f t="shared" si="122"/>
        <v>6000785</v>
      </c>
      <c r="T64" s="343">
        <f t="shared" si="122"/>
        <v>12047004</v>
      </c>
      <c r="U64" s="43">
        <f t="shared" si="122"/>
        <v>8596</v>
      </c>
      <c r="V64" s="343">
        <f t="shared" ref="V64" si="123">+V61+V62+V63</f>
        <v>12055600</v>
      </c>
      <c r="W64" s="46">
        <f>IF(Q64=0,0,((V64/Q64)-1)*100)</f>
        <v>12.884303701437695</v>
      </c>
    </row>
    <row r="65" spans="1:23" ht="14.25" customHeight="1" thickTop="1">
      <c r="A65" s="3" t="str">
        <f t="shared" si="0"/>
        <v xml:space="preserve"> </v>
      </c>
      <c r="B65" s="110" t="s">
        <v>16</v>
      </c>
      <c r="C65" s="137">
        <f t="shared" ref="C65:E65" si="124">+C13+C39</f>
        <v>11271</v>
      </c>
      <c r="D65" s="139">
        <f t="shared" si="124"/>
        <v>11268</v>
      </c>
      <c r="E65" s="335">
        <f t="shared" si="124"/>
        <v>22539</v>
      </c>
      <c r="F65" s="137">
        <f t="shared" ref="F65:H67" si="125">+F13+F39</f>
        <v>12661</v>
      </c>
      <c r="G65" s="139">
        <f t="shared" si="125"/>
        <v>12670</v>
      </c>
      <c r="H65" s="335">
        <f t="shared" si="125"/>
        <v>25331</v>
      </c>
      <c r="I65" s="127">
        <f t="shared" si="107"/>
        <v>12.387417365455434</v>
      </c>
      <c r="J65" s="3"/>
      <c r="L65" s="13" t="s">
        <v>16</v>
      </c>
      <c r="M65" s="39">
        <f t="shared" ref="M65:N65" si="126">+M13+M39</f>
        <v>1791132</v>
      </c>
      <c r="N65" s="37">
        <f t="shared" si="126"/>
        <v>1783594</v>
      </c>
      <c r="O65" s="402">
        <f t="shared" ref="O65" si="127">SUM(M65:N65)</f>
        <v>3574726</v>
      </c>
      <c r="P65" s="38">
        <f>P13+P39</f>
        <v>1783</v>
      </c>
      <c r="Q65" s="189">
        <f>+O65+P65</f>
        <v>3576509</v>
      </c>
      <c r="R65" s="39">
        <f t="shared" ref="R65:S65" si="128">+R13+R39</f>
        <v>2029814</v>
      </c>
      <c r="S65" s="37">
        <f t="shared" si="128"/>
        <v>2033083</v>
      </c>
      <c r="T65" s="186">
        <f t="shared" ref="T65" si="129">SUM(R65:S65)</f>
        <v>4062897</v>
      </c>
      <c r="U65" s="38">
        <f>U13+U39</f>
        <v>2506</v>
      </c>
      <c r="V65" s="189">
        <f>+T65+U65</f>
        <v>4065403</v>
      </c>
      <c r="W65" s="40">
        <f t="shared" si="112"/>
        <v>13.669586739471363</v>
      </c>
    </row>
    <row r="66" spans="1:23" ht="14.25" customHeight="1">
      <c r="A66" s="3" t="str">
        <f>IF(ISERROR(F66/G66)," ",IF(F66/G66&gt;0.5,IF(F66/G66&lt;1.5," ","NOT OK"),"NOT OK"))</f>
        <v xml:space="preserve"> </v>
      </c>
      <c r="B66" s="110" t="s">
        <v>17</v>
      </c>
      <c r="C66" s="137">
        <f t="shared" ref="C66:E66" si="130">+C14+C40</f>
        <v>11390</v>
      </c>
      <c r="D66" s="139">
        <f t="shared" si="130"/>
        <v>11389</v>
      </c>
      <c r="E66" s="174">
        <f t="shared" si="130"/>
        <v>22779</v>
      </c>
      <c r="F66" s="137">
        <f t="shared" si="125"/>
        <v>12975</v>
      </c>
      <c r="G66" s="139">
        <f t="shared" si="125"/>
        <v>12971</v>
      </c>
      <c r="H66" s="174">
        <f t="shared" si="125"/>
        <v>25946</v>
      </c>
      <c r="I66" s="127">
        <f>IF(E66=0,0,((H66/E66)-1)*100)</f>
        <v>13.903156415997199</v>
      </c>
      <c r="J66" s="3"/>
      <c r="L66" s="13" t="s">
        <v>17</v>
      </c>
      <c r="M66" s="39">
        <f t="shared" ref="M66:N66" si="131">+M14+M40</f>
        <v>1709979</v>
      </c>
      <c r="N66" s="37">
        <f t="shared" si="131"/>
        <v>1710829</v>
      </c>
      <c r="O66" s="402">
        <f>SUM(M66:N66)</f>
        <v>3420808</v>
      </c>
      <c r="P66" s="38">
        <f>P14+P40</f>
        <v>2599</v>
      </c>
      <c r="Q66" s="189">
        <f>+O66+P66</f>
        <v>3423407</v>
      </c>
      <c r="R66" s="39">
        <f t="shared" ref="R66:S66" si="132">+R14+R40</f>
        <v>1988392</v>
      </c>
      <c r="S66" s="37">
        <f t="shared" si="132"/>
        <v>1996678</v>
      </c>
      <c r="T66" s="186">
        <f>SUM(R66:S66)</f>
        <v>3985070</v>
      </c>
      <c r="U66" s="38">
        <f>U14+U40</f>
        <v>2493</v>
      </c>
      <c r="V66" s="189">
        <f>+T66+U66</f>
        <v>3987563</v>
      </c>
      <c r="W66" s="40">
        <f>IF(Q66=0,0,((V66/Q66)-1)*100)</f>
        <v>16.479372741832911</v>
      </c>
    </row>
    <row r="67" spans="1:23" ht="14.25" customHeight="1" thickBot="1">
      <c r="A67" s="3" t="str">
        <f t="shared" ref="A67:A72" si="133">IF(ISERROR(F67/G67)," ",IF(F67/G67&gt;0.5,IF(F67/G67&lt;1.5," ","NOT OK"),"NOT OK"))</f>
        <v xml:space="preserve"> </v>
      </c>
      <c r="B67" s="110" t="s">
        <v>18</v>
      </c>
      <c r="C67" s="137">
        <f t="shared" ref="C67:E67" si="134">+C15+C41</f>
        <v>10895</v>
      </c>
      <c r="D67" s="139">
        <f t="shared" si="134"/>
        <v>10901</v>
      </c>
      <c r="E67" s="174">
        <f t="shared" si="134"/>
        <v>21796</v>
      </c>
      <c r="F67" s="137">
        <f t="shared" si="125"/>
        <v>12538</v>
      </c>
      <c r="G67" s="139">
        <f t="shared" si="125"/>
        <v>12536</v>
      </c>
      <c r="H67" s="174">
        <f t="shared" si="125"/>
        <v>25074</v>
      </c>
      <c r="I67" s="127">
        <f t="shared" si="107"/>
        <v>15.039456781060757</v>
      </c>
      <c r="J67" s="3"/>
      <c r="L67" s="13" t="s">
        <v>18</v>
      </c>
      <c r="M67" s="39">
        <f t="shared" ref="M67:N67" si="135">+M15+M41</f>
        <v>1659070</v>
      </c>
      <c r="N67" s="37">
        <f t="shared" si="135"/>
        <v>1648451</v>
      </c>
      <c r="O67" s="402">
        <f t="shared" ref="O67" si="136">SUM(M67:N67)</f>
        <v>3307521</v>
      </c>
      <c r="P67" s="38">
        <f>P15+P41</f>
        <v>2360</v>
      </c>
      <c r="Q67" s="402">
        <f>+O67+P67</f>
        <v>3309881</v>
      </c>
      <c r="R67" s="39">
        <f t="shared" ref="R67:S67" si="137">+R15+R41</f>
        <v>1904555</v>
      </c>
      <c r="S67" s="37">
        <f t="shared" si="137"/>
        <v>1902033</v>
      </c>
      <c r="T67" s="186">
        <f t="shared" ref="T67" si="138">SUM(R67:S67)</f>
        <v>3806588</v>
      </c>
      <c r="U67" s="38">
        <f>U15+U41</f>
        <v>3085</v>
      </c>
      <c r="V67" s="186">
        <f>+T67+U67</f>
        <v>3809673</v>
      </c>
      <c r="W67" s="40">
        <f t="shared" si="112"/>
        <v>15.09999906341044</v>
      </c>
    </row>
    <row r="68" spans="1:23" ht="14.25" customHeight="1" thickTop="1" thickBot="1">
      <c r="A68" s="9" t="str">
        <f t="shared" si="133"/>
        <v xml:space="preserve"> </v>
      </c>
      <c r="B68" s="140" t="s">
        <v>19</v>
      </c>
      <c r="C68" s="132">
        <f t="shared" ref="C68:E68" si="139">+C65+C66+C67</f>
        <v>33556</v>
      </c>
      <c r="D68" s="142">
        <f t="shared" si="139"/>
        <v>33558</v>
      </c>
      <c r="E68" s="176">
        <f t="shared" si="139"/>
        <v>67114</v>
      </c>
      <c r="F68" s="132">
        <f t="shared" ref="F68" si="140">+F65+F66+F67</f>
        <v>38174</v>
      </c>
      <c r="G68" s="142">
        <f t="shared" ref="G68" si="141">+G65+G66+G67</f>
        <v>38177</v>
      </c>
      <c r="H68" s="176">
        <f t="shared" ref="H68" si="142">+H65+H66+H67</f>
        <v>76351</v>
      </c>
      <c r="I68" s="135">
        <f t="shared" si="107"/>
        <v>13.763149268408981</v>
      </c>
      <c r="J68" s="9"/>
      <c r="K68" s="10"/>
      <c r="L68" s="47" t="s">
        <v>19</v>
      </c>
      <c r="M68" s="48">
        <f t="shared" ref="M68:Q68" si="143">+M65+M66+M67</f>
        <v>5160181</v>
      </c>
      <c r="N68" s="49">
        <f t="shared" si="143"/>
        <v>5142874</v>
      </c>
      <c r="O68" s="188">
        <f t="shared" si="143"/>
        <v>10303055</v>
      </c>
      <c r="P68" s="208">
        <f t="shared" si="143"/>
        <v>6742</v>
      </c>
      <c r="Q68" s="188">
        <f t="shared" si="143"/>
        <v>10309797</v>
      </c>
      <c r="R68" s="48">
        <f t="shared" ref="R68:U68" si="144">+R65+R66+R67</f>
        <v>5922761</v>
      </c>
      <c r="S68" s="49">
        <f t="shared" si="144"/>
        <v>5931794</v>
      </c>
      <c r="T68" s="188">
        <f t="shared" si="144"/>
        <v>11854555</v>
      </c>
      <c r="U68" s="208">
        <f t="shared" si="144"/>
        <v>8084</v>
      </c>
      <c r="V68" s="188">
        <f t="shared" ref="V68" si="145">+V65+V66+V67</f>
        <v>11862639</v>
      </c>
      <c r="W68" s="50">
        <f t="shared" si="112"/>
        <v>15.061809655418035</v>
      </c>
    </row>
    <row r="69" spans="1:23" ht="14.25" customHeight="1" thickTop="1">
      <c r="A69" s="3" t="str">
        <f t="shared" si="133"/>
        <v xml:space="preserve"> </v>
      </c>
      <c r="B69" s="110" t="s">
        <v>21</v>
      </c>
      <c r="C69" s="124">
        <f t="shared" ref="C69:E69" si="146">+C17+C43</f>
        <v>11592</v>
      </c>
      <c r="D69" s="126">
        <f t="shared" si="146"/>
        <v>11600</v>
      </c>
      <c r="E69" s="177">
        <f t="shared" si="146"/>
        <v>23192</v>
      </c>
      <c r="F69" s="124">
        <f t="shared" ref="F69:H71" si="147">+F17+F43</f>
        <v>12898</v>
      </c>
      <c r="G69" s="126">
        <f t="shared" si="147"/>
        <v>12901</v>
      </c>
      <c r="H69" s="177">
        <f t="shared" si="147"/>
        <v>25799</v>
      </c>
      <c r="I69" s="127">
        <f t="shared" si="107"/>
        <v>11.240945153501203</v>
      </c>
      <c r="J69" s="3"/>
      <c r="L69" s="13" t="s">
        <v>21</v>
      </c>
      <c r="M69" s="39">
        <f t="shared" ref="M69:N69" si="148">+M17+M43</f>
        <v>1803035</v>
      </c>
      <c r="N69" s="37">
        <f t="shared" si="148"/>
        <v>1805486</v>
      </c>
      <c r="O69" s="402">
        <f t="shared" ref="O69:O71" si="149">SUM(M69:N69)</f>
        <v>3608521</v>
      </c>
      <c r="P69" s="38">
        <f>P17+P43</f>
        <v>1819</v>
      </c>
      <c r="Q69" s="402">
        <f>+O69+P69</f>
        <v>3610340</v>
      </c>
      <c r="R69" s="39">
        <f t="shared" ref="R69:S69" si="150">+R17+R43</f>
        <v>1966476</v>
      </c>
      <c r="S69" s="37">
        <f t="shared" si="150"/>
        <v>1987429</v>
      </c>
      <c r="T69" s="186">
        <f t="shared" ref="T69:T71" si="151">SUM(R69:S69)</f>
        <v>3953905</v>
      </c>
      <c r="U69" s="38">
        <f>U17+U43</f>
        <v>3179</v>
      </c>
      <c r="V69" s="186">
        <f>+T69+U69</f>
        <v>3957084</v>
      </c>
      <c r="W69" s="40">
        <f t="shared" si="112"/>
        <v>9.6041924029315773</v>
      </c>
    </row>
    <row r="70" spans="1:23" ht="14.25" customHeight="1">
      <c r="A70" s="3" t="str">
        <f t="shared" si="133"/>
        <v xml:space="preserve"> </v>
      </c>
      <c r="B70" s="110" t="s">
        <v>22</v>
      </c>
      <c r="C70" s="124">
        <f t="shared" ref="C70:E70" si="152">+C18+C44</f>
        <v>11618</v>
      </c>
      <c r="D70" s="126">
        <f t="shared" si="152"/>
        <v>11610</v>
      </c>
      <c r="E70" s="168">
        <f t="shared" si="152"/>
        <v>23228</v>
      </c>
      <c r="F70" s="124">
        <f t="shared" si="147"/>
        <v>12827</v>
      </c>
      <c r="G70" s="126">
        <f t="shared" si="147"/>
        <v>12831</v>
      </c>
      <c r="H70" s="168">
        <f t="shared" si="147"/>
        <v>25658</v>
      </c>
      <c r="I70" s="127">
        <f t="shared" si="107"/>
        <v>10.461511968314108</v>
      </c>
      <c r="J70" s="3"/>
      <c r="L70" s="13" t="s">
        <v>22</v>
      </c>
      <c r="M70" s="39">
        <f t="shared" ref="M70:N70" si="153">+M18+M44</f>
        <v>1819041</v>
      </c>
      <c r="N70" s="37">
        <f t="shared" si="153"/>
        <v>1799855</v>
      </c>
      <c r="O70" s="402">
        <f t="shared" si="149"/>
        <v>3618896</v>
      </c>
      <c r="P70" s="38">
        <f>P18+P44</f>
        <v>948</v>
      </c>
      <c r="Q70" s="402">
        <f>+O70+P70</f>
        <v>3619844</v>
      </c>
      <c r="R70" s="39">
        <f t="shared" ref="R70:S70" si="154">+R18+R44</f>
        <v>1989782</v>
      </c>
      <c r="S70" s="37">
        <f t="shared" si="154"/>
        <v>1962649</v>
      </c>
      <c r="T70" s="186">
        <f t="shared" si="151"/>
        <v>3952431</v>
      </c>
      <c r="U70" s="38">
        <f>U18+U44</f>
        <v>4702</v>
      </c>
      <c r="V70" s="186">
        <f>+T70+U70</f>
        <v>3957133</v>
      </c>
      <c r="W70" s="40">
        <f t="shared" si="112"/>
        <v>9.3177772301789688</v>
      </c>
    </row>
    <row r="71" spans="1:23" ht="14.25" customHeight="1" thickBot="1">
      <c r="A71" s="3" t="str">
        <f t="shared" si="133"/>
        <v xml:space="preserve"> </v>
      </c>
      <c r="B71" s="110" t="s">
        <v>23</v>
      </c>
      <c r="C71" s="124">
        <f t="shared" ref="C71:E71" si="155">+C19+C45</f>
        <v>10817</v>
      </c>
      <c r="D71" s="143">
        <f t="shared" si="155"/>
        <v>10818</v>
      </c>
      <c r="E71" s="172">
        <f t="shared" si="155"/>
        <v>21635</v>
      </c>
      <c r="F71" s="124">
        <f t="shared" si="147"/>
        <v>12014</v>
      </c>
      <c r="G71" s="143">
        <f t="shared" si="147"/>
        <v>12013</v>
      </c>
      <c r="H71" s="172">
        <f t="shared" si="147"/>
        <v>24027</v>
      </c>
      <c r="I71" s="144">
        <f t="shared" si="107"/>
        <v>11.056159001617738</v>
      </c>
      <c r="J71" s="3"/>
      <c r="L71" s="13" t="s">
        <v>23</v>
      </c>
      <c r="M71" s="39">
        <f t="shared" ref="M71:N71" si="156">+M19+M45</f>
        <v>1629341</v>
      </c>
      <c r="N71" s="37">
        <f t="shared" si="156"/>
        <v>1636167</v>
      </c>
      <c r="O71" s="402">
        <f t="shared" si="149"/>
        <v>3265508</v>
      </c>
      <c r="P71" s="38">
        <f>P19+P45</f>
        <v>844</v>
      </c>
      <c r="Q71" s="189">
        <f>+O71+P71</f>
        <v>3266352</v>
      </c>
      <c r="R71" s="39">
        <f t="shared" ref="R71:S71" si="157">+R19+R45</f>
        <v>1756347</v>
      </c>
      <c r="S71" s="37">
        <f t="shared" si="157"/>
        <v>1775246</v>
      </c>
      <c r="T71" s="186">
        <f t="shared" si="151"/>
        <v>3531593</v>
      </c>
      <c r="U71" s="38">
        <f>U19+U45</f>
        <v>4549</v>
      </c>
      <c r="V71" s="189">
        <f>+T71+U71</f>
        <v>3536142</v>
      </c>
      <c r="W71" s="40">
        <f t="shared" si="112"/>
        <v>8.2596731766815026</v>
      </c>
    </row>
    <row r="72" spans="1:23" ht="14.25" customHeight="1" thickTop="1" thickBot="1">
      <c r="A72" s="3" t="str">
        <f t="shared" si="133"/>
        <v xml:space="preserve"> </v>
      </c>
      <c r="B72" s="131" t="s">
        <v>24</v>
      </c>
      <c r="C72" s="132">
        <f t="shared" ref="C72:E72" si="158">+C69+C70+C71</f>
        <v>34027</v>
      </c>
      <c r="D72" s="134">
        <f t="shared" si="158"/>
        <v>34028</v>
      </c>
      <c r="E72" s="178">
        <f t="shared" si="158"/>
        <v>68055</v>
      </c>
      <c r="F72" s="132">
        <f t="shared" ref="F72:H72" si="159">+F69+F70+F71</f>
        <v>37739</v>
      </c>
      <c r="G72" s="134">
        <f t="shared" si="159"/>
        <v>37745</v>
      </c>
      <c r="H72" s="178">
        <f t="shared" si="159"/>
        <v>75484</v>
      </c>
      <c r="I72" s="135">
        <f t="shared" si="107"/>
        <v>10.916170744250975</v>
      </c>
      <c r="J72" s="3"/>
      <c r="L72" s="41" t="s">
        <v>24</v>
      </c>
      <c r="M72" s="45">
        <f t="shared" ref="M72:Q72" si="160">+M69+M70+M71</f>
        <v>5251417</v>
      </c>
      <c r="N72" s="43">
        <f t="shared" si="160"/>
        <v>5241508</v>
      </c>
      <c r="O72" s="187">
        <f t="shared" si="160"/>
        <v>10492925</v>
      </c>
      <c r="P72" s="44">
        <f t="shared" si="160"/>
        <v>3611</v>
      </c>
      <c r="Q72" s="190">
        <f t="shared" si="160"/>
        <v>10496536</v>
      </c>
      <c r="R72" s="45">
        <f t="shared" ref="R72:U72" si="161">+R69+R70+R71</f>
        <v>5712605</v>
      </c>
      <c r="S72" s="43">
        <f t="shared" si="161"/>
        <v>5725324</v>
      </c>
      <c r="T72" s="187">
        <f t="shared" si="161"/>
        <v>11437929</v>
      </c>
      <c r="U72" s="44">
        <f t="shared" si="161"/>
        <v>12430</v>
      </c>
      <c r="V72" s="190">
        <f t="shared" ref="V72" si="162">+V69+V70+V71</f>
        <v>11450359</v>
      </c>
      <c r="W72" s="46">
        <f t="shared" si="112"/>
        <v>9.0870264247176369</v>
      </c>
    </row>
    <row r="73" spans="1:23" ht="14.25" customHeight="1" thickTop="1" thickBot="1">
      <c r="A73" s="3" t="str">
        <f t="shared" ref="A73:A74" si="163">IF(ISERROR(F73/G73)," ",IF(F73/G73&gt;0.5,IF(F73/G73&lt;1.5," ","NOT OK"),"NOT OK"))</f>
        <v xml:space="preserve"> </v>
      </c>
      <c r="B73" s="110" t="s">
        <v>10</v>
      </c>
      <c r="C73" s="124">
        <f t="shared" ref="C73:E73" si="164">+C21+C47</f>
        <v>11894</v>
      </c>
      <c r="D73" s="126">
        <f t="shared" si="164"/>
        <v>11901</v>
      </c>
      <c r="E73" s="335">
        <f t="shared" si="164"/>
        <v>23795</v>
      </c>
      <c r="F73" s="124">
        <f>+F21+F47</f>
        <v>13094</v>
      </c>
      <c r="G73" s="126">
        <f>+G21+G47</f>
        <v>13094</v>
      </c>
      <c r="H73" s="335">
        <f>+H21+H47</f>
        <v>26188</v>
      </c>
      <c r="I73" s="127">
        <f t="shared" ref="I73:I74" si="165">IF(E73=0,0,((H73/E73)-1)*100)</f>
        <v>10.05673460811094</v>
      </c>
      <c r="J73" s="3"/>
      <c r="K73" s="6"/>
      <c r="L73" s="13" t="s">
        <v>10</v>
      </c>
      <c r="M73" s="39">
        <f t="shared" ref="M73:N73" si="166">+M21+M47</f>
        <v>1792528</v>
      </c>
      <c r="N73" s="37">
        <f t="shared" si="166"/>
        <v>1830253</v>
      </c>
      <c r="O73" s="402">
        <f>SUM(M73:N73)</f>
        <v>3622781</v>
      </c>
      <c r="P73" s="38">
        <f>P21+P47</f>
        <v>2581</v>
      </c>
      <c r="Q73" s="344">
        <f>+O73+P73</f>
        <v>3625362</v>
      </c>
      <c r="R73" s="39">
        <f t="shared" ref="R73:S73" si="167">+R21+R47</f>
        <v>1973864</v>
      </c>
      <c r="S73" s="37">
        <f t="shared" si="167"/>
        <v>2005520</v>
      </c>
      <c r="T73" s="186">
        <f>SUM(R73:S73)</f>
        <v>3979384</v>
      </c>
      <c r="U73" s="38">
        <f>U21+U47</f>
        <v>3199</v>
      </c>
      <c r="V73" s="344">
        <f>+T73+U73</f>
        <v>3982583</v>
      </c>
      <c r="W73" s="40">
        <f t="shared" ref="W73:W74" si="168">IF(Q73=0,0,((V73/Q73)-1)*100)</f>
        <v>9.8533884340377575</v>
      </c>
    </row>
    <row r="74" spans="1:23" ht="14.25" customHeight="1" thickTop="1" thickBot="1">
      <c r="A74" s="380" t="str">
        <f t="shared" si="163"/>
        <v xml:space="preserve"> </v>
      </c>
      <c r="B74" s="131" t="s">
        <v>66</v>
      </c>
      <c r="C74" s="132">
        <f>+C64+C68+C72+C73</f>
        <v>113124</v>
      </c>
      <c r="D74" s="134">
        <f t="shared" ref="D74" si="169">+D64+D68+D72+D73</f>
        <v>113152</v>
      </c>
      <c r="E74" s="341">
        <f t="shared" ref="E74" si="170">+E64+E68+E72+E73</f>
        <v>226276</v>
      </c>
      <c r="F74" s="132">
        <f t="shared" ref="F74" si="171">+F64+F68+F72+F73</f>
        <v>126078</v>
      </c>
      <c r="G74" s="134">
        <f t="shared" ref="G74" si="172">+G64+G68+G72+G73</f>
        <v>126084</v>
      </c>
      <c r="H74" s="341">
        <f t="shared" ref="H74" si="173">+H64+H68+H72+H73</f>
        <v>252162</v>
      </c>
      <c r="I74" s="135">
        <f t="shared" si="165"/>
        <v>11.440011313617005</v>
      </c>
      <c r="J74" s="3"/>
      <c r="L74" s="41" t="s">
        <v>66</v>
      </c>
      <c r="M74" s="45">
        <f>+M64+M68+M72+M73</f>
        <v>17557240</v>
      </c>
      <c r="N74" s="43">
        <f t="shared" ref="N74" si="174">+N64+N68+N72+N73</f>
        <v>17532216</v>
      </c>
      <c r="O74" s="343">
        <f t="shared" ref="O74" si="175">+O64+O68+O72+O73</f>
        <v>35089456</v>
      </c>
      <c r="P74" s="44">
        <f t="shared" ref="P74" si="176">+P64+P68+P72+P73</f>
        <v>21846</v>
      </c>
      <c r="Q74" s="345">
        <f t="shared" ref="Q74" si="177">+Q64+Q68+Q72+Q73</f>
        <v>35111302</v>
      </c>
      <c r="R74" s="45">
        <f t="shared" ref="R74" si="178">+R64+R68+R72+R73</f>
        <v>19655449</v>
      </c>
      <c r="S74" s="43">
        <f t="shared" ref="S74" si="179">+S64+S68+S72+S73</f>
        <v>19663423</v>
      </c>
      <c r="T74" s="343">
        <f t="shared" ref="T74" si="180">+T64+T68+T72+T73</f>
        <v>39318872</v>
      </c>
      <c r="U74" s="44">
        <f t="shared" ref="U74" si="181">+U64+U68+U72+U73</f>
        <v>32309</v>
      </c>
      <c r="V74" s="345">
        <f t="shared" ref="V74" si="182">+V64+V68+V72+V73</f>
        <v>39351181</v>
      </c>
      <c r="W74" s="46">
        <f t="shared" si="168"/>
        <v>12.075539095645048</v>
      </c>
    </row>
    <row r="75" spans="1:23" ht="14.25" customHeight="1" thickTop="1">
      <c r="A75" s="3" t="str">
        <f>IF(ISERROR(F75/G75)," ",IF(F75/G75&gt;0.5,IF(F75/G75&lt;1.5," ","NOT OK"),"NOT OK"))</f>
        <v xml:space="preserve"> </v>
      </c>
      <c r="B75" s="110" t="s">
        <v>11</v>
      </c>
      <c r="C75" s="124">
        <f t="shared" ref="C75:E75" si="183">+C23+C49</f>
        <v>11939</v>
      </c>
      <c r="D75" s="126">
        <f t="shared" si="183"/>
        <v>11937</v>
      </c>
      <c r="E75" s="335">
        <f t="shared" si="183"/>
        <v>23876</v>
      </c>
      <c r="F75" s="124"/>
      <c r="G75" s="126"/>
      <c r="H75" s="335"/>
      <c r="I75" s="127"/>
      <c r="J75" s="3"/>
      <c r="K75" s="6"/>
      <c r="L75" s="13" t="s">
        <v>11</v>
      </c>
      <c r="M75" s="39">
        <f t="shared" ref="M75:N75" si="184">+M23+M49</f>
        <v>1869844</v>
      </c>
      <c r="N75" s="37">
        <f t="shared" si="184"/>
        <v>1863161</v>
      </c>
      <c r="O75" s="342">
        <f>SUM(M75:N75)</f>
        <v>3733005</v>
      </c>
      <c r="P75" s="38">
        <f>P23+P49</f>
        <v>2457</v>
      </c>
      <c r="Q75" s="344">
        <f>+O75+P75</f>
        <v>3735462</v>
      </c>
      <c r="R75" s="39"/>
      <c r="S75" s="37"/>
      <c r="T75" s="342"/>
      <c r="U75" s="38"/>
      <c r="V75" s="344"/>
      <c r="W75" s="40"/>
    </row>
    <row r="76" spans="1:23" ht="14.25" customHeight="1" thickBot="1">
      <c r="A76" s="3" t="str">
        <f>IF(ISERROR(F76/G76)," ",IF(F76/G76&gt;0.5,IF(F76/G76&lt;1.5," ","NOT OK"),"NOT OK"))</f>
        <v xml:space="preserve"> </v>
      </c>
      <c r="B76" s="115" t="s">
        <v>12</v>
      </c>
      <c r="C76" s="128">
        <f t="shared" ref="C76:E76" si="185">+C24+C50</f>
        <v>12593</v>
      </c>
      <c r="D76" s="130">
        <f t="shared" si="185"/>
        <v>12595</v>
      </c>
      <c r="E76" s="335">
        <f t="shared" si="185"/>
        <v>25188</v>
      </c>
      <c r="F76" s="128"/>
      <c r="G76" s="130"/>
      <c r="H76" s="335"/>
      <c r="I76" s="127"/>
      <c r="J76" s="3"/>
      <c r="K76" s="6"/>
      <c r="L76" s="22" t="s">
        <v>12</v>
      </c>
      <c r="M76" s="39">
        <f t="shared" ref="M76:N76" si="186">+M24+M50</f>
        <v>1971331</v>
      </c>
      <c r="N76" s="37">
        <f t="shared" si="186"/>
        <v>2049965</v>
      </c>
      <c r="O76" s="342">
        <f t="shared" ref="O76" si="187">SUM(M76:N76)</f>
        <v>4021296</v>
      </c>
      <c r="P76" s="38">
        <f>P24+P50</f>
        <v>5220</v>
      </c>
      <c r="Q76" s="344">
        <f>+O76+P76</f>
        <v>4026516</v>
      </c>
      <c r="R76" s="39"/>
      <c r="S76" s="37"/>
      <c r="T76" s="342"/>
      <c r="U76" s="38"/>
      <c r="V76" s="344"/>
      <c r="W76" s="40"/>
    </row>
    <row r="77" spans="1:23" ht="14.25" customHeight="1" thickTop="1" thickBot="1">
      <c r="A77" s="380" t="str">
        <f t="shared" ref="A77:A78" si="188">IF(ISERROR(F77/G77)," ",IF(F77/G77&gt;0.5,IF(F77/G77&lt;1.5," ","NOT OK"),"NOT OK"))</f>
        <v xml:space="preserve"> </v>
      </c>
      <c r="B77" s="131" t="s">
        <v>38</v>
      </c>
      <c r="C77" s="132">
        <f t="shared" ref="C77:E77" si="189">+C73+C75+C76</f>
        <v>36426</v>
      </c>
      <c r="D77" s="134">
        <f t="shared" si="189"/>
        <v>36433</v>
      </c>
      <c r="E77" s="341">
        <f t="shared" si="189"/>
        <v>72859</v>
      </c>
      <c r="F77" s="132"/>
      <c r="G77" s="134"/>
      <c r="H77" s="341"/>
      <c r="I77" s="135"/>
      <c r="J77" s="3"/>
      <c r="L77" s="41" t="s">
        <v>38</v>
      </c>
      <c r="M77" s="45">
        <f t="shared" ref="M77:Q77" si="190">+M73+M75+M76</f>
        <v>5633703</v>
      </c>
      <c r="N77" s="43">
        <f t="shared" si="190"/>
        <v>5743379</v>
      </c>
      <c r="O77" s="343">
        <f t="shared" si="190"/>
        <v>11377082</v>
      </c>
      <c r="P77" s="44">
        <f t="shared" si="190"/>
        <v>10258</v>
      </c>
      <c r="Q77" s="345">
        <f t="shared" si="190"/>
        <v>11387340</v>
      </c>
      <c r="R77" s="45"/>
      <c r="S77" s="43"/>
      <c r="T77" s="343"/>
      <c r="U77" s="44"/>
      <c r="V77" s="345"/>
      <c r="W77" s="46"/>
    </row>
    <row r="78" spans="1:23" ht="14.25" customHeight="1" thickTop="1" thickBot="1">
      <c r="A78" s="381" t="str">
        <f t="shared" si="188"/>
        <v xml:space="preserve"> </v>
      </c>
      <c r="B78" s="131" t="s">
        <v>63</v>
      </c>
      <c r="C78" s="132">
        <f t="shared" ref="C78:E78" si="191">+C64+C68+C72+C77</f>
        <v>137656</v>
      </c>
      <c r="D78" s="134">
        <f t="shared" si="191"/>
        <v>137684</v>
      </c>
      <c r="E78" s="336">
        <f t="shared" si="191"/>
        <v>275340</v>
      </c>
      <c r="F78" s="132"/>
      <c r="G78" s="134"/>
      <c r="H78" s="336"/>
      <c r="I78" s="136"/>
      <c r="J78" s="3"/>
      <c r="L78" s="41" t="s">
        <v>63</v>
      </c>
      <c r="M78" s="45">
        <f t="shared" ref="M78:Q78" si="192">+M64+M68+M72+M77</f>
        <v>21398415</v>
      </c>
      <c r="N78" s="43">
        <f t="shared" si="192"/>
        <v>21445342</v>
      </c>
      <c r="O78" s="343">
        <f t="shared" si="192"/>
        <v>42843757</v>
      </c>
      <c r="P78" s="43">
        <f t="shared" si="192"/>
        <v>29523</v>
      </c>
      <c r="Q78" s="343">
        <f t="shared" si="192"/>
        <v>42873280</v>
      </c>
      <c r="R78" s="45"/>
      <c r="S78" s="43"/>
      <c r="T78" s="343"/>
      <c r="U78" s="43"/>
      <c r="V78" s="343"/>
      <c r="W78" s="46"/>
    </row>
    <row r="79" spans="1:23" ht="14.25" thickTop="1" thickBot="1">
      <c r="B79" s="145" t="s">
        <v>60</v>
      </c>
      <c r="C79" s="106"/>
      <c r="D79" s="106"/>
      <c r="E79" s="106"/>
      <c r="F79" s="106"/>
      <c r="G79" s="106"/>
      <c r="H79" s="106"/>
      <c r="I79" s="107"/>
      <c r="J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1:23" ht="13.5" thickTop="1">
      <c r="L80" s="467" t="s">
        <v>33</v>
      </c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9"/>
    </row>
    <row r="81" spans="1:23" ht="13.5" thickBot="1">
      <c r="L81" s="470" t="s">
        <v>43</v>
      </c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2"/>
    </row>
    <row r="82" spans="1:23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:23" ht="14.25" customHeight="1" thickTop="1" thickBot="1">
      <c r="L83" s="58"/>
      <c r="M83" s="475" t="s">
        <v>64</v>
      </c>
      <c r="N83" s="473"/>
      <c r="O83" s="473"/>
      <c r="P83" s="473"/>
      <c r="Q83" s="474"/>
      <c r="R83" s="473" t="s">
        <v>65</v>
      </c>
      <c r="S83" s="473"/>
      <c r="T83" s="473"/>
      <c r="U83" s="473"/>
      <c r="V83" s="474"/>
      <c r="W83" s="361" t="s">
        <v>2</v>
      </c>
    </row>
    <row r="84" spans="1:23" ht="13.5" thickTop="1">
      <c r="L84" s="60" t="s">
        <v>3</v>
      </c>
      <c r="M84" s="61"/>
      <c r="N84" s="62"/>
      <c r="O84" s="63"/>
      <c r="P84" s="64"/>
      <c r="Q84" s="358"/>
      <c r="R84" s="61"/>
      <c r="S84" s="62"/>
      <c r="T84" s="63"/>
      <c r="U84" s="64"/>
      <c r="V84" s="358"/>
      <c r="W84" s="359" t="s">
        <v>4</v>
      </c>
    </row>
    <row r="85" spans="1:23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40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357" t="s">
        <v>7</v>
      </c>
      <c r="W85" s="360"/>
    </row>
    <row r="86" spans="1:23" ht="4.5" customHeight="1" thickTop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:23" ht="14.25" customHeight="1">
      <c r="A87" s="384"/>
      <c r="L87" s="60" t="s">
        <v>13</v>
      </c>
      <c r="M87" s="77">
        <f>+Lcc_BKK!M87+Lcc_DMK!M87</f>
        <v>1430</v>
      </c>
      <c r="N87" s="78">
        <f>+Lcc_BKK!N87+Lcc_DMK!N87</f>
        <v>3473</v>
      </c>
      <c r="O87" s="200">
        <f>M87+N87</f>
        <v>4903</v>
      </c>
      <c r="P87" s="79">
        <f>Lcc_BKK!P87+Lcc_DMK!P87</f>
        <v>0</v>
      </c>
      <c r="Q87" s="200">
        <f>O87+P87</f>
        <v>4903</v>
      </c>
      <c r="R87" s="77">
        <f>+Lcc_BKK!R87+Lcc_DMK!R87</f>
        <v>1787</v>
      </c>
      <c r="S87" s="78">
        <f>+Lcc_BKK!S87+Lcc_DMK!S87</f>
        <v>4032</v>
      </c>
      <c r="T87" s="200">
        <f>R87+S87</f>
        <v>5819</v>
      </c>
      <c r="U87" s="79">
        <f>Lcc_BKK!U87+Lcc_DMK!U87</f>
        <v>0</v>
      </c>
      <c r="V87" s="200">
        <f>T87+U87</f>
        <v>5819</v>
      </c>
      <c r="W87" s="80">
        <f t="shared" ref="W87:W98" si="193">IF(Q87=0,0,((V87/Q87)-1)*100)</f>
        <v>18.682439322863551</v>
      </c>
    </row>
    <row r="88" spans="1:23" ht="14.25" customHeight="1">
      <c r="A88" s="384"/>
      <c r="L88" s="60" t="s">
        <v>14</v>
      </c>
      <c r="M88" s="77">
        <f>+Lcc_BKK!M88+Lcc_DMK!M88</f>
        <v>1404</v>
      </c>
      <c r="N88" s="78">
        <f>+Lcc_BKK!N88+Lcc_DMK!N88</f>
        <v>3402</v>
      </c>
      <c r="O88" s="200">
        <f>M88+N88</f>
        <v>4806</v>
      </c>
      <c r="P88" s="79">
        <f>Lcc_BKK!P88+Lcc_DMK!P88</f>
        <v>13</v>
      </c>
      <c r="Q88" s="200">
        <f>O88+P88</f>
        <v>4819</v>
      </c>
      <c r="R88" s="77">
        <f>+Lcc_BKK!R88+Lcc_DMK!R88</f>
        <v>1666</v>
      </c>
      <c r="S88" s="78">
        <f>+Lcc_BKK!S88+Lcc_DMK!S88</f>
        <v>3907</v>
      </c>
      <c r="T88" s="200">
        <f>R88+S88</f>
        <v>5573</v>
      </c>
      <c r="U88" s="79">
        <f>Lcc_BKK!U88+Lcc_DMK!U88</f>
        <v>2</v>
      </c>
      <c r="V88" s="200">
        <f>T88+U88</f>
        <v>5575</v>
      </c>
      <c r="W88" s="80">
        <f t="shared" si="193"/>
        <v>15.68790205436812</v>
      </c>
    </row>
    <row r="89" spans="1:23" ht="14.25" customHeight="1" thickBot="1">
      <c r="A89" s="384"/>
      <c r="L89" s="60" t="s">
        <v>15</v>
      </c>
      <c r="M89" s="77">
        <f>+Lcc_BKK!M89+Lcc_DMK!M89</f>
        <v>1955</v>
      </c>
      <c r="N89" s="78">
        <f>+Lcc_BKK!N89+Lcc_DMK!N89</f>
        <v>4475</v>
      </c>
      <c r="O89" s="200">
        <f>M89+N89</f>
        <v>6430</v>
      </c>
      <c r="P89" s="79">
        <f>Lcc_BKK!P89+Lcc_DMK!P89</f>
        <v>21</v>
      </c>
      <c r="Q89" s="200">
        <f>O89+P89</f>
        <v>6451</v>
      </c>
      <c r="R89" s="77">
        <f>+Lcc_BKK!R89+Lcc_DMK!R89</f>
        <v>1995</v>
      </c>
      <c r="S89" s="78">
        <f>+Lcc_BKK!S89+Lcc_DMK!S89</f>
        <v>5300</v>
      </c>
      <c r="T89" s="200">
        <f>R89+S89</f>
        <v>7295</v>
      </c>
      <c r="U89" s="79">
        <f>Lcc_BKK!U89+Lcc_DMK!U89</f>
        <v>0</v>
      </c>
      <c r="V89" s="200">
        <f>T89+U89</f>
        <v>7295</v>
      </c>
      <c r="W89" s="80">
        <f>IF(Q89=0,0,((V89/Q89)-1)*100)</f>
        <v>13.083242908076276</v>
      </c>
    </row>
    <row r="90" spans="1:23" ht="14.25" customHeight="1" thickTop="1" thickBot="1">
      <c r="A90" s="384"/>
      <c r="L90" s="81" t="s">
        <v>61</v>
      </c>
      <c r="M90" s="82">
        <f t="shared" ref="M90:Q90" si="194">+M87+M88+M89</f>
        <v>4789</v>
      </c>
      <c r="N90" s="83">
        <f t="shared" si="194"/>
        <v>11350</v>
      </c>
      <c r="O90" s="193">
        <f t="shared" si="194"/>
        <v>16139</v>
      </c>
      <c r="P90" s="82">
        <f t="shared" si="194"/>
        <v>34</v>
      </c>
      <c r="Q90" s="193">
        <f t="shared" si="194"/>
        <v>16173</v>
      </c>
      <c r="R90" s="82">
        <f t="shared" ref="R90:U90" si="195">+R87+R88+R89</f>
        <v>5448</v>
      </c>
      <c r="S90" s="83">
        <f t="shared" si="195"/>
        <v>13239</v>
      </c>
      <c r="T90" s="193">
        <f t="shared" si="195"/>
        <v>18687</v>
      </c>
      <c r="U90" s="82">
        <f t="shared" si="195"/>
        <v>2</v>
      </c>
      <c r="V90" s="193">
        <f t="shared" ref="V90" si="196">+V87+V88+V89</f>
        <v>18689</v>
      </c>
      <c r="W90" s="84">
        <f>IF(Q90=0,0,((V90/Q90)-1)*100)</f>
        <v>15.556792184505031</v>
      </c>
    </row>
    <row r="91" spans="1:23" ht="14.25" customHeight="1" thickTop="1">
      <c r="A91" s="384"/>
      <c r="L91" s="60" t="s">
        <v>16</v>
      </c>
      <c r="M91" s="77">
        <f>+Lcc_BKK!M91+Lcc_DMK!M91</f>
        <v>1989</v>
      </c>
      <c r="N91" s="78">
        <f>+Lcc_BKK!N91+Lcc_DMK!N91</f>
        <v>4373</v>
      </c>
      <c r="O91" s="200">
        <f>SUM(M91:N91)</f>
        <v>6362</v>
      </c>
      <c r="P91" s="79">
        <f>Lcc_BKK!P91+Lcc_DMK!P91</f>
        <v>0</v>
      </c>
      <c r="Q91" s="200">
        <f>O91+P91</f>
        <v>6362</v>
      </c>
      <c r="R91" s="77">
        <f>+Lcc_BKK!R91+Lcc_DMK!R91</f>
        <v>1890</v>
      </c>
      <c r="S91" s="78">
        <f>+Lcc_BKK!S91+Lcc_DMK!S91</f>
        <v>5458</v>
      </c>
      <c r="T91" s="200">
        <f>SUM(R91:S91)</f>
        <v>7348</v>
      </c>
      <c r="U91" s="79">
        <f>Lcc_BKK!U91+Lcc_DMK!U91</f>
        <v>0</v>
      </c>
      <c r="V91" s="200">
        <f>T91+U91</f>
        <v>7348</v>
      </c>
      <c r="W91" s="80">
        <f t="shared" si="193"/>
        <v>15.498270983967299</v>
      </c>
    </row>
    <row r="92" spans="1:23" ht="14.25" customHeight="1">
      <c r="A92" s="384"/>
      <c r="L92" s="60" t="s">
        <v>17</v>
      </c>
      <c r="M92" s="77">
        <f>+Lcc_BKK!M92+Lcc_DMK!M92</f>
        <v>1843</v>
      </c>
      <c r="N92" s="78">
        <f>+Lcc_BKK!N92+Lcc_DMK!N92</f>
        <v>4614</v>
      </c>
      <c r="O92" s="200">
        <f>SUM(M92:N92)</f>
        <v>6457</v>
      </c>
      <c r="P92" s="79">
        <f>Lcc_BKK!P92+Lcc_DMK!P92</f>
        <v>1</v>
      </c>
      <c r="Q92" s="200">
        <f>O92+P92</f>
        <v>6458</v>
      </c>
      <c r="R92" s="77">
        <f>+Lcc_BKK!R92+Lcc_DMK!R92</f>
        <v>1770</v>
      </c>
      <c r="S92" s="78">
        <f>+Lcc_BKK!S92+Lcc_DMK!S92</f>
        <v>5457</v>
      </c>
      <c r="T92" s="200">
        <f>SUM(R92:S92)</f>
        <v>7227</v>
      </c>
      <c r="U92" s="79">
        <f>Lcc_BKK!U92+Lcc_DMK!U92</f>
        <v>2</v>
      </c>
      <c r="V92" s="200">
        <f>T92+U92</f>
        <v>7229</v>
      </c>
      <c r="W92" s="80">
        <f>IF(Q92=0,0,((V92/Q92)-1)*100)</f>
        <v>11.938680706100957</v>
      </c>
    </row>
    <row r="93" spans="1:23" ht="14.25" customHeight="1" thickBot="1">
      <c r="A93" s="384"/>
      <c r="L93" s="60" t="s">
        <v>18</v>
      </c>
      <c r="M93" s="77">
        <f>+Lcc_BKK!M93+Lcc_DMK!M93</f>
        <v>1822</v>
      </c>
      <c r="N93" s="78">
        <f>+Lcc_BKK!N93+Lcc_DMK!N93</f>
        <v>4228</v>
      </c>
      <c r="O93" s="202">
        <f>SUM(M93:N93)</f>
        <v>6050</v>
      </c>
      <c r="P93" s="85">
        <f>Lcc_BKK!P93+Lcc_DMK!P93</f>
        <v>0</v>
      </c>
      <c r="Q93" s="202">
        <f>O93+P93</f>
        <v>6050</v>
      </c>
      <c r="R93" s="77">
        <f>+Lcc_BKK!R93+Lcc_DMK!R93</f>
        <v>1612</v>
      </c>
      <c r="S93" s="78">
        <f>+Lcc_BKK!S93+Lcc_DMK!S93</f>
        <v>4965</v>
      </c>
      <c r="T93" s="202">
        <f>SUM(R93:S93)</f>
        <v>6577</v>
      </c>
      <c r="U93" s="85">
        <f>Lcc_BKK!U93+Lcc_DMK!U93</f>
        <v>0</v>
      </c>
      <c r="V93" s="202">
        <f>T93+U93</f>
        <v>6577</v>
      </c>
      <c r="W93" s="80">
        <f t="shared" si="193"/>
        <v>8.7107438016528871</v>
      </c>
    </row>
    <row r="94" spans="1:23" ht="14.25" customHeight="1" thickTop="1" thickBot="1">
      <c r="A94" s="384"/>
      <c r="L94" s="86" t="s">
        <v>39</v>
      </c>
      <c r="M94" s="87">
        <f t="shared" ref="M94:Q94" si="197">+M91+M92+M93</f>
        <v>5654</v>
      </c>
      <c r="N94" s="87">
        <f t="shared" si="197"/>
        <v>13215</v>
      </c>
      <c r="O94" s="203">
        <f t="shared" si="197"/>
        <v>18869</v>
      </c>
      <c r="P94" s="88">
        <f t="shared" si="197"/>
        <v>1</v>
      </c>
      <c r="Q94" s="203">
        <f t="shared" si="197"/>
        <v>18870</v>
      </c>
      <c r="R94" s="87">
        <f t="shared" ref="R94:U94" si="198">+R91+R92+R93</f>
        <v>5272</v>
      </c>
      <c r="S94" s="87">
        <f t="shared" si="198"/>
        <v>15880</v>
      </c>
      <c r="T94" s="203">
        <f t="shared" si="198"/>
        <v>21152</v>
      </c>
      <c r="U94" s="88">
        <f t="shared" si="198"/>
        <v>2</v>
      </c>
      <c r="V94" s="203">
        <f t="shared" ref="V94" si="199">+V91+V92+V93</f>
        <v>21154</v>
      </c>
      <c r="W94" s="89">
        <f t="shared" si="193"/>
        <v>12.103868574456801</v>
      </c>
    </row>
    <row r="95" spans="1:23" ht="14.25" customHeight="1" thickTop="1">
      <c r="A95" s="384"/>
      <c r="L95" s="60" t="s">
        <v>21</v>
      </c>
      <c r="M95" s="77">
        <f>+Lcc_BKK!M95+Lcc_DMK!M95</f>
        <v>2055</v>
      </c>
      <c r="N95" s="78">
        <f>+Lcc_BKK!N95+Lcc_DMK!N95</f>
        <v>3817</v>
      </c>
      <c r="O95" s="202">
        <f>SUM(M95:N95)</f>
        <v>5872</v>
      </c>
      <c r="P95" s="90">
        <f>Lcc_BKK!P95+Lcc_DMK!P95</f>
        <v>0</v>
      </c>
      <c r="Q95" s="202">
        <f>O95+P95</f>
        <v>5872</v>
      </c>
      <c r="R95" s="77">
        <f>+Lcc_BKK!R95+Lcc_DMK!R95</f>
        <v>1728</v>
      </c>
      <c r="S95" s="78">
        <f>+Lcc_BKK!S95+Lcc_DMK!S95</f>
        <v>4555</v>
      </c>
      <c r="T95" s="202">
        <f>SUM(R95:S95)</f>
        <v>6283</v>
      </c>
      <c r="U95" s="90">
        <f>Lcc_BKK!U95+Lcc_DMK!U95</f>
        <v>4</v>
      </c>
      <c r="V95" s="202">
        <f>T95+U95</f>
        <v>6287</v>
      </c>
      <c r="W95" s="80">
        <f t="shared" si="193"/>
        <v>7.0674386920980936</v>
      </c>
    </row>
    <row r="96" spans="1:23" ht="14.25" customHeight="1">
      <c r="A96" s="384"/>
      <c r="L96" s="60" t="s">
        <v>22</v>
      </c>
      <c r="M96" s="77">
        <f>+Lcc_BKK!M96+Lcc_DMK!M96</f>
        <v>1890</v>
      </c>
      <c r="N96" s="78">
        <f>+Lcc_BKK!N96+Lcc_DMK!N96</f>
        <v>3340</v>
      </c>
      <c r="O96" s="202">
        <f>SUM(M96:N96)</f>
        <v>5230</v>
      </c>
      <c r="P96" s="79">
        <f>Lcc_BKK!P96+Lcc_DMK!P96</f>
        <v>6</v>
      </c>
      <c r="Q96" s="202">
        <f>O96+P96</f>
        <v>5236</v>
      </c>
      <c r="R96" s="77">
        <f>+Lcc_BKK!R96+Lcc_DMK!R96</f>
        <v>1726</v>
      </c>
      <c r="S96" s="78">
        <f>+Lcc_BKK!S96+Lcc_DMK!S96</f>
        <v>4244</v>
      </c>
      <c r="T96" s="202">
        <f>SUM(R96:S96)</f>
        <v>5970</v>
      </c>
      <c r="U96" s="79">
        <f>Lcc_BKK!U96+Lcc_DMK!U96</f>
        <v>0</v>
      </c>
      <c r="V96" s="202">
        <f>T96+U96</f>
        <v>5970</v>
      </c>
      <c r="W96" s="80">
        <f t="shared" si="193"/>
        <v>14.018334606569894</v>
      </c>
    </row>
    <row r="97" spans="1:23" ht="14.25" customHeight="1" thickBot="1">
      <c r="A97" s="385"/>
      <c r="L97" s="60" t="s">
        <v>23</v>
      </c>
      <c r="M97" s="77">
        <f>+Lcc_BKK!M97+Lcc_DMK!M97</f>
        <v>1911</v>
      </c>
      <c r="N97" s="78">
        <f>+Lcc_BKK!N97+Lcc_DMK!N97</f>
        <v>3552</v>
      </c>
      <c r="O97" s="202">
        <f>SUM(M97:N97)</f>
        <v>5463</v>
      </c>
      <c r="P97" s="79">
        <f>Lcc_BKK!P97+Lcc_DMK!P97</f>
        <v>0</v>
      </c>
      <c r="Q97" s="202">
        <f>O97+P97</f>
        <v>5463</v>
      </c>
      <c r="R97" s="77">
        <f>+Lcc_BKK!R97+Lcc_DMK!R97</f>
        <v>1881</v>
      </c>
      <c r="S97" s="78">
        <f>+Lcc_BKK!S97+Lcc_DMK!S97</f>
        <v>4298</v>
      </c>
      <c r="T97" s="202">
        <f>SUM(R97:S97)</f>
        <v>6179</v>
      </c>
      <c r="U97" s="79">
        <f>Lcc_BKK!U97+Lcc_DMK!U97</f>
        <v>0</v>
      </c>
      <c r="V97" s="202">
        <f>T97+U97</f>
        <v>6179</v>
      </c>
      <c r="W97" s="80">
        <f t="shared" si="193"/>
        <v>13.106351821343587</v>
      </c>
    </row>
    <row r="98" spans="1:23" ht="14.25" customHeight="1" thickTop="1" thickBot="1">
      <c r="A98" s="384"/>
      <c r="L98" s="81" t="s">
        <v>40</v>
      </c>
      <c r="M98" s="82">
        <f t="shared" ref="M98:Q98" si="200">+M95+M96+M97</f>
        <v>5856</v>
      </c>
      <c r="N98" s="83">
        <f t="shared" si="200"/>
        <v>10709</v>
      </c>
      <c r="O98" s="201">
        <f t="shared" si="200"/>
        <v>16565</v>
      </c>
      <c r="P98" s="82">
        <f t="shared" si="200"/>
        <v>6</v>
      </c>
      <c r="Q98" s="201">
        <f t="shared" si="200"/>
        <v>16571</v>
      </c>
      <c r="R98" s="82">
        <f t="shared" ref="R98:U98" si="201">+R95+R96+R97</f>
        <v>5335</v>
      </c>
      <c r="S98" s="83">
        <f t="shared" si="201"/>
        <v>13097</v>
      </c>
      <c r="T98" s="201">
        <f t="shared" si="201"/>
        <v>18432</v>
      </c>
      <c r="U98" s="82">
        <f t="shared" si="201"/>
        <v>4</v>
      </c>
      <c r="V98" s="201">
        <f t="shared" ref="V98" si="202">+V95+V96+V97</f>
        <v>18436</v>
      </c>
      <c r="W98" s="84">
        <f t="shared" si="193"/>
        <v>11.25460141210548</v>
      </c>
    </row>
    <row r="99" spans="1:23" ht="14.25" customHeight="1" thickTop="1" thickBot="1">
      <c r="A99" s="384"/>
      <c r="L99" s="60" t="s">
        <v>10</v>
      </c>
      <c r="M99" s="77">
        <f>+Lcc_BKK!M99+Lcc_DMK!M99</f>
        <v>1843</v>
      </c>
      <c r="N99" s="78">
        <f>+Lcc_BKK!N99+Lcc_DMK!N99</f>
        <v>4179</v>
      </c>
      <c r="O99" s="202">
        <f>SUM(M99:N99)</f>
        <v>6022</v>
      </c>
      <c r="P99" s="79">
        <f>Lcc_BKK!P99+Lcc_DMK!P99</f>
        <v>0</v>
      </c>
      <c r="Q99" s="200">
        <f>O99+P99</f>
        <v>6022</v>
      </c>
      <c r="R99" s="77">
        <f>+Lcc_BKK!R99+Lcc_DMK!R99</f>
        <v>1890</v>
      </c>
      <c r="S99" s="78">
        <f>+Lcc_BKK!S99+Lcc_DMK!S99</f>
        <v>4356</v>
      </c>
      <c r="T99" s="202">
        <f>SUM(R99:S99)</f>
        <v>6246</v>
      </c>
      <c r="U99" s="79">
        <f>Lcc_BKK!U99+Lcc_DMK!U99</f>
        <v>0</v>
      </c>
      <c r="V99" s="200">
        <f>T99+U99</f>
        <v>6246</v>
      </c>
      <c r="W99" s="80">
        <f>IF(Q99=0,0,((V99/Q99)-1)*100)</f>
        <v>3.7196944536698862</v>
      </c>
    </row>
    <row r="100" spans="1:23" ht="14.25" customHeight="1" thickTop="1" thickBot="1">
      <c r="A100" s="384"/>
      <c r="L100" s="81" t="s">
        <v>66</v>
      </c>
      <c r="M100" s="82">
        <f>+M90+M94+M98+M99</f>
        <v>18142</v>
      </c>
      <c r="N100" s="83">
        <f t="shared" ref="N100:V100" si="203">+N90+N94+N98+N99</f>
        <v>39453</v>
      </c>
      <c r="O100" s="201">
        <f t="shared" si="203"/>
        <v>57595</v>
      </c>
      <c r="P100" s="82">
        <f t="shared" si="203"/>
        <v>41</v>
      </c>
      <c r="Q100" s="201">
        <f t="shared" si="203"/>
        <v>57636</v>
      </c>
      <c r="R100" s="82">
        <f t="shared" si="203"/>
        <v>17945</v>
      </c>
      <c r="S100" s="83">
        <f t="shared" si="203"/>
        <v>46572</v>
      </c>
      <c r="T100" s="201">
        <f t="shared" si="203"/>
        <v>64517</v>
      </c>
      <c r="U100" s="82">
        <f t="shared" si="203"/>
        <v>8</v>
      </c>
      <c r="V100" s="201">
        <f t="shared" si="203"/>
        <v>64525</v>
      </c>
      <c r="W100" s="84">
        <f t="shared" ref="W100" si="204">IF(Q100=0,0,((V100/Q100)-1)*100)</f>
        <v>11.952599070025682</v>
      </c>
    </row>
    <row r="101" spans="1:23" ht="14.25" customHeight="1" thickTop="1">
      <c r="A101" s="384"/>
      <c r="L101" s="60" t="s">
        <v>11</v>
      </c>
      <c r="M101" s="77">
        <f>+Lcc_BKK!M101+Lcc_DMK!M101</f>
        <v>2148</v>
      </c>
      <c r="N101" s="78">
        <f>+Lcc_BKK!N101+Lcc_DMK!N101</f>
        <v>4669</v>
      </c>
      <c r="O101" s="202">
        <f>SUM(M101:N101)</f>
        <v>6817</v>
      </c>
      <c r="P101" s="79">
        <f>Lcc_BKK!P101+Lcc_DMK!P101</f>
        <v>0</v>
      </c>
      <c r="Q101" s="200">
        <f>O101+P101</f>
        <v>6817</v>
      </c>
      <c r="R101" s="77"/>
      <c r="S101" s="78"/>
      <c r="T101" s="202"/>
      <c r="U101" s="79"/>
      <c r="V101" s="200"/>
      <c r="W101" s="80"/>
    </row>
    <row r="102" spans="1:23" ht="14.25" customHeight="1" thickBot="1">
      <c r="A102" s="384"/>
      <c r="L102" s="66" t="s">
        <v>12</v>
      </c>
      <c r="M102" s="77">
        <f>+Lcc_BKK!M102+Lcc_DMK!M102</f>
        <v>1893</v>
      </c>
      <c r="N102" s="78">
        <f>+Lcc_BKK!N102+Lcc_DMK!N102</f>
        <v>4463</v>
      </c>
      <c r="O102" s="202">
        <f t="shared" ref="O102" si="205">SUM(M102:N102)</f>
        <v>6356</v>
      </c>
      <c r="P102" s="79">
        <f>Lcc_BKK!P102+Lcc_DMK!P102</f>
        <v>0</v>
      </c>
      <c r="Q102" s="200">
        <f>O102+P102</f>
        <v>6356</v>
      </c>
      <c r="R102" s="77"/>
      <c r="S102" s="78"/>
      <c r="T102" s="202"/>
      <c r="U102" s="79"/>
      <c r="V102" s="200"/>
      <c r="W102" s="80"/>
    </row>
    <row r="103" spans="1:23" ht="14.25" customHeight="1" thickTop="1" thickBot="1">
      <c r="A103" s="384"/>
      <c r="L103" s="81" t="s">
        <v>38</v>
      </c>
      <c r="M103" s="82">
        <f t="shared" ref="M103:Q103" si="206">+M99+M101+M102</f>
        <v>5884</v>
      </c>
      <c r="N103" s="83">
        <f t="shared" si="206"/>
        <v>13311</v>
      </c>
      <c r="O103" s="201">
        <f t="shared" si="206"/>
        <v>19195</v>
      </c>
      <c r="P103" s="82">
        <f t="shared" si="206"/>
        <v>0</v>
      </c>
      <c r="Q103" s="201">
        <f t="shared" si="206"/>
        <v>19195</v>
      </c>
      <c r="R103" s="82"/>
      <c r="S103" s="83"/>
      <c r="T103" s="201"/>
      <c r="U103" s="82"/>
      <c r="V103" s="201"/>
      <c r="W103" s="84"/>
    </row>
    <row r="104" spans="1:23" ht="14.25" customHeight="1" thickTop="1" thickBot="1">
      <c r="A104" s="384"/>
      <c r="L104" s="81" t="s">
        <v>63</v>
      </c>
      <c r="M104" s="82">
        <f t="shared" ref="M104:Q104" si="207">+M90+M94+M98+M103</f>
        <v>22183</v>
      </c>
      <c r="N104" s="83">
        <f t="shared" si="207"/>
        <v>48585</v>
      </c>
      <c r="O104" s="193">
        <f t="shared" si="207"/>
        <v>70768</v>
      </c>
      <c r="P104" s="82">
        <f t="shared" si="207"/>
        <v>41</v>
      </c>
      <c r="Q104" s="193">
        <f t="shared" si="207"/>
        <v>70809</v>
      </c>
      <c r="R104" s="82"/>
      <c r="S104" s="83"/>
      <c r="T104" s="193"/>
      <c r="U104" s="82"/>
      <c r="V104" s="193"/>
      <c r="W104" s="84"/>
    </row>
    <row r="105" spans="1:23" ht="14.25" thickTop="1" thickBot="1">
      <c r="A105" s="384"/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:23" ht="13.5" thickTop="1">
      <c r="L106" s="467" t="s">
        <v>41</v>
      </c>
      <c r="M106" s="468"/>
      <c r="N106" s="468"/>
      <c r="O106" s="468"/>
      <c r="P106" s="468"/>
      <c r="Q106" s="468"/>
      <c r="R106" s="468"/>
      <c r="S106" s="468"/>
      <c r="T106" s="468"/>
      <c r="U106" s="468"/>
      <c r="V106" s="468"/>
      <c r="W106" s="469"/>
    </row>
    <row r="107" spans="1:23" ht="13.5" thickBot="1">
      <c r="L107" s="470" t="s">
        <v>44</v>
      </c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2"/>
    </row>
    <row r="108" spans="1:23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:23" ht="14.25" thickTop="1" thickBot="1">
      <c r="L109" s="58"/>
      <c r="M109" s="213" t="s">
        <v>64</v>
      </c>
      <c r="N109" s="212"/>
      <c r="O109" s="213"/>
      <c r="P109" s="211"/>
      <c r="Q109" s="212"/>
      <c r="R109" s="473" t="s">
        <v>65</v>
      </c>
      <c r="S109" s="473"/>
      <c r="T109" s="473"/>
      <c r="U109" s="473"/>
      <c r="V109" s="474"/>
      <c r="W109" s="361" t="s">
        <v>2</v>
      </c>
    </row>
    <row r="110" spans="1:23" ht="13.5" thickTop="1">
      <c r="L110" s="60" t="s">
        <v>3</v>
      </c>
      <c r="M110" s="61"/>
      <c r="N110" s="62"/>
      <c r="O110" s="63"/>
      <c r="P110" s="64"/>
      <c r="Q110" s="358"/>
      <c r="R110" s="61"/>
      <c r="S110" s="62"/>
      <c r="T110" s="63"/>
      <c r="U110" s="64"/>
      <c r="V110" s="358"/>
      <c r="W110" s="359" t="s">
        <v>4</v>
      </c>
    </row>
    <row r="111" spans="1:23" ht="13.5" thickBot="1">
      <c r="L111" s="66"/>
      <c r="M111" s="67" t="s">
        <v>35</v>
      </c>
      <c r="N111" s="68" t="s">
        <v>36</v>
      </c>
      <c r="O111" s="69" t="s">
        <v>37</v>
      </c>
      <c r="P111" s="70" t="s">
        <v>32</v>
      </c>
      <c r="Q111" s="409" t="s">
        <v>7</v>
      </c>
      <c r="R111" s="67" t="s">
        <v>35</v>
      </c>
      <c r="S111" s="68" t="s">
        <v>36</v>
      </c>
      <c r="T111" s="69" t="s">
        <v>37</v>
      </c>
      <c r="U111" s="70" t="s">
        <v>32</v>
      </c>
      <c r="V111" s="357" t="s">
        <v>7</v>
      </c>
      <c r="W111" s="360"/>
    </row>
    <row r="112" spans="1:23" ht="4.5" customHeight="1" thickTop="1">
      <c r="L112" s="60"/>
      <c r="M112" s="72"/>
      <c r="N112" s="73"/>
      <c r="O112" s="74"/>
      <c r="P112" s="75"/>
      <c r="Q112" s="74"/>
      <c r="R112" s="72"/>
      <c r="S112" s="73"/>
      <c r="T112" s="74"/>
      <c r="U112" s="75"/>
      <c r="V112" s="74"/>
      <c r="W112" s="76"/>
    </row>
    <row r="113" spans="1:23" ht="14.25" customHeight="1">
      <c r="L113" s="60" t="s">
        <v>13</v>
      </c>
      <c r="M113" s="77">
        <f>+Lcc_BKK!M113+Lcc_DMK!M113</f>
        <v>381</v>
      </c>
      <c r="N113" s="78">
        <f>+Lcc_BKK!N113+Lcc_DMK!N113</f>
        <v>731</v>
      </c>
      <c r="O113" s="200">
        <f>M113+N113</f>
        <v>1112</v>
      </c>
      <c r="P113" s="79">
        <f>+Lcc_BKK!P113+Lcc_DMK!P113</f>
        <v>0</v>
      </c>
      <c r="Q113" s="200">
        <f>O113+P113</f>
        <v>1112</v>
      </c>
      <c r="R113" s="77">
        <f>+Lcc_BKK!R113+Lcc_DMK!R113</f>
        <v>247</v>
      </c>
      <c r="S113" s="78">
        <f>+Lcc_BKK!S113+Lcc_DMK!S113</f>
        <v>500</v>
      </c>
      <c r="T113" s="200">
        <f>R113+S113</f>
        <v>747</v>
      </c>
      <c r="U113" s="79">
        <f>+Lcc_BKK!U113+Lcc_DMK!U113</f>
        <v>0</v>
      </c>
      <c r="V113" s="200">
        <f>T113+U113</f>
        <v>747</v>
      </c>
      <c r="W113" s="80">
        <f t="shared" ref="W113:W124" si="208">IF(Q113=0,0,((V113/Q113)-1)*100)</f>
        <v>-32.823741007194243</v>
      </c>
    </row>
    <row r="114" spans="1:23" ht="14.25" customHeight="1">
      <c r="L114" s="60" t="s">
        <v>14</v>
      </c>
      <c r="M114" s="77">
        <f>+Lcc_BKK!M114+Lcc_DMK!M114</f>
        <v>370</v>
      </c>
      <c r="N114" s="78">
        <f>+Lcc_BKK!N114+Lcc_DMK!N114</f>
        <v>627</v>
      </c>
      <c r="O114" s="200">
        <f>M114+N114</f>
        <v>997</v>
      </c>
      <c r="P114" s="79">
        <f>+Lcc_BKK!P114+Lcc_DMK!P114</f>
        <v>0</v>
      </c>
      <c r="Q114" s="200">
        <f>O114+P114</f>
        <v>997</v>
      </c>
      <c r="R114" s="77">
        <f>+Lcc_BKK!R114+Lcc_DMK!R114</f>
        <v>268</v>
      </c>
      <c r="S114" s="78">
        <f>+Lcc_BKK!S114+Lcc_DMK!S114</f>
        <v>562</v>
      </c>
      <c r="T114" s="200">
        <f>R114+S114</f>
        <v>830</v>
      </c>
      <c r="U114" s="79">
        <f>+Lcc_BKK!U114+Lcc_DMK!U114</f>
        <v>1</v>
      </c>
      <c r="V114" s="200">
        <f>T114+U114</f>
        <v>831</v>
      </c>
      <c r="W114" s="80">
        <f t="shared" si="208"/>
        <v>-16.649949849548651</v>
      </c>
    </row>
    <row r="115" spans="1:23" ht="14.25" customHeight="1" thickBot="1">
      <c r="L115" s="60" t="s">
        <v>15</v>
      </c>
      <c r="M115" s="77">
        <f>+Lcc_BKK!M115+Lcc_DMK!M115</f>
        <v>366</v>
      </c>
      <c r="N115" s="78">
        <f>+Lcc_BKK!N115+Lcc_DMK!N115</f>
        <v>641</v>
      </c>
      <c r="O115" s="200">
        <f>M115+N115</f>
        <v>1007</v>
      </c>
      <c r="P115" s="79">
        <f>+Lcc_BKK!P115+Lcc_DMK!P115</f>
        <v>0</v>
      </c>
      <c r="Q115" s="200">
        <f>O115+P115</f>
        <v>1007</v>
      </c>
      <c r="R115" s="77">
        <f>+Lcc_BKK!R115+Lcc_DMK!R115</f>
        <v>246</v>
      </c>
      <c r="S115" s="78">
        <f>+Lcc_BKK!S115+Lcc_DMK!S115</f>
        <v>482</v>
      </c>
      <c r="T115" s="200">
        <f>R115+S115</f>
        <v>728</v>
      </c>
      <c r="U115" s="79">
        <f>+Lcc_BKK!U115+Lcc_DMK!U115</f>
        <v>0</v>
      </c>
      <c r="V115" s="200">
        <f>T115+U115</f>
        <v>728</v>
      </c>
      <c r="W115" s="80">
        <f>IF(Q115=0,0,((V115/Q115)-1)*100)</f>
        <v>-27.706057596822241</v>
      </c>
    </row>
    <row r="116" spans="1:23" ht="14.25" customHeight="1" thickTop="1" thickBot="1">
      <c r="L116" s="81" t="s">
        <v>61</v>
      </c>
      <c r="M116" s="82">
        <f t="shared" ref="M116:Q116" si="209">+M113+M114+M115</f>
        <v>1117</v>
      </c>
      <c r="N116" s="83">
        <f t="shared" si="209"/>
        <v>1999</v>
      </c>
      <c r="O116" s="193">
        <f t="shared" si="209"/>
        <v>3116</v>
      </c>
      <c r="P116" s="82">
        <f t="shared" si="209"/>
        <v>0</v>
      </c>
      <c r="Q116" s="193">
        <f t="shared" si="209"/>
        <v>3116</v>
      </c>
      <c r="R116" s="82">
        <f t="shared" ref="R116:U116" si="210">+R113+R114+R115</f>
        <v>761</v>
      </c>
      <c r="S116" s="83">
        <f t="shared" si="210"/>
        <v>1544</v>
      </c>
      <c r="T116" s="193">
        <f t="shared" si="210"/>
        <v>2305</v>
      </c>
      <c r="U116" s="82">
        <f t="shared" si="210"/>
        <v>1</v>
      </c>
      <c r="V116" s="193">
        <f t="shared" ref="V116" si="211">+V113+V114+V115</f>
        <v>2306</v>
      </c>
      <c r="W116" s="84">
        <f>IF(Q116=0,0,((V116/Q116)-1)*100)</f>
        <v>-25.994865211810016</v>
      </c>
    </row>
    <row r="117" spans="1:23" ht="14.25" customHeight="1" thickTop="1">
      <c r="L117" s="60" t="s">
        <v>16</v>
      </c>
      <c r="M117" s="77">
        <f>+Lcc_BKK!M117+Lcc_DMK!M117</f>
        <v>293</v>
      </c>
      <c r="N117" s="78">
        <f>+Lcc_BKK!N117+Lcc_DMK!N117</f>
        <v>546</v>
      </c>
      <c r="O117" s="200">
        <f>SUM(M117:N117)</f>
        <v>839</v>
      </c>
      <c r="P117" s="79">
        <f>+Lcc_BKK!P117+Lcc_DMK!P117</f>
        <v>0</v>
      </c>
      <c r="Q117" s="200">
        <f>O117+P117</f>
        <v>839</v>
      </c>
      <c r="R117" s="77">
        <f>+Lcc_BKK!R117+Lcc_DMK!R117</f>
        <v>231</v>
      </c>
      <c r="S117" s="78">
        <f>+Lcc_BKK!S117+Lcc_DMK!S117</f>
        <v>390</v>
      </c>
      <c r="T117" s="200">
        <f>SUM(R117:S117)</f>
        <v>621</v>
      </c>
      <c r="U117" s="79">
        <f>+Lcc_BKK!U117+Lcc_DMK!U117</f>
        <v>0</v>
      </c>
      <c r="V117" s="200">
        <f>T117+U117</f>
        <v>621</v>
      </c>
      <c r="W117" s="80">
        <f t="shared" si="208"/>
        <v>-25.983313468414782</v>
      </c>
    </row>
    <row r="118" spans="1:23" ht="14.25" customHeight="1">
      <c r="L118" s="60" t="s">
        <v>17</v>
      </c>
      <c r="M118" s="77">
        <f>+Lcc_BKK!M118+Lcc_DMK!M118</f>
        <v>294</v>
      </c>
      <c r="N118" s="78">
        <f>+Lcc_BKK!N118+Lcc_DMK!N118</f>
        <v>558</v>
      </c>
      <c r="O118" s="200">
        <f>SUM(M118:N118)</f>
        <v>852</v>
      </c>
      <c r="P118" s="79">
        <f>+Lcc_BKK!P118+Lcc_DMK!P118</f>
        <v>1</v>
      </c>
      <c r="Q118" s="200">
        <f>O118+P118</f>
        <v>853</v>
      </c>
      <c r="R118" s="77">
        <f>+Lcc_BKK!R118+Lcc_DMK!R118</f>
        <v>235</v>
      </c>
      <c r="S118" s="78">
        <f>+Lcc_BKK!S118+Lcc_DMK!S118</f>
        <v>387</v>
      </c>
      <c r="T118" s="200">
        <f>SUM(R118:S118)</f>
        <v>622</v>
      </c>
      <c r="U118" s="79">
        <f>+Lcc_BKK!U118+Lcc_DMK!U118</f>
        <v>0</v>
      </c>
      <c r="V118" s="200">
        <f>T118+U118</f>
        <v>622</v>
      </c>
      <c r="W118" s="80">
        <f>IF(Q118=0,0,((V118/Q118)-1)*100)</f>
        <v>-27.080890973036343</v>
      </c>
    </row>
    <row r="119" spans="1:23" ht="14.25" customHeight="1" thickBot="1">
      <c r="L119" s="60" t="s">
        <v>18</v>
      </c>
      <c r="M119" s="77">
        <f>+Lcc_BKK!M119+Lcc_DMK!M119</f>
        <v>260</v>
      </c>
      <c r="N119" s="78">
        <f>+Lcc_BKK!N119+Lcc_DMK!N119</f>
        <v>523</v>
      </c>
      <c r="O119" s="202">
        <f>SUM(M119:N119)</f>
        <v>783</v>
      </c>
      <c r="P119" s="85">
        <f>+Lcc_BKK!P119+Lcc_DMK!P119</f>
        <v>0</v>
      </c>
      <c r="Q119" s="202">
        <f>O119+P119</f>
        <v>783</v>
      </c>
      <c r="R119" s="77">
        <f>+Lcc_BKK!R119+Lcc_DMK!R119</f>
        <v>206</v>
      </c>
      <c r="S119" s="78">
        <f>+Lcc_BKK!S119+Lcc_DMK!S119</f>
        <v>434</v>
      </c>
      <c r="T119" s="202">
        <f>SUM(R119:S119)</f>
        <v>640</v>
      </c>
      <c r="U119" s="85">
        <f>+Lcc_BKK!U119+Lcc_DMK!U119</f>
        <v>0</v>
      </c>
      <c r="V119" s="202">
        <f>T119+U119</f>
        <v>640</v>
      </c>
      <c r="W119" s="80">
        <f t="shared" si="208"/>
        <v>-18.263090676883774</v>
      </c>
    </row>
    <row r="120" spans="1:23" ht="14.25" customHeight="1" thickTop="1" thickBot="1">
      <c r="L120" s="86" t="s">
        <v>39</v>
      </c>
      <c r="M120" s="87">
        <f t="shared" ref="M120:Q120" si="212">+M117+M118+M119</f>
        <v>847</v>
      </c>
      <c r="N120" s="87">
        <f t="shared" si="212"/>
        <v>1627</v>
      </c>
      <c r="O120" s="203">
        <f t="shared" si="212"/>
        <v>2474</v>
      </c>
      <c r="P120" s="88">
        <f t="shared" si="212"/>
        <v>1</v>
      </c>
      <c r="Q120" s="203">
        <f t="shared" si="212"/>
        <v>2475</v>
      </c>
      <c r="R120" s="87">
        <f t="shared" ref="R120:U120" si="213">+R117+R118+R119</f>
        <v>672</v>
      </c>
      <c r="S120" s="87">
        <f t="shared" si="213"/>
        <v>1211</v>
      </c>
      <c r="T120" s="203">
        <f t="shared" si="213"/>
        <v>1883</v>
      </c>
      <c r="U120" s="88">
        <f t="shared" si="213"/>
        <v>0</v>
      </c>
      <c r="V120" s="203">
        <f t="shared" ref="V120" si="214">+V117+V118+V119</f>
        <v>1883</v>
      </c>
      <c r="W120" s="89">
        <f t="shared" si="208"/>
        <v>-23.919191919191917</v>
      </c>
    </row>
    <row r="121" spans="1:23" ht="14.25" customHeight="1" thickTop="1">
      <c r="A121" s="386"/>
      <c r="K121" s="386"/>
      <c r="L121" s="60" t="s">
        <v>21</v>
      </c>
      <c r="M121" s="77">
        <f>+Lcc_BKK!M121+Lcc_DMK!M121</f>
        <v>272</v>
      </c>
      <c r="N121" s="78">
        <f>+Lcc_BKK!N121+Lcc_DMK!N121</f>
        <v>510</v>
      </c>
      <c r="O121" s="202">
        <f>SUM(M121:N121)</f>
        <v>782</v>
      </c>
      <c r="P121" s="90">
        <f>+Lcc_BKK!P121+Lcc_DMK!P121</f>
        <v>0</v>
      </c>
      <c r="Q121" s="202">
        <f>O121+P121</f>
        <v>782</v>
      </c>
      <c r="R121" s="77">
        <f>+Lcc_BKK!R121+Lcc_DMK!R121</f>
        <v>230</v>
      </c>
      <c r="S121" s="78">
        <f>+Lcc_BKK!S121+Lcc_DMK!S121</f>
        <v>498</v>
      </c>
      <c r="T121" s="202">
        <f>SUM(R121:S121)</f>
        <v>728</v>
      </c>
      <c r="U121" s="90">
        <f>+Lcc_BKK!U121+Lcc_DMK!U121</f>
        <v>0</v>
      </c>
      <c r="V121" s="202">
        <f>T121+U121</f>
        <v>728</v>
      </c>
      <c r="W121" s="80">
        <f t="shared" si="208"/>
        <v>-6.9053708439897665</v>
      </c>
    </row>
    <row r="122" spans="1:23" ht="14.25" customHeight="1">
      <c r="A122" s="386"/>
      <c r="K122" s="386"/>
      <c r="L122" s="60" t="s">
        <v>22</v>
      </c>
      <c r="M122" s="77">
        <f>+Lcc_BKK!M122+Lcc_DMK!M122</f>
        <v>256</v>
      </c>
      <c r="N122" s="78">
        <f>+Lcc_BKK!N122+Lcc_DMK!N122</f>
        <v>614</v>
      </c>
      <c r="O122" s="202">
        <f>SUM(M122:N122)</f>
        <v>870</v>
      </c>
      <c r="P122" s="79">
        <f>+Lcc_BKK!P122+Lcc_DMK!P122</f>
        <v>0</v>
      </c>
      <c r="Q122" s="202">
        <f>O122+P122</f>
        <v>870</v>
      </c>
      <c r="R122" s="77">
        <f>+Lcc_BKK!R122+Lcc_DMK!R122</f>
        <v>269</v>
      </c>
      <c r="S122" s="78">
        <f>+Lcc_BKK!S122+Lcc_DMK!S122</f>
        <v>461</v>
      </c>
      <c r="T122" s="202">
        <f>SUM(R122:S122)</f>
        <v>730</v>
      </c>
      <c r="U122" s="79">
        <f>+Lcc_BKK!U122+Lcc_DMK!U122</f>
        <v>2</v>
      </c>
      <c r="V122" s="202">
        <f>T122+U122</f>
        <v>732</v>
      </c>
      <c r="W122" s="80">
        <f t="shared" si="208"/>
        <v>-15.86206896551724</v>
      </c>
    </row>
    <row r="123" spans="1:23" ht="14.25" customHeight="1" thickBot="1">
      <c r="A123" s="386"/>
      <c r="K123" s="386"/>
      <c r="L123" s="60" t="s">
        <v>23</v>
      </c>
      <c r="M123" s="77">
        <f>+Lcc_BKK!M123+Lcc_DMK!M123</f>
        <v>265</v>
      </c>
      <c r="N123" s="78">
        <f>+Lcc_BKK!N123+Lcc_DMK!N123</f>
        <v>631</v>
      </c>
      <c r="O123" s="202">
        <f>SUM(M123:N123)</f>
        <v>896</v>
      </c>
      <c r="P123" s="79">
        <f>+Lcc_BKK!P123+Lcc_DMK!P123</f>
        <v>0</v>
      </c>
      <c r="Q123" s="202">
        <f>O123+P123</f>
        <v>896</v>
      </c>
      <c r="R123" s="77">
        <f>+Lcc_BKK!R123+Lcc_DMK!R123</f>
        <v>73</v>
      </c>
      <c r="S123" s="78">
        <f>+Lcc_BKK!S123+Lcc_DMK!S123</f>
        <v>403</v>
      </c>
      <c r="T123" s="202">
        <f>SUM(R123:S123)</f>
        <v>476</v>
      </c>
      <c r="U123" s="79">
        <f>+Lcc_BKK!U123+Lcc_DMK!U123</f>
        <v>0</v>
      </c>
      <c r="V123" s="202">
        <f>T123+U123</f>
        <v>476</v>
      </c>
      <c r="W123" s="80">
        <f t="shared" si="208"/>
        <v>-46.875</v>
      </c>
    </row>
    <row r="124" spans="1:23" ht="14.25" customHeight="1" thickTop="1" thickBot="1">
      <c r="L124" s="81" t="s">
        <v>40</v>
      </c>
      <c r="M124" s="82">
        <f t="shared" ref="M124:Q124" si="215">+M121+M122+M123</f>
        <v>793</v>
      </c>
      <c r="N124" s="83">
        <f t="shared" si="215"/>
        <v>1755</v>
      </c>
      <c r="O124" s="201">
        <f t="shared" si="215"/>
        <v>2548</v>
      </c>
      <c r="P124" s="82">
        <f t="shared" si="215"/>
        <v>0</v>
      </c>
      <c r="Q124" s="201">
        <f t="shared" si="215"/>
        <v>2548</v>
      </c>
      <c r="R124" s="82">
        <f t="shared" ref="R124:U124" si="216">+R121+R122+R123</f>
        <v>572</v>
      </c>
      <c r="S124" s="83">
        <f t="shared" si="216"/>
        <v>1362</v>
      </c>
      <c r="T124" s="201">
        <f t="shared" si="216"/>
        <v>1934</v>
      </c>
      <c r="U124" s="82">
        <f t="shared" si="216"/>
        <v>2</v>
      </c>
      <c r="V124" s="201">
        <f t="shared" ref="V124" si="217">+V121+V122+V123</f>
        <v>1936</v>
      </c>
      <c r="W124" s="84">
        <f t="shared" si="208"/>
        <v>-24.018838304552592</v>
      </c>
    </row>
    <row r="125" spans="1:23" ht="14.25" customHeight="1" thickTop="1" thickBot="1">
      <c r="L125" s="60" t="s">
        <v>10</v>
      </c>
      <c r="M125" s="77">
        <f>+Lcc_BKK!M125+Lcc_DMK!M125</f>
        <v>237</v>
      </c>
      <c r="N125" s="78">
        <f>+Lcc_BKK!N125+Lcc_DMK!N125</f>
        <v>697</v>
      </c>
      <c r="O125" s="202">
        <f>SUM(M125:N125)</f>
        <v>934</v>
      </c>
      <c r="P125" s="79">
        <f>+Lcc_BKK!P125+Lcc_DMK!P125</f>
        <v>0</v>
      </c>
      <c r="Q125" s="200">
        <f>O125+P125</f>
        <v>934</v>
      </c>
      <c r="R125" s="77">
        <f>+Lcc_BKK!R125+Lcc_DMK!R125</f>
        <v>456</v>
      </c>
      <c r="S125" s="78">
        <f>+Lcc_BKK!S125+Lcc_DMK!S125</f>
        <v>431</v>
      </c>
      <c r="T125" s="202">
        <f>SUM(R125:S125)</f>
        <v>887</v>
      </c>
      <c r="U125" s="79">
        <f>+Lcc_BKK!U125+Lcc_DMK!U125</f>
        <v>0</v>
      </c>
      <c r="V125" s="200">
        <f>T125+U125</f>
        <v>887</v>
      </c>
      <c r="W125" s="80">
        <f>IF(Q125=0,0,((V125/Q125)-1)*100)</f>
        <v>-5.0321199143469002</v>
      </c>
    </row>
    <row r="126" spans="1:23" ht="14.25" customHeight="1" thickTop="1" thickBot="1">
      <c r="A126" s="384"/>
      <c r="L126" s="81" t="s">
        <v>66</v>
      </c>
      <c r="M126" s="82">
        <f>+M116+M120+M124+M125</f>
        <v>2994</v>
      </c>
      <c r="N126" s="83">
        <f t="shared" ref="N126" si="218">+N116+N120+N124+N125</f>
        <v>6078</v>
      </c>
      <c r="O126" s="201">
        <f t="shared" ref="O126" si="219">+O116+O120+O124+O125</f>
        <v>9072</v>
      </c>
      <c r="P126" s="82">
        <f t="shared" ref="P126" si="220">+P116+P120+P124+P125</f>
        <v>1</v>
      </c>
      <c r="Q126" s="201">
        <f t="shared" ref="Q126" si="221">+Q116+Q120+Q124+Q125</f>
        <v>9073</v>
      </c>
      <c r="R126" s="82">
        <f t="shared" ref="R126" si="222">+R116+R120+R124+R125</f>
        <v>2461</v>
      </c>
      <c r="S126" s="83">
        <f t="shared" ref="S126" si="223">+S116+S120+S124+S125</f>
        <v>4548</v>
      </c>
      <c r="T126" s="201">
        <f t="shared" ref="T126" si="224">+T116+T120+T124+T125</f>
        <v>7009</v>
      </c>
      <c r="U126" s="82">
        <f t="shared" ref="U126" si="225">+U116+U120+U124+U125</f>
        <v>3</v>
      </c>
      <c r="V126" s="201">
        <f t="shared" ref="V126" si="226">+V116+V120+V124+V125</f>
        <v>7012</v>
      </c>
      <c r="W126" s="84">
        <f t="shared" ref="W126" si="227">IF(Q126=0,0,((V126/Q126)-1)*100)</f>
        <v>-22.715750027554282</v>
      </c>
    </row>
    <row r="127" spans="1:23" ht="14.25" customHeight="1" thickTop="1">
      <c r="L127" s="60" t="s">
        <v>11</v>
      </c>
      <c r="M127" s="77">
        <f>+Lcc_BKK!M127+Lcc_DMK!M127</f>
        <v>201</v>
      </c>
      <c r="N127" s="78">
        <f>+Lcc_BKK!N127+Lcc_DMK!N127</f>
        <v>565</v>
      </c>
      <c r="O127" s="202">
        <f>SUM(M127:N127)</f>
        <v>766</v>
      </c>
      <c r="P127" s="79">
        <f>+Lcc_BKK!P127+Lcc_DMK!P127</f>
        <v>0</v>
      </c>
      <c r="Q127" s="200">
        <f>O127+P127</f>
        <v>766</v>
      </c>
      <c r="R127" s="77"/>
      <c r="S127" s="78"/>
      <c r="T127" s="202"/>
      <c r="U127" s="79"/>
      <c r="V127" s="200"/>
      <c r="W127" s="80"/>
    </row>
    <row r="128" spans="1:23" ht="14.25" customHeight="1" thickBot="1">
      <c r="L128" s="66" t="s">
        <v>12</v>
      </c>
      <c r="M128" s="77">
        <f>+Lcc_BKK!M128+Lcc_DMK!M128</f>
        <v>204</v>
      </c>
      <c r="N128" s="78">
        <f>+Lcc_BKK!N128+Lcc_DMK!N128</f>
        <v>634</v>
      </c>
      <c r="O128" s="202">
        <f t="shared" ref="O128" si="228">SUM(M128:N128)</f>
        <v>838</v>
      </c>
      <c r="P128" s="79">
        <f>+Lcc_BKK!P128+Lcc_DMK!P128</f>
        <v>0</v>
      </c>
      <c r="Q128" s="200">
        <f>O128+P128</f>
        <v>838</v>
      </c>
      <c r="R128" s="77"/>
      <c r="S128" s="78"/>
      <c r="T128" s="202"/>
      <c r="U128" s="79"/>
      <c r="V128" s="200"/>
      <c r="W128" s="80"/>
    </row>
    <row r="129" spans="1:23" ht="14.25" customHeight="1" thickTop="1" thickBot="1">
      <c r="A129" s="384"/>
      <c r="L129" s="81" t="s">
        <v>38</v>
      </c>
      <c r="M129" s="82">
        <f t="shared" ref="M129:Q129" si="229">+M125+M127+M128</f>
        <v>642</v>
      </c>
      <c r="N129" s="83">
        <f t="shared" si="229"/>
        <v>1896</v>
      </c>
      <c r="O129" s="201">
        <f t="shared" si="229"/>
        <v>2538</v>
      </c>
      <c r="P129" s="82">
        <f t="shared" si="229"/>
        <v>0</v>
      </c>
      <c r="Q129" s="201">
        <f t="shared" si="229"/>
        <v>2538</v>
      </c>
      <c r="R129" s="82"/>
      <c r="S129" s="83"/>
      <c r="T129" s="201"/>
      <c r="U129" s="82"/>
      <c r="V129" s="201"/>
      <c r="W129" s="84"/>
    </row>
    <row r="130" spans="1:23" ht="14.25" customHeight="1" thickTop="1" thickBot="1">
      <c r="A130" s="384"/>
      <c r="L130" s="81" t="s">
        <v>63</v>
      </c>
      <c r="M130" s="82">
        <f t="shared" ref="M130:Q130" si="230">+M116+M120+M124+M129</f>
        <v>3399</v>
      </c>
      <c r="N130" s="83">
        <f t="shared" si="230"/>
        <v>7277</v>
      </c>
      <c r="O130" s="193">
        <f t="shared" si="230"/>
        <v>10676</v>
      </c>
      <c r="P130" s="82">
        <f t="shared" si="230"/>
        <v>1</v>
      </c>
      <c r="Q130" s="193">
        <f t="shared" si="230"/>
        <v>10677</v>
      </c>
      <c r="R130" s="82"/>
      <c r="S130" s="83"/>
      <c r="T130" s="193"/>
      <c r="U130" s="82"/>
      <c r="V130" s="193"/>
      <c r="W130" s="84"/>
    </row>
    <row r="131" spans="1:23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:23" ht="13.5" thickTop="1">
      <c r="L132" s="467" t="s">
        <v>42</v>
      </c>
      <c r="M132" s="468"/>
      <c r="N132" s="468"/>
      <c r="O132" s="468"/>
      <c r="P132" s="468"/>
      <c r="Q132" s="468"/>
      <c r="R132" s="468"/>
      <c r="S132" s="468"/>
      <c r="T132" s="468"/>
      <c r="U132" s="468"/>
      <c r="V132" s="468"/>
      <c r="W132" s="469"/>
    </row>
    <row r="133" spans="1:23" ht="13.5" thickBot="1">
      <c r="L133" s="470" t="s">
        <v>45</v>
      </c>
      <c r="M133" s="471"/>
      <c r="N133" s="471"/>
      <c r="O133" s="471"/>
      <c r="P133" s="471"/>
      <c r="Q133" s="471"/>
      <c r="R133" s="471"/>
      <c r="S133" s="471"/>
      <c r="T133" s="471"/>
      <c r="U133" s="471"/>
      <c r="V133" s="471"/>
      <c r="W133" s="472"/>
    </row>
    <row r="134" spans="1:23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:23" ht="14.25" thickTop="1" thickBot="1">
      <c r="L135" s="58"/>
      <c r="M135" s="213" t="s">
        <v>64</v>
      </c>
      <c r="N135" s="212"/>
      <c r="O135" s="213"/>
      <c r="P135" s="211"/>
      <c r="Q135" s="212"/>
      <c r="R135" s="473" t="s">
        <v>65</v>
      </c>
      <c r="S135" s="473"/>
      <c r="T135" s="473"/>
      <c r="U135" s="473"/>
      <c r="V135" s="474"/>
      <c r="W135" s="361" t="s">
        <v>2</v>
      </c>
    </row>
    <row r="136" spans="1:23" ht="13.5" thickTop="1">
      <c r="L136" s="60" t="s">
        <v>3</v>
      </c>
      <c r="M136" s="61"/>
      <c r="N136" s="62"/>
      <c r="O136" s="63"/>
      <c r="P136" s="64"/>
      <c r="Q136" s="358"/>
      <c r="R136" s="61"/>
      <c r="S136" s="62"/>
      <c r="T136" s="63"/>
      <c r="U136" s="64"/>
      <c r="V136" s="358"/>
      <c r="W136" s="359" t="s">
        <v>4</v>
      </c>
    </row>
    <row r="137" spans="1:23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409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357" t="s">
        <v>7</v>
      </c>
      <c r="W137" s="360"/>
    </row>
    <row r="138" spans="1:23" ht="5.25" customHeight="1" thickTop="1">
      <c r="L138" s="60"/>
      <c r="M138" s="72"/>
      <c r="N138" s="73"/>
      <c r="O138" s="74"/>
      <c r="P138" s="75"/>
      <c r="Q138" s="150"/>
      <c r="R138" s="72"/>
      <c r="S138" s="73"/>
      <c r="T138" s="74"/>
      <c r="U138" s="75"/>
      <c r="V138" s="150"/>
      <c r="W138" s="76"/>
    </row>
    <row r="139" spans="1:23" ht="14.25" customHeight="1">
      <c r="L139" s="60" t="s">
        <v>13</v>
      </c>
      <c r="M139" s="77">
        <f t="shared" ref="M139:N139" si="231">+M87+M113</f>
        <v>1811</v>
      </c>
      <c r="N139" s="78">
        <f t="shared" si="231"/>
        <v>4204</v>
      </c>
      <c r="O139" s="200">
        <f t="shared" ref="O139:O140" si="232">M139+N139</f>
        <v>6015</v>
      </c>
      <c r="P139" s="79">
        <f>+P87+P113</f>
        <v>0</v>
      </c>
      <c r="Q139" s="207">
        <f>O139+P139</f>
        <v>6015</v>
      </c>
      <c r="R139" s="77">
        <f t="shared" ref="R139:S141" si="233">+R87+R113</f>
        <v>2034</v>
      </c>
      <c r="S139" s="78">
        <f t="shared" si="233"/>
        <v>4532</v>
      </c>
      <c r="T139" s="200">
        <f t="shared" ref="T139:T149" si="234">R139+S139</f>
        <v>6566</v>
      </c>
      <c r="U139" s="79">
        <f>+U87+U113</f>
        <v>0</v>
      </c>
      <c r="V139" s="207">
        <f>T139+U139</f>
        <v>6566</v>
      </c>
      <c r="W139" s="80">
        <f>IF(Q139=0,0,((V139/Q139)-1)*100)</f>
        <v>9.1604322527015789</v>
      </c>
    </row>
    <row r="140" spans="1:23" ht="14.25" customHeight="1">
      <c r="L140" s="60" t="s">
        <v>14</v>
      </c>
      <c r="M140" s="77">
        <f t="shared" ref="M140:N140" si="235">+M88+M114</f>
        <v>1774</v>
      </c>
      <c r="N140" s="78">
        <f t="shared" si="235"/>
        <v>4029</v>
      </c>
      <c r="O140" s="200">
        <f t="shared" si="232"/>
        <v>5803</v>
      </c>
      <c r="P140" s="79">
        <f>+P88+P114</f>
        <v>13</v>
      </c>
      <c r="Q140" s="207">
        <f>O140+P140</f>
        <v>5816</v>
      </c>
      <c r="R140" s="77">
        <f t="shared" si="233"/>
        <v>1934</v>
      </c>
      <c r="S140" s="78">
        <f t="shared" si="233"/>
        <v>4469</v>
      </c>
      <c r="T140" s="200">
        <f t="shared" si="234"/>
        <v>6403</v>
      </c>
      <c r="U140" s="79">
        <f>+U88+U114</f>
        <v>3</v>
      </c>
      <c r="V140" s="207">
        <f>T140+U140</f>
        <v>6406</v>
      </c>
      <c r="W140" s="80">
        <f t="shared" ref="W140:W150" si="236">IF(Q140=0,0,((V140/Q140)-1)*100)</f>
        <v>10.144429160935342</v>
      </c>
    </row>
    <row r="141" spans="1:23" ht="14.25" customHeight="1" thickBot="1">
      <c r="L141" s="60" t="s">
        <v>15</v>
      </c>
      <c r="M141" s="77">
        <f t="shared" ref="M141:N141" si="237">+M89+M115</f>
        <v>2321</v>
      </c>
      <c r="N141" s="78">
        <f t="shared" si="237"/>
        <v>5116</v>
      </c>
      <c r="O141" s="200">
        <f>M141+N141</f>
        <v>7437</v>
      </c>
      <c r="P141" s="79">
        <f>+P89+P115</f>
        <v>21</v>
      </c>
      <c r="Q141" s="207">
        <f>O141+P141</f>
        <v>7458</v>
      </c>
      <c r="R141" s="77">
        <f t="shared" si="233"/>
        <v>2241</v>
      </c>
      <c r="S141" s="78">
        <f t="shared" si="233"/>
        <v>5782</v>
      </c>
      <c r="T141" s="200">
        <f>R141+S141</f>
        <v>8023</v>
      </c>
      <c r="U141" s="79">
        <f>+U89+U115</f>
        <v>0</v>
      </c>
      <c r="V141" s="207">
        <f>T141+U141</f>
        <v>8023</v>
      </c>
      <c r="W141" s="80">
        <f>IF(Q141=0,0,((V141/Q141)-1)*100)</f>
        <v>7.575757575757569</v>
      </c>
    </row>
    <row r="142" spans="1:23" ht="14.25" customHeight="1" thickTop="1" thickBot="1">
      <c r="L142" s="81" t="s">
        <v>61</v>
      </c>
      <c r="M142" s="82">
        <f t="shared" ref="M142:Q142" si="238">+M139+M140+M141</f>
        <v>5906</v>
      </c>
      <c r="N142" s="83">
        <f t="shared" si="238"/>
        <v>13349</v>
      </c>
      <c r="O142" s="193">
        <f t="shared" si="238"/>
        <v>19255</v>
      </c>
      <c r="P142" s="82">
        <f t="shared" si="238"/>
        <v>34</v>
      </c>
      <c r="Q142" s="193">
        <f t="shared" si="238"/>
        <v>19289</v>
      </c>
      <c r="R142" s="82">
        <f t="shared" ref="R142" si="239">+R139+R140+R141</f>
        <v>6209</v>
      </c>
      <c r="S142" s="83">
        <f t="shared" ref="S142" si="240">+S139+S140+S141</f>
        <v>14783</v>
      </c>
      <c r="T142" s="193">
        <f t="shared" ref="T142" si="241">+T139+T140+T141</f>
        <v>20992</v>
      </c>
      <c r="U142" s="82">
        <f t="shared" ref="U142" si="242">+U139+U140+U141</f>
        <v>3</v>
      </c>
      <c r="V142" s="193">
        <f t="shared" ref="V142" si="243">+V139+V140+V141</f>
        <v>20995</v>
      </c>
      <c r="W142" s="84">
        <f>IF(Q142=0,0,((V142/Q142)-1)*100)</f>
        <v>8.8444190989683147</v>
      </c>
    </row>
    <row r="143" spans="1:23" ht="14.25" customHeight="1" thickTop="1">
      <c r="L143" s="60" t="s">
        <v>16</v>
      </c>
      <c r="M143" s="77">
        <f t="shared" ref="M143:N143" si="244">+M91+M117</f>
        <v>2282</v>
      </c>
      <c r="N143" s="78">
        <f t="shared" si="244"/>
        <v>4919</v>
      </c>
      <c r="O143" s="200">
        <f t="shared" ref="O143" si="245">M143+N143</f>
        <v>7201</v>
      </c>
      <c r="P143" s="79">
        <f>+P91+P117</f>
        <v>0</v>
      </c>
      <c r="Q143" s="207">
        <f>O143+P143</f>
        <v>7201</v>
      </c>
      <c r="R143" s="77">
        <f t="shared" ref="R143:S145" si="246">+R91+R117</f>
        <v>2121</v>
      </c>
      <c r="S143" s="78">
        <f t="shared" si="246"/>
        <v>5848</v>
      </c>
      <c r="T143" s="200">
        <f t="shared" si="234"/>
        <v>7969</v>
      </c>
      <c r="U143" s="79">
        <f>+U91+U117</f>
        <v>0</v>
      </c>
      <c r="V143" s="207">
        <f>T143+U143</f>
        <v>7969</v>
      </c>
      <c r="W143" s="80">
        <f t="shared" si="236"/>
        <v>10.66518539091792</v>
      </c>
    </row>
    <row r="144" spans="1:23" ht="14.25" customHeight="1">
      <c r="L144" s="60" t="s">
        <v>17</v>
      </c>
      <c r="M144" s="77">
        <f t="shared" ref="M144:N144" si="247">+M92+M118</f>
        <v>2137</v>
      </c>
      <c r="N144" s="78">
        <f t="shared" si="247"/>
        <v>5172</v>
      </c>
      <c r="O144" s="200">
        <f>M144+N144</f>
        <v>7309</v>
      </c>
      <c r="P144" s="79">
        <f>+P92+P118</f>
        <v>2</v>
      </c>
      <c r="Q144" s="207">
        <f>O144+P144</f>
        <v>7311</v>
      </c>
      <c r="R144" s="77">
        <f t="shared" si="246"/>
        <v>2005</v>
      </c>
      <c r="S144" s="78">
        <f t="shared" si="246"/>
        <v>5844</v>
      </c>
      <c r="T144" s="200">
        <f>R144+S144</f>
        <v>7849</v>
      </c>
      <c r="U144" s="79">
        <f>+U92+U118</f>
        <v>2</v>
      </c>
      <c r="V144" s="207">
        <f>T144+U144</f>
        <v>7851</v>
      </c>
      <c r="W144" s="80">
        <f>IF(Q144=0,0,((V144/Q144)-1)*100)</f>
        <v>7.3861304883052981</v>
      </c>
    </row>
    <row r="145" spans="1:23" ht="14.25" customHeight="1" thickBot="1">
      <c r="L145" s="60" t="s">
        <v>18</v>
      </c>
      <c r="M145" s="77">
        <f t="shared" ref="M145:N145" si="248">+M93+M119</f>
        <v>2082</v>
      </c>
      <c r="N145" s="78">
        <f t="shared" si="248"/>
        <v>4751</v>
      </c>
      <c r="O145" s="202">
        <f t="shared" ref="O145" si="249">M145+N145</f>
        <v>6833</v>
      </c>
      <c r="P145" s="85">
        <f>+P93+P119</f>
        <v>0</v>
      </c>
      <c r="Q145" s="207">
        <f>O145+P145</f>
        <v>6833</v>
      </c>
      <c r="R145" s="77">
        <f t="shared" si="246"/>
        <v>1818</v>
      </c>
      <c r="S145" s="78">
        <f t="shared" si="246"/>
        <v>5399</v>
      </c>
      <c r="T145" s="202">
        <f t="shared" si="234"/>
        <v>7217</v>
      </c>
      <c r="U145" s="85">
        <f>+U93+U119</f>
        <v>0</v>
      </c>
      <c r="V145" s="207">
        <f>T145+U145</f>
        <v>7217</v>
      </c>
      <c r="W145" s="80">
        <f t="shared" si="236"/>
        <v>5.6197863310405438</v>
      </c>
    </row>
    <row r="146" spans="1:23" ht="14.25" customHeight="1" thickTop="1" thickBot="1">
      <c r="A146" s="384"/>
      <c r="L146" s="86" t="s">
        <v>39</v>
      </c>
      <c r="M146" s="82">
        <f t="shared" ref="M146:Q146" si="250">+M143+M144+M145</f>
        <v>6501</v>
      </c>
      <c r="N146" s="83">
        <f t="shared" si="250"/>
        <v>14842</v>
      </c>
      <c r="O146" s="193">
        <f t="shared" si="250"/>
        <v>21343</v>
      </c>
      <c r="P146" s="82">
        <f t="shared" si="250"/>
        <v>2</v>
      </c>
      <c r="Q146" s="193">
        <f t="shared" si="250"/>
        <v>21345</v>
      </c>
      <c r="R146" s="82">
        <f t="shared" ref="R146" si="251">+R143+R144+R145</f>
        <v>5944</v>
      </c>
      <c r="S146" s="83">
        <f t="shared" ref="S146" si="252">+S143+S144+S145</f>
        <v>17091</v>
      </c>
      <c r="T146" s="193">
        <f t="shared" ref="T146" si="253">+T143+T144+T145</f>
        <v>23035</v>
      </c>
      <c r="U146" s="82">
        <f t="shared" ref="U146" si="254">+U143+U144+U145</f>
        <v>2</v>
      </c>
      <c r="V146" s="193">
        <f t="shared" ref="V146" si="255">+V143+V144+V145</f>
        <v>23037</v>
      </c>
      <c r="W146" s="89">
        <f t="shared" si="236"/>
        <v>7.9269149683766749</v>
      </c>
    </row>
    <row r="147" spans="1:23" ht="14.25" customHeight="1" thickTop="1">
      <c r="A147" s="384"/>
      <c r="L147" s="60" t="s">
        <v>21</v>
      </c>
      <c r="M147" s="77">
        <f t="shared" ref="M147:N147" si="256">+M95+M121</f>
        <v>2327</v>
      </c>
      <c r="N147" s="78">
        <f t="shared" si="256"/>
        <v>4327</v>
      </c>
      <c r="O147" s="202">
        <f t="shared" ref="O147:O149" si="257">M147+N147</f>
        <v>6654</v>
      </c>
      <c r="P147" s="90">
        <f>+P95+P121</f>
        <v>0</v>
      </c>
      <c r="Q147" s="207">
        <f>O147+P147</f>
        <v>6654</v>
      </c>
      <c r="R147" s="77">
        <f t="shared" ref="R147:S149" si="258">+R95+R121</f>
        <v>1958</v>
      </c>
      <c r="S147" s="78">
        <f t="shared" si="258"/>
        <v>5053</v>
      </c>
      <c r="T147" s="202">
        <f t="shared" si="234"/>
        <v>7011</v>
      </c>
      <c r="U147" s="90">
        <f>+U95+U121</f>
        <v>4</v>
      </c>
      <c r="V147" s="207">
        <f>T147+U147</f>
        <v>7015</v>
      </c>
      <c r="W147" s="80">
        <f t="shared" si="236"/>
        <v>5.4253080853621904</v>
      </c>
    </row>
    <row r="148" spans="1:23" ht="14.25" customHeight="1">
      <c r="A148" s="384"/>
      <c r="L148" s="60" t="s">
        <v>22</v>
      </c>
      <c r="M148" s="77">
        <f t="shared" ref="M148:N148" si="259">+M96+M122</f>
        <v>2146</v>
      </c>
      <c r="N148" s="78">
        <f t="shared" si="259"/>
        <v>3954</v>
      </c>
      <c r="O148" s="202">
        <f t="shared" si="257"/>
        <v>6100</v>
      </c>
      <c r="P148" s="79">
        <f>+P96+P122</f>
        <v>6</v>
      </c>
      <c r="Q148" s="207">
        <f>O148+P148</f>
        <v>6106</v>
      </c>
      <c r="R148" s="77">
        <f t="shared" si="258"/>
        <v>1995</v>
      </c>
      <c r="S148" s="78">
        <f t="shared" si="258"/>
        <v>4705</v>
      </c>
      <c r="T148" s="202">
        <f t="shared" si="234"/>
        <v>6700</v>
      </c>
      <c r="U148" s="79">
        <f>+U96+U122</f>
        <v>2</v>
      </c>
      <c r="V148" s="207">
        <f>T148+U148</f>
        <v>6702</v>
      </c>
      <c r="W148" s="80">
        <f t="shared" si="236"/>
        <v>9.7608909269570887</v>
      </c>
    </row>
    <row r="149" spans="1:23" ht="14.25" customHeight="1" thickBot="1">
      <c r="A149" s="386"/>
      <c r="K149" s="386"/>
      <c r="L149" s="60" t="s">
        <v>23</v>
      </c>
      <c r="M149" s="77">
        <f t="shared" ref="M149:N149" si="260">+M97+M123</f>
        <v>2176</v>
      </c>
      <c r="N149" s="78">
        <f t="shared" si="260"/>
        <v>4183</v>
      </c>
      <c r="O149" s="202">
        <f t="shared" si="257"/>
        <v>6359</v>
      </c>
      <c r="P149" s="79">
        <f>+P97+P123</f>
        <v>0</v>
      </c>
      <c r="Q149" s="207">
        <f>O149+P149</f>
        <v>6359</v>
      </c>
      <c r="R149" s="77">
        <f t="shared" si="258"/>
        <v>1954</v>
      </c>
      <c r="S149" s="78">
        <f t="shared" si="258"/>
        <v>4701</v>
      </c>
      <c r="T149" s="202">
        <f t="shared" si="234"/>
        <v>6655</v>
      </c>
      <c r="U149" s="79">
        <f>+U97+U123</f>
        <v>0</v>
      </c>
      <c r="V149" s="207">
        <f>T149+U149</f>
        <v>6655</v>
      </c>
      <c r="W149" s="80">
        <f t="shared" si="236"/>
        <v>4.6548199402421719</v>
      </c>
    </row>
    <row r="150" spans="1:23" ht="14.25" customHeight="1" thickTop="1" thickBot="1">
      <c r="A150" s="386"/>
      <c r="K150" s="386"/>
      <c r="L150" s="81" t="s">
        <v>40</v>
      </c>
      <c r="M150" s="82">
        <f t="shared" ref="M150:Q150" si="261">+M147+M148+M149</f>
        <v>6649</v>
      </c>
      <c r="N150" s="83">
        <f t="shared" si="261"/>
        <v>12464</v>
      </c>
      <c r="O150" s="193">
        <f t="shared" si="261"/>
        <v>19113</v>
      </c>
      <c r="P150" s="82">
        <f t="shared" si="261"/>
        <v>6</v>
      </c>
      <c r="Q150" s="193">
        <f t="shared" si="261"/>
        <v>19119</v>
      </c>
      <c r="R150" s="82">
        <f t="shared" ref="R150:V150" si="262">+R147+R148+R149</f>
        <v>5907</v>
      </c>
      <c r="S150" s="83">
        <f t="shared" si="262"/>
        <v>14459</v>
      </c>
      <c r="T150" s="193">
        <f t="shared" si="262"/>
        <v>20366</v>
      </c>
      <c r="U150" s="82">
        <f t="shared" si="262"/>
        <v>6</v>
      </c>
      <c r="V150" s="193">
        <f t="shared" si="262"/>
        <v>20372</v>
      </c>
      <c r="W150" s="84">
        <f t="shared" si="236"/>
        <v>6.5536900465505532</v>
      </c>
    </row>
    <row r="151" spans="1:23" ht="14.25" customHeight="1" thickTop="1" thickBot="1">
      <c r="L151" s="60" t="s">
        <v>10</v>
      </c>
      <c r="M151" s="77">
        <f t="shared" ref="M151:N151" si="263">+M99+M125</f>
        <v>2080</v>
      </c>
      <c r="N151" s="78">
        <f t="shared" si="263"/>
        <v>4876</v>
      </c>
      <c r="O151" s="200">
        <f>M151+N151</f>
        <v>6956</v>
      </c>
      <c r="P151" s="79">
        <f>+P99+P125</f>
        <v>0</v>
      </c>
      <c r="Q151" s="207">
        <f>O151+P151</f>
        <v>6956</v>
      </c>
      <c r="R151" s="77">
        <f>+R99+R125</f>
        <v>2346</v>
      </c>
      <c r="S151" s="78">
        <f>+S99+S125</f>
        <v>4787</v>
      </c>
      <c r="T151" s="200">
        <f>R151+S151</f>
        <v>7133</v>
      </c>
      <c r="U151" s="79">
        <f>+U99+U125</f>
        <v>0</v>
      </c>
      <c r="V151" s="207">
        <f>T151+U151</f>
        <v>7133</v>
      </c>
      <c r="W151" s="80">
        <f>IF(Q151=0,0,((V151/Q151)-1)*100)</f>
        <v>2.5445658424381845</v>
      </c>
    </row>
    <row r="152" spans="1:23" ht="14.25" customHeight="1" thickTop="1" thickBot="1">
      <c r="A152" s="384"/>
      <c r="L152" s="81" t="s">
        <v>66</v>
      </c>
      <c r="M152" s="82">
        <f>+M142+M146+M150+M151</f>
        <v>21136</v>
      </c>
      <c r="N152" s="83">
        <f t="shared" ref="N152" si="264">+N142+N146+N150+N151</f>
        <v>45531</v>
      </c>
      <c r="O152" s="201">
        <f t="shared" ref="O152" si="265">+O142+O146+O150+O151</f>
        <v>66667</v>
      </c>
      <c r="P152" s="82">
        <f t="shared" ref="P152" si="266">+P142+P146+P150+P151</f>
        <v>42</v>
      </c>
      <c r="Q152" s="201">
        <f t="shared" ref="Q152" si="267">+Q142+Q146+Q150+Q151</f>
        <v>66709</v>
      </c>
      <c r="R152" s="82">
        <f t="shared" ref="R152" si="268">+R142+R146+R150+R151</f>
        <v>20406</v>
      </c>
      <c r="S152" s="83">
        <f t="shared" ref="S152" si="269">+S142+S146+S150+S151</f>
        <v>51120</v>
      </c>
      <c r="T152" s="201">
        <f t="shared" ref="T152" si="270">+T142+T146+T150+T151</f>
        <v>71526</v>
      </c>
      <c r="U152" s="82">
        <f t="shared" ref="U152" si="271">+U142+U146+U150+U151</f>
        <v>11</v>
      </c>
      <c r="V152" s="201">
        <f t="shared" ref="V152" si="272">+V142+V146+V150+V151</f>
        <v>71537</v>
      </c>
      <c r="W152" s="84">
        <f t="shared" ref="W152" si="273">IF(Q152=0,0,((V152/Q152)-1)*100)</f>
        <v>7.237404248302326</v>
      </c>
    </row>
    <row r="153" spans="1:23" ht="14.25" customHeight="1" thickTop="1">
      <c r="L153" s="60" t="s">
        <v>11</v>
      </c>
      <c r="M153" s="77">
        <f t="shared" ref="M153:N153" si="274">+M101+M127</f>
        <v>2349</v>
      </c>
      <c r="N153" s="78">
        <f t="shared" si="274"/>
        <v>5234</v>
      </c>
      <c r="O153" s="200">
        <f>M153+N153</f>
        <v>7583</v>
      </c>
      <c r="P153" s="79">
        <f>+P101+P127</f>
        <v>0</v>
      </c>
      <c r="Q153" s="207">
        <f>O153+P153</f>
        <v>7583</v>
      </c>
      <c r="R153" s="77"/>
      <c r="S153" s="78"/>
      <c r="T153" s="200"/>
      <c r="U153" s="79"/>
      <c r="V153" s="207"/>
      <c r="W153" s="80"/>
    </row>
    <row r="154" spans="1:23" ht="14.25" customHeight="1" thickBot="1">
      <c r="L154" s="66" t="s">
        <v>12</v>
      </c>
      <c r="M154" s="77">
        <f t="shared" ref="M154:N154" si="275">+M102+M128</f>
        <v>2097</v>
      </c>
      <c r="N154" s="78">
        <f t="shared" si="275"/>
        <v>5097</v>
      </c>
      <c r="O154" s="200">
        <f>M154+N154</f>
        <v>7194</v>
      </c>
      <c r="P154" s="79">
        <f>+P102+P128</f>
        <v>0</v>
      </c>
      <c r="Q154" s="207">
        <f>O154+P154</f>
        <v>7194</v>
      </c>
      <c r="R154" s="77"/>
      <c r="S154" s="78"/>
      <c r="T154" s="200"/>
      <c r="U154" s="79"/>
      <c r="V154" s="207"/>
      <c r="W154" s="80"/>
    </row>
    <row r="155" spans="1:23" ht="14.25" customHeight="1" thickTop="1" thickBot="1">
      <c r="A155" s="384"/>
      <c r="L155" s="81" t="s">
        <v>38</v>
      </c>
      <c r="M155" s="82">
        <f t="shared" ref="M155:Q155" si="276">+M151+M153+M154</f>
        <v>6526</v>
      </c>
      <c r="N155" s="83">
        <f t="shared" si="276"/>
        <v>15207</v>
      </c>
      <c r="O155" s="201">
        <f t="shared" si="276"/>
        <v>21733</v>
      </c>
      <c r="P155" s="82">
        <f t="shared" si="276"/>
        <v>0</v>
      </c>
      <c r="Q155" s="201">
        <f t="shared" si="276"/>
        <v>21733</v>
      </c>
      <c r="R155" s="82"/>
      <c r="S155" s="83"/>
      <c r="T155" s="201"/>
      <c r="U155" s="82"/>
      <c r="V155" s="201"/>
      <c r="W155" s="84"/>
    </row>
    <row r="156" spans="1:23" ht="14.25" customHeight="1" thickTop="1" thickBot="1">
      <c r="A156" s="384"/>
      <c r="L156" s="81" t="s">
        <v>63</v>
      </c>
      <c r="M156" s="82">
        <f t="shared" ref="M156:Q156" si="277">+M142+M146+M150+M155</f>
        <v>25582</v>
      </c>
      <c r="N156" s="83">
        <f t="shared" si="277"/>
        <v>55862</v>
      </c>
      <c r="O156" s="193">
        <f t="shared" si="277"/>
        <v>81444</v>
      </c>
      <c r="P156" s="82">
        <f t="shared" si="277"/>
        <v>42</v>
      </c>
      <c r="Q156" s="193">
        <f t="shared" si="277"/>
        <v>81486</v>
      </c>
      <c r="R156" s="82"/>
      <c r="S156" s="83"/>
      <c r="T156" s="193"/>
      <c r="U156" s="82"/>
      <c r="V156" s="193"/>
      <c r="W156" s="84"/>
    </row>
    <row r="157" spans="1:23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:23" ht="13.5" thickTop="1">
      <c r="L158" s="476" t="s">
        <v>54</v>
      </c>
      <c r="M158" s="477"/>
      <c r="N158" s="477"/>
      <c r="O158" s="477"/>
      <c r="P158" s="477"/>
      <c r="Q158" s="477"/>
      <c r="R158" s="477"/>
      <c r="S158" s="477"/>
      <c r="T158" s="477"/>
      <c r="U158" s="477"/>
      <c r="V158" s="477"/>
      <c r="W158" s="478"/>
    </row>
    <row r="159" spans="1:23" ht="13.5" thickBot="1">
      <c r="L159" s="479" t="s">
        <v>51</v>
      </c>
      <c r="M159" s="480"/>
      <c r="N159" s="480"/>
      <c r="O159" s="480"/>
      <c r="P159" s="480"/>
      <c r="Q159" s="480"/>
      <c r="R159" s="480"/>
      <c r="S159" s="480"/>
      <c r="T159" s="480"/>
      <c r="U159" s="480"/>
      <c r="V159" s="480"/>
      <c r="W159" s="481"/>
    </row>
    <row r="160" spans="1:23" ht="14.25" thickTop="1" thickBot="1">
      <c r="L160" s="235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7" t="s">
        <v>34</v>
      </c>
    </row>
    <row r="161" spans="1:23" ht="14.25" customHeight="1" thickTop="1" thickBot="1">
      <c r="L161" s="238"/>
      <c r="M161" s="239" t="s">
        <v>64</v>
      </c>
      <c r="N161" s="239"/>
      <c r="O161" s="239"/>
      <c r="P161" s="239"/>
      <c r="Q161" s="240"/>
      <c r="R161" s="239" t="s">
        <v>65</v>
      </c>
      <c r="S161" s="239"/>
      <c r="T161" s="239"/>
      <c r="U161" s="239"/>
      <c r="V161" s="240"/>
      <c r="W161" s="241" t="s">
        <v>2</v>
      </c>
    </row>
    <row r="162" spans="1:23" ht="13.5" thickTop="1">
      <c r="L162" s="242" t="s">
        <v>3</v>
      </c>
      <c r="M162" s="243"/>
      <c r="N162" s="244"/>
      <c r="O162" s="245"/>
      <c r="P162" s="246"/>
      <c r="Q162" s="245"/>
      <c r="R162" s="243"/>
      <c r="S162" s="244"/>
      <c r="T162" s="245"/>
      <c r="U162" s="246"/>
      <c r="V162" s="245"/>
      <c r="W162" s="247" t="s">
        <v>4</v>
      </c>
    </row>
    <row r="163" spans="1:23" ht="13.5" thickBot="1">
      <c r="L163" s="248"/>
      <c r="M163" s="249" t="s">
        <v>35</v>
      </c>
      <c r="N163" s="250" t="s">
        <v>36</v>
      </c>
      <c r="O163" s="251" t="s">
        <v>37</v>
      </c>
      <c r="P163" s="252" t="s">
        <v>32</v>
      </c>
      <c r="Q163" s="251" t="s">
        <v>7</v>
      </c>
      <c r="R163" s="249" t="s">
        <v>35</v>
      </c>
      <c r="S163" s="250" t="s">
        <v>36</v>
      </c>
      <c r="T163" s="251" t="s">
        <v>37</v>
      </c>
      <c r="U163" s="252" t="s">
        <v>32</v>
      </c>
      <c r="V163" s="251" t="s">
        <v>7</v>
      </c>
      <c r="W163" s="253"/>
    </row>
    <row r="164" spans="1:23" ht="3.75" customHeight="1" thickTop="1">
      <c r="L164" s="242"/>
      <c r="M164" s="254"/>
      <c r="N164" s="255"/>
      <c r="O164" s="330"/>
      <c r="P164" s="257"/>
      <c r="Q164" s="330"/>
      <c r="R164" s="254"/>
      <c r="S164" s="255"/>
      <c r="T164" s="330"/>
      <c r="U164" s="257"/>
      <c r="V164" s="330"/>
      <c r="W164" s="258"/>
    </row>
    <row r="165" spans="1:23" ht="14.25" customHeight="1">
      <c r="L165" s="242" t="s">
        <v>13</v>
      </c>
      <c r="M165" s="259">
        <f>+Lcc_BKK!M165+Lcc_DMK!M165</f>
        <v>0</v>
      </c>
      <c r="N165" s="260">
        <f>+Lcc_BKK!N165+Lcc_DMK!N165</f>
        <v>1</v>
      </c>
      <c r="O165" s="331">
        <f>M165+N165</f>
        <v>1</v>
      </c>
      <c r="P165" s="262">
        <f>Lcc_BKK!P165+Lcc_DMK!P165</f>
        <v>0</v>
      </c>
      <c r="Q165" s="331">
        <f>O165+P165</f>
        <v>1</v>
      </c>
      <c r="R165" s="259">
        <f>+Lcc_BKK!R165+Lcc_DMK!R165</f>
        <v>0</v>
      </c>
      <c r="S165" s="260">
        <f>+Lcc_BKK!S165+Lcc_DMK!S165</f>
        <v>0</v>
      </c>
      <c r="T165" s="331">
        <f>R165+S165</f>
        <v>0</v>
      </c>
      <c r="U165" s="262">
        <f>Lcc_BKK!U165+Lcc_DMK!U165</f>
        <v>0</v>
      </c>
      <c r="V165" s="331">
        <f>T165+U165</f>
        <v>0</v>
      </c>
      <c r="W165" s="263">
        <f t="shared" ref="W165:W176" si="278">IF(Q165=0,0,((V165/Q165)-1)*100)</f>
        <v>-100</v>
      </c>
    </row>
    <row r="166" spans="1:23" ht="14.25" customHeight="1">
      <c r="L166" s="242" t="s">
        <v>14</v>
      </c>
      <c r="M166" s="259">
        <f>+Lcc_BKK!M166+Lcc_DMK!M166</f>
        <v>0</v>
      </c>
      <c r="N166" s="260">
        <f>+Lcc_BKK!N166+Lcc_DMK!N166</f>
        <v>1</v>
      </c>
      <c r="O166" s="331">
        <f>M166+N166</f>
        <v>1</v>
      </c>
      <c r="P166" s="262">
        <f>Lcc_BKK!P166+Lcc_DMK!P166</f>
        <v>0</v>
      </c>
      <c r="Q166" s="331">
        <f>O166+P166</f>
        <v>1</v>
      </c>
      <c r="R166" s="259">
        <f>+Lcc_BKK!R166+Lcc_DMK!R166</f>
        <v>0</v>
      </c>
      <c r="S166" s="260">
        <f>+Lcc_BKK!S166+Lcc_DMK!S166</f>
        <v>0</v>
      </c>
      <c r="T166" s="331">
        <f>R166+S166</f>
        <v>0</v>
      </c>
      <c r="U166" s="262">
        <f>Lcc_BKK!U166+Lcc_DMK!U166</f>
        <v>0</v>
      </c>
      <c r="V166" s="331">
        <f>T166+U166</f>
        <v>0</v>
      </c>
      <c r="W166" s="263">
        <f t="shared" si="278"/>
        <v>-100</v>
      </c>
    </row>
    <row r="167" spans="1:23" ht="14.25" customHeight="1" thickBot="1">
      <c r="L167" s="242" t="s">
        <v>15</v>
      </c>
      <c r="M167" s="259">
        <f>+Lcc_BKK!M167+Lcc_DMK!M167</f>
        <v>0</v>
      </c>
      <c r="N167" s="260">
        <f>+Lcc_BKK!N167+Lcc_DMK!N167</f>
        <v>4</v>
      </c>
      <c r="O167" s="331">
        <f>M167+N167</f>
        <v>4</v>
      </c>
      <c r="P167" s="262">
        <f>Lcc_BKK!P167+Lcc_DMK!P167</f>
        <v>0</v>
      </c>
      <c r="Q167" s="331">
        <f>O167+P167</f>
        <v>4</v>
      </c>
      <c r="R167" s="259">
        <f>+Lcc_BKK!R167+Lcc_DMK!R167</f>
        <v>0</v>
      </c>
      <c r="S167" s="260">
        <f>+Lcc_BKK!S167+Lcc_DMK!S167</f>
        <v>0</v>
      </c>
      <c r="T167" s="331">
        <f>R167+S167</f>
        <v>0</v>
      </c>
      <c r="U167" s="262">
        <f>Lcc_BKK!U167+Lcc_DMK!U167</f>
        <v>0</v>
      </c>
      <c r="V167" s="331">
        <f>T167+U167</f>
        <v>0</v>
      </c>
      <c r="W167" s="263">
        <f>IF(Q167=0,0,((V167/Q167)-1)*100)</f>
        <v>-100</v>
      </c>
    </row>
    <row r="168" spans="1:23" ht="14.25" customHeight="1" thickTop="1" thickBot="1">
      <c r="L168" s="264" t="s">
        <v>61</v>
      </c>
      <c r="M168" s="265">
        <f t="shared" ref="M168:Q168" si="279">+M165+M166+M167</f>
        <v>0</v>
      </c>
      <c r="N168" s="266">
        <f t="shared" si="279"/>
        <v>6</v>
      </c>
      <c r="O168" s="267">
        <f t="shared" si="279"/>
        <v>6</v>
      </c>
      <c r="P168" s="265">
        <f t="shared" si="279"/>
        <v>0</v>
      </c>
      <c r="Q168" s="267">
        <f t="shared" si="279"/>
        <v>6</v>
      </c>
      <c r="R168" s="265">
        <f t="shared" ref="R168:U168" si="280">+R165+R166+R167</f>
        <v>0</v>
      </c>
      <c r="S168" s="266">
        <f t="shared" si="280"/>
        <v>0</v>
      </c>
      <c r="T168" s="267">
        <f t="shared" si="280"/>
        <v>0</v>
      </c>
      <c r="U168" s="265">
        <f t="shared" si="280"/>
        <v>0</v>
      </c>
      <c r="V168" s="267">
        <f t="shared" ref="V168" si="281">+V165+V166+V167</f>
        <v>0</v>
      </c>
      <c r="W168" s="268">
        <f>IF(Q168=0,0,((V168/Q168)-1)*100)</f>
        <v>-100</v>
      </c>
    </row>
    <row r="169" spans="1:23" ht="14.25" customHeight="1" thickTop="1">
      <c r="L169" s="242" t="s">
        <v>16</v>
      </c>
      <c r="M169" s="259">
        <f>+Lcc_BKK!M169+Lcc_DMK!M169</f>
        <v>0</v>
      </c>
      <c r="N169" s="260">
        <f>+Lcc_BKK!N169+Lcc_DMK!N169</f>
        <v>0</v>
      </c>
      <c r="O169" s="331">
        <f>SUM(M169:N169)</f>
        <v>0</v>
      </c>
      <c r="P169" s="262">
        <f>Lcc_BKK!P169+Lcc_DMK!P169</f>
        <v>0</v>
      </c>
      <c r="Q169" s="331">
        <f t="shared" ref="Q169" si="282">O169+P169</f>
        <v>0</v>
      </c>
      <c r="R169" s="259">
        <f>+Lcc_BKK!R169+Lcc_DMK!R169</f>
        <v>0</v>
      </c>
      <c r="S169" s="260">
        <f>+Lcc_BKK!S169+Lcc_DMK!S169</f>
        <v>0</v>
      </c>
      <c r="T169" s="331">
        <f>SUM(R169:S169)</f>
        <v>0</v>
      </c>
      <c r="U169" s="262">
        <f>Lcc_BKK!U169+Lcc_DMK!U169</f>
        <v>0</v>
      </c>
      <c r="V169" s="331">
        <f t="shared" ref="V169" si="283">T169+U169</f>
        <v>0</v>
      </c>
      <c r="W169" s="263">
        <f t="shared" si="278"/>
        <v>0</v>
      </c>
    </row>
    <row r="170" spans="1:23" ht="14.25" customHeight="1">
      <c r="L170" s="242" t="s">
        <v>17</v>
      </c>
      <c r="M170" s="259">
        <f>+Lcc_BKK!M170+Lcc_DMK!M170</f>
        <v>0</v>
      </c>
      <c r="N170" s="260">
        <f>+Lcc_BKK!N170+Lcc_DMK!N170</f>
        <v>1</v>
      </c>
      <c r="O170" s="331">
        <f>SUM(M170:N170)</f>
        <v>1</v>
      </c>
      <c r="P170" s="262">
        <f>Lcc_BKK!P170+Lcc_DMK!P170</f>
        <v>0</v>
      </c>
      <c r="Q170" s="331">
        <f>O170+P170</f>
        <v>1</v>
      </c>
      <c r="R170" s="259">
        <f>+Lcc_BKK!R170+Lcc_DMK!R170</f>
        <v>0</v>
      </c>
      <c r="S170" s="260">
        <f>+Lcc_BKK!S170+Lcc_DMK!S170</f>
        <v>0</v>
      </c>
      <c r="T170" s="331">
        <f>SUM(R170:S170)</f>
        <v>0</v>
      </c>
      <c r="U170" s="262">
        <f>Lcc_BKK!U170+Lcc_DMK!U170</f>
        <v>0</v>
      </c>
      <c r="V170" s="331">
        <f>T170+U170</f>
        <v>0</v>
      </c>
      <c r="W170" s="263">
        <f>IF(Q170=0,0,((V170/Q170)-1)*100)</f>
        <v>-100</v>
      </c>
    </row>
    <row r="171" spans="1:23" ht="14.25" customHeight="1" thickBot="1">
      <c r="L171" s="242" t="s">
        <v>18</v>
      </c>
      <c r="M171" s="259">
        <f>+Lcc_BKK!M171+Lcc_DMK!M171</f>
        <v>0</v>
      </c>
      <c r="N171" s="260">
        <f>+Lcc_BKK!N171+Lcc_DMK!N171</f>
        <v>0</v>
      </c>
      <c r="O171" s="332">
        <f>SUM(M171:N171)</f>
        <v>0</v>
      </c>
      <c r="P171" s="270">
        <f>Lcc_BKK!P171+Lcc_DMK!P171</f>
        <v>0</v>
      </c>
      <c r="Q171" s="332">
        <f>O171+P171</f>
        <v>0</v>
      </c>
      <c r="R171" s="259">
        <f>+Lcc_BKK!R171+Lcc_DMK!R171</f>
        <v>0</v>
      </c>
      <c r="S171" s="260">
        <f>+Lcc_BKK!S171+Lcc_DMK!S171</f>
        <v>0</v>
      </c>
      <c r="T171" s="332">
        <f>SUM(R171:S171)</f>
        <v>0</v>
      </c>
      <c r="U171" s="270">
        <f>Lcc_BKK!U171+Lcc_DMK!U171</f>
        <v>0</v>
      </c>
      <c r="V171" s="332">
        <f>T171+U171</f>
        <v>0</v>
      </c>
      <c r="W171" s="263">
        <f t="shared" si="278"/>
        <v>0</v>
      </c>
    </row>
    <row r="172" spans="1:23" ht="14.25" customHeight="1" thickTop="1" thickBot="1">
      <c r="L172" s="271" t="s">
        <v>39</v>
      </c>
      <c r="M172" s="272">
        <f t="shared" ref="M172:Q172" si="284">+M169+M170+M171</f>
        <v>0</v>
      </c>
      <c r="N172" s="272">
        <f t="shared" si="284"/>
        <v>1</v>
      </c>
      <c r="O172" s="273">
        <f t="shared" si="284"/>
        <v>1</v>
      </c>
      <c r="P172" s="274">
        <f t="shared" si="284"/>
        <v>0</v>
      </c>
      <c r="Q172" s="273">
        <f t="shared" si="284"/>
        <v>1</v>
      </c>
      <c r="R172" s="272">
        <f t="shared" ref="R172:U172" si="285">+R169+R170+R171</f>
        <v>0</v>
      </c>
      <c r="S172" s="272">
        <f t="shared" si="285"/>
        <v>0</v>
      </c>
      <c r="T172" s="273">
        <f t="shared" si="285"/>
        <v>0</v>
      </c>
      <c r="U172" s="274">
        <f t="shared" si="285"/>
        <v>0</v>
      </c>
      <c r="V172" s="273">
        <f t="shared" ref="V172" si="286">+V169+V170+V171</f>
        <v>0</v>
      </c>
      <c r="W172" s="275">
        <f t="shared" si="278"/>
        <v>-100</v>
      </c>
    </row>
    <row r="173" spans="1:23" ht="14.25" customHeight="1" thickTop="1">
      <c r="A173" s="386"/>
      <c r="K173" s="386"/>
      <c r="L173" s="242" t="s">
        <v>21</v>
      </c>
      <c r="M173" s="259">
        <f>+Lcc_BKK!M173+Lcc_DMK!M173</f>
        <v>0</v>
      </c>
      <c r="N173" s="260">
        <f>+Lcc_BKK!N173+Lcc_DMK!N173</f>
        <v>0</v>
      </c>
      <c r="O173" s="332">
        <f>SUM(M173:N173)</f>
        <v>0</v>
      </c>
      <c r="P173" s="276">
        <f>Lcc_BKK!P173+Lcc_DMK!P173</f>
        <v>0</v>
      </c>
      <c r="Q173" s="332">
        <f>O173+P173</f>
        <v>0</v>
      </c>
      <c r="R173" s="259">
        <f>+Lcc_BKK!R173+Lcc_DMK!R173</f>
        <v>0</v>
      </c>
      <c r="S173" s="260">
        <f>+Lcc_BKK!S173+Lcc_DMK!S173</f>
        <v>0</v>
      </c>
      <c r="T173" s="332">
        <f>SUM(R173:S173)</f>
        <v>0</v>
      </c>
      <c r="U173" s="276">
        <f>Lcc_BKK!U173+Lcc_DMK!U173</f>
        <v>0</v>
      </c>
      <c r="V173" s="332">
        <f>T173+U173</f>
        <v>0</v>
      </c>
      <c r="W173" s="263">
        <f t="shared" si="278"/>
        <v>0</v>
      </c>
    </row>
    <row r="174" spans="1:23" ht="14.25" customHeight="1">
      <c r="A174" s="386"/>
      <c r="K174" s="386"/>
      <c r="L174" s="242" t="s">
        <v>22</v>
      </c>
      <c r="M174" s="259">
        <f>+Lcc_BKK!M174+Lcc_DMK!M174</f>
        <v>0</v>
      </c>
      <c r="N174" s="260">
        <f>+Lcc_BKK!N174+Lcc_DMK!N174</f>
        <v>6</v>
      </c>
      <c r="O174" s="332">
        <f>SUM(M174:N174)</f>
        <v>6</v>
      </c>
      <c r="P174" s="262">
        <f>Lcc_BKK!P174+Lcc_DMK!P174</f>
        <v>0</v>
      </c>
      <c r="Q174" s="332">
        <f>O174+P174</f>
        <v>6</v>
      </c>
      <c r="R174" s="259">
        <f>+Lcc_BKK!R174+Lcc_DMK!R174</f>
        <v>0</v>
      </c>
      <c r="S174" s="260">
        <f>+Lcc_BKK!S174+Lcc_DMK!S174</f>
        <v>0</v>
      </c>
      <c r="T174" s="332">
        <f>SUM(R174:S174)</f>
        <v>0</v>
      </c>
      <c r="U174" s="262">
        <f>Lcc_BKK!U174+Lcc_DMK!U174</f>
        <v>0</v>
      </c>
      <c r="V174" s="332">
        <f>T174+U174</f>
        <v>0</v>
      </c>
      <c r="W174" s="263">
        <f t="shared" si="278"/>
        <v>-100</v>
      </c>
    </row>
    <row r="175" spans="1:23" ht="14.25" customHeight="1" thickBot="1">
      <c r="A175" s="386"/>
      <c r="K175" s="386"/>
      <c r="L175" s="242" t="s">
        <v>23</v>
      </c>
      <c r="M175" s="259">
        <f>+Lcc_BKK!M175+Lcc_DMK!M175</f>
        <v>0</v>
      </c>
      <c r="N175" s="260">
        <f>+Lcc_BKK!N175+Lcc_DMK!N175</f>
        <v>0</v>
      </c>
      <c r="O175" s="332">
        <f>SUM(M175:N175)</f>
        <v>0</v>
      </c>
      <c r="P175" s="262">
        <f>Lcc_BKK!P175+Lcc_DMK!P175</f>
        <v>0</v>
      </c>
      <c r="Q175" s="332">
        <f>O175+P175</f>
        <v>0</v>
      </c>
      <c r="R175" s="259">
        <f>+Lcc_BKK!R175+Lcc_DMK!R175</f>
        <v>0</v>
      </c>
      <c r="S175" s="260">
        <f>+Lcc_BKK!S175+Lcc_DMK!S175</f>
        <v>0</v>
      </c>
      <c r="T175" s="332">
        <f>SUM(R175:S175)</f>
        <v>0</v>
      </c>
      <c r="U175" s="262">
        <f>Lcc_BKK!U175+Lcc_DMK!U175</f>
        <v>0</v>
      </c>
      <c r="V175" s="332">
        <f>T175+U175</f>
        <v>0</v>
      </c>
      <c r="W175" s="263">
        <f t="shared" si="278"/>
        <v>0</v>
      </c>
    </row>
    <row r="176" spans="1:23" ht="14.25" customHeight="1" thickTop="1" thickBot="1">
      <c r="L176" s="264" t="s">
        <v>40</v>
      </c>
      <c r="M176" s="265">
        <f t="shared" ref="M176:Q176" si="287">+M173+M174+M175</f>
        <v>0</v>
      </c>
      <c r="N176" s="266">
        <f t="shared" si="287"/>
        <v>6</v>
      </c>
      <c r="O176" s="267">
        <f t="shared" si="287"/>
        <v>6</v>
      </c>
      <c r="P176" s="265">
        <f t="shared" si="287"/>
        <v>0</v>
      </c>
      <c r="Q176" s="267">
        <f t="shared" si="287"/>
        <v>6</v>
      </c>
      <c r="R176" s="265">
        <f t="shared" ref="R176:U176" si="288">+R173+R174+R175</f>
        <v>0</v>
      </c>
      <c r="S176" s="266">
        <f t="shared" si="288"/>
        <v>0</v>
      </c>
      <c r="T176" s="267">
        <f t="shared" si="288"/>
        <v>0</v>
      </c>
      <c r="U176" s="265">
        <f t="shared" si="288"/>
        <v>0</v>
      </c>
      <c r="V176" s="267">
        <f t="shared" ref="V176" si="289">+V173+V174+V175</f>
        <v>0</v>
      </c>
      <c r="W176" s="268">
        <f t="shared" si="278"/>
        <v>-100</v>
      </c>
    </row>
    <row r="177" spans="12:23" ht="14.25" customHeight="1" thickTop="1" thickBot="1">
      <c r="L177" s="242" t="s">
        <v>10</v>
      </c>
      <c r="M177" s="259">
        <f>+Lcc_BKK!M177+Lcc_DMK!M177</f>
        <v>0</v>
      </c>
      <c r="N177" s="260">
        <f>+Lcc_BKK!N177+Lcc_DMK!N177</f>
        <v>0</v>
      </c>
      <c r="O177" s="332">
        <f>SUM(M177:N177)</f>
        <v>0</v>
      </c>
      <c r="P177" s="262">
        <f>Lcc_BKK!P177+Lcc_DMK!P177</f>
        <v>0</v>
      </c>
      <c r="Q177" s="331">
        <f>O177+P177</f>
        <v>0</v>
      </c>
      <c r="R177" s="259">
        <f>+Lcc_BKK!R177+Lcc_DMK!R177</f>
        <v>0</v>
      </c>
      <c r="S177" s="260">
        <f>+Lcc_BKK!S177+Lcc_DMK!S177</f>
        <v>0</v>
      </c>
      <c r="T177" s="332">
        <f>SUM(R177:S177)</f>
        <v>0</v>
      </c>
      <c r="U177" s="262">
        <f>Lcc_BKK!U177+Lcc_DMK!U177</f>
        <v>0</v>
      </c>
      <c r="V177" s="331">
        <f>T177+U177</f>
        <v>0</v>
      </c>
      <c r="W177" s="263">
        <f>IF(Q177=0,0,((V177/Q177)-1)*100)</f>
        <v>0</v>
      </c>
    </row>
    <row r="178" spans="12:23" ht="14.25" customHeight="1" thickTop="1" thickBot="1">
      <c r="L178" s="264" t="s">
        <v>66</v>
      </c>
      <c r="M178" s="265">
        <f>+M168+M172+M176+M177</f>
        <v>0</v>
      </c>
      <c r="N178" s="266">
        <f t="shared" ref="N178:V178" si="290">+N168+N172+N176+N177</f>
        <v>13</v>
      </c>
      <c r="O178" s="267">
        <f t="shared" si="290"/>
        <v>13</v>
      </c>
      <c r="P178" s="265">
        <f t="shared" si="290"/>
        <v>0</v>
      </c>
      <c r="Q178" s="267">
        <f t="shared" si="290"/>
        <v>13</v>
      </c>
      <c r="R178" s="265">
        <f t="shared" si="290"/>
        <v>0</v>
      </c>
      <c r="S178" s="266">
        <f t="shared" si="290"/>
        <v>0</v>
      </c>
      <c r="T178" s="267">
        <f t="shared" si="290"/>
        <v>0</v>
      </c>
      <c r="U178" s="265">
        <f t="shared" si="290"/>
        <v>0</v>
      </c>
      <c r="V178" s="267">
        <f t="shared" si="290"/>
        <v>0</v>
      </c>
      <c r="W178" s="268">
        <f t="shared" ref="W178" si="291">IF(Q178=0,0,((V178/Q178)-1)*100)</f>
        <v>-100</v>
      </c>
    </row>
    <row r="179" spans="12:23" ht="14.25" customHeight="1" thickTop="1">
      <c r="L179" s="242" t="s">
        <v>11</v>
      </c>
      <c r="M179" s="259">
        <f>+Lcc_BKK!M179+Lcc_DMK!M179</f>
        <v>0</v>
      </c>
      <c r="N179" s="260">
        <f>+Lcc_BKK!N179+Lcc_DMK!N179</f>
        <v>0</v>
      </c>
      <c r="O179" s="332">
        <f>SUM(M179:N179)</f>
        <v>0</v>
      </c>
      <c r="P179" s="262">
        <f>Lcc_BKK!P179+Lcc_DMK!P179</f>
        <v>0</v>
      </c>
      <c r="Q179" s="331">
        <f>O179+P179</f>
        <v>0</v>
      </c>
      <c r="R179" s="259"/>
      <c r="S179" s="260"/>
      <c r="T179" s="332"/>
      <c r="U179" s="262"/>
      <c r="V179" s="331"/>
      <c r="W179" s="263"/>
    </row>
    <row r="180" spans="12:23" ht="14.25" customHeight="1" thickBot="1">
      <c r="L180" s="248" t="s">
        <v>12</v>
      </c>
      <c r="M180" s="259">
        <f>+Lcc_BKK!M180+Lcc_DMK!M180</f>
        <v>0</v>
      </c>
      <c r="N180" s="260">
        <f>+Lcc_BKK!N180+Lcc_DMK!N180</f>
        <v>0</v>
      </c>
      <c r="O180" s="332">
        <f t="shared" ref="O180" si="292">SUM(M180:N180)</f>
        <v>0</v>
      </c>
      <c r="P180" s="262">
        <f>Lcc_BKK!P180+Lcc_DMK!P180</f>
        <v>0</v>
      </c>
      <c r="Q180" s="331">
        <f>O180+P180</f>
        <v>0</v>
      </c>
      <c r="R180" s="259"/>
      <c r="S180" s="260"/>
      <c r="T180" s="332"/>
      <c r="U180" s="262"/>
      <c r="V180" s="331"/>
      <c r="W180" s="263"/>
    </row>
    <row r="181" spans="12:23" ht="14.25" customHeight="1" thickTop="1" thickBot="1">
      <c r="L181" s="264" t="s">
        <v>38</v>
      </c>
      <c r="M181" s="265">
        <f t="shared" ref="M181:Q181" si="293">+M177+M179+M180</f>
        <v>0</v>
      </c>
      <c r="N181" s="266">
        <f t="shared" si="293"/>
        <v>0</v>
      </c>
      <c r="O181" s="267">
        <f t="shared" si="293"/>
        <v>0</v>
      </c>
      <c r="P181" s="265">
        <f t="shared" si="293"/>
        <v>0</v>
      </c>
      <c r="Q181" s="267">
        <f t="shared" si="293"/>
        <v>0</v>
      </c>
      <c r="R181" s="265"/>
      <c r="S181" s="266"/>
      <c r="T181" s="267"/>
      <c r="U181" s="265"/>
      <c r="V181" s="267"/>
      <c r="W181" s="268"/>
    </row>
    <row r="182" spans="12:23" ht="14.25" customHeight="1" thickTop="1" thickBot="1">
      <c r="L182" s="264" t="s">
        <v>63</v>
      </c>
      <c r="M182" s="265">
        <f t="shared" ref="M182:Q182" si="294">+M168+M172+M176+M181</f>
        <v>0</v>
      </c>
      <c r="N182" s="266">
        <f t="shared" si="294"/>
        <v>13</v>
      </c>
      <c r="O182" s="267">
        <f t="shared" si="294"/>
        <v>13</v>
      </c>
      <c r="P182" s="265">
        <f t="shared" si="294"/>
        <v>0</v>
      </c>
      <c r="Q182" s="267">
        <f t="shared" si="294"/>
        <v>13</v>
      </c>
      <c r="R182" s="265"/>
      <c r="S182" s="266"/>
      <c r="T182" s="267"/>
      <c r="U182" s="265"/>
      <c r="V182" s="267"/>
      <c r="W182" s="268"/>
    </row>
    <row r="183" spans="12:23" ht="14.25" thickTop="1" thickBot="1">
      <c r="L183" s="277" t="s">
        <v>60</v>
      </c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</row>
    <row r="184" spans="12:23" ht="13.5" thickTop="1">
      <c r="L184" s="476" t="s">
        <v>55</v>
      </c>
      <c r="M184" s="477"/>
      <c r="N184" s="477"/>
      <c r="O184" s="477"/>
      <c r="P184" s="477"/>
      <c r="Q184" s="477"/>
      <c r="R184" s="477"/>
      <c r="S184" s="477"/>
      <c r="T184" s="477"/>
      <c r="U184" s="477"/>
      <c r="V184" s="477"/>
      <c r="W184" s="478"/>
    </row>
    <row r="185" spans="12:23" ht="13.5" thickBot="1">
      <c r="L185" s="479" t="s">
        <v>52</v>
      </c>
      <c r="M185" s="480"/>
      <c r="N185" s="480"/>
      <c r="O185" s="480"/>
      <c r="P185" s="480"/>
      <c r="Q185" s="480"/>
      <c r="R185" s="480"/>
      <c r="S185" s="480"/>
      <c r="T185" s="480"/>
      <c r="U185" s="480"/>
      <c r="V185" s="480"/>
      <c r="W185" s="481"/>
    </row>
    <row r="186" spans="12:23" ht="14.25" thickTop="1" thickBot="1">
      <c r="L186" s="235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7" t="s">
        <v>34</v>
      </c>
    </row>
    <row r="187" spans="12:23" ht="14.25" thickTop="1" thickBot="1">
      <c r="L187" s="238"/>
      <c r="M187" s="239" t="s">
        <v>64</v>
      </c>
      <c r="N187" s="239"/>
      <c r="O187" s="239"/>
      <c r="P187" s="239"/>
      <c r="Q187" s="240"/>
      <c r="R187" s="239" t="s">
        <v>65</v>
      </c>
      <c r="S187" s="239"/>
      <c r="T187" s="239"/>
      <c r="U187" s="239"/>
      <c r="V187" s="240"/>
      <c r="W187" s="241" t="s">
        <v>2</v>
      </c>
    </row>
    <row r="188" spans="12:23" ht="13.5" thickTop="1">
      <c r="L188" s="242" t="s">
        <v>3</v>
      </c>
      <c r="M188" s="243"/>
      <c r="N188" s="244"/>
      <c r="O188" s="245"/>
      <c r="P188" s="246"/>
      <c r="Q188" s="245"/>
      <c r="R188" s="243"/>
      <c r="S188" s="244"/>
      <c r="T188" s="245"/>
      <c r="U188" s="246"/>
      <c r="V188" s="245"/>
      <c r="W188" s="247" t="s">
        <v>4</v>
      </c>
    </row>
    <row r="189" spans="12:23" ht="13.5" thickBot="1">
      <c r="L189" s="248"/>
      <c r="M189" s="249" t="s">
        <v>35</v>
      </c>
      <c r="N189" s="250" t="s">
        <v>36</v>
      </c>
      <c r="O189" s="251" t="s">
        <v>37</v>
      </c>
      <c r="P189" s="252" t="s">
        <v>32</v>
      </c>
      <c r="Q189" s="251" t="s">
        <v>7</v>
      </c>
      <c r="R189" s="249" t="s">
        <v>35</v>
      </c>
      <c r="S189" s="250" t="s">
        <v>36</v>
      </c>
      <c r="T189" s="251" t="s">
        <v>37</v>
      </c>
      <c r="U189" s="252" t="s">
        <v>32</v>
      </c>
      <c r="V189" s="251" t="s">
        <v>7</v>
      </c>
      <c r="W189" s="253"/>
    </row>
    <row r="190" spans="12:23" ht="4.5" customHeight="1" thickTop="1">
      <c r="L190" s="242"/>
      <c r="M190" s="254"/>
      <c r="N190" s="255"/>
      <c r="O190" s="330"/>
      <c r="P190" s="257"/>
      <c r="Q190" s="330"/>
      <c r="R190" s="254"/>
      <c r="S190" s="255"/>
      <c r="T190" s="330"/>
      <c r="U190" s="257"/>
      <c r="V190" s="330"/>
      <c r="W190" s="258"/>
    </row>
    <row r="191" spans="12:23" ht="14.25" customHeight="1">
      <c r="L191" s="242" t="s">
        <v>13</v>
      </c>
      <c r="M191" s="259">
        <f>+Lcc_BKK!M191+Lcc_DMK!M191</f>
        <v>132</v>
      </c>
      <c r="N191" s="260">
        <f>+Lcc_BKK!N191+Lcc_DMK!N191</f>
        <v>945</v>
      </c>
      <c r="O191" s="331">
        <f>M191+N191</f>
        <v>1077</v>
      </c>
      <c r="P191" s="262">
        <f>+Lcc_BKK!P191+Lcc_DMK!P191</f>
        <v>0</v>
      </c>
      <c r="Q191" s="331">
        <f>O191+P191</f>
        <v>1077</v>
      </c>
      <c r="R191" s="259">
        <f>+Lcc_BKK!R191+Lcc_DMK!R191</f>
        <v>0</v>
      </c>
      <c r="S191" s="260">
        <f>+Lcc_BKK!S191+Lcc_DMK!S191</f>
        <v>0</v>
      </c>
      <c r="T191" s="331">
        <f>R191+S191</f>
        <v>0</v>
      </c>
      <c r="U191" s="262">
        <f>+Lcc_BKK!U191+Lcc_DMK!U191</f>
        <v>0</v>
      </c>
      <c r="V191" s="331">
        <f>T191+U191</f>
        <v>0</v>
      </c>
      <c r="W191" s="263">
        <f t="shared" ref="W191:W202" si="295">IF(Q191=0,0,((V191/Q191)-1)*100)</f>
        <v>-100</v>
      </c>
    </row>
    <row r="192" spans="12:23" ht="14.25" customHeight="1">
      <c r="L192" s="242" t="s">
        <v>14</v>
      </c>
      <c r="M192" s="259">
        <f>+Lcc_BKK!M192+Lcc_DMK!M192</f>
        <v>122</v>
      </c>
      <c r="N192" s="260">
        <f>+Lcc_BKK!N192+Lcc_DMK!N192</f>
        <v>894</v>
      </c>
      <c r="O192" s="331">
        <f>M192+N192</f>
        <v>1016</v>
      </c>
      <c r="P192" s="262">
        <f>+Lcc_BKK!P192+Lcc_DMK!P192</f>
        <v>0</v>
      </c>
      <c r="Q192" s="331">
        <f>O192+P192</f>
        <v>1016</v>
      </c>
      <c r="R192" s="259">
        <f>+Lcc_BKK!R192+Lcc_DMK!R192</f>
        <v>0</v>
      </c>
      <c r="S192" s="260">
        <f>+Lcc_BKK!S192+Lcc_DMK!S192</f>
        <v>1</v>
      </c>
      <c r="T192" s="331">
        <f>R192+S192</f>
        <v>1</v>
      </c>
      <c r="U192" s="262">
        <f>+Lcc_BKK!U192+Lcc_DMK!U192</f>
        <v>0</v>
      </c>
      <c r="V192" s="331">
        <f>T192+U192</f>
        <v>1</v>
      </c>
      <c r="W192" s="263">
        <f t="shared" si="295"/>
        <v>-99.9015748031496</v>
      </c>
    </row>
    <row r="193" spans="1:23" ht="14.25" customHeight="1" thickBot="1">
      <c r="L193" s="242" t="s">
        <v>15</v>
      </c>
      <c r="M193" s="259">
        <f>+Lcc_BKK!M193+Lcc_DMK!M193</f>
        <v>144</v>
      </c>
      <c r="N193" s="260">
        <f>+Lcc_BKK!N193+Lcc_DMK!N193</f>
        <v>1006</v>
      </c>
      <c r="O193" s="331">
        <f>M193+N193</f>
        <v>1150</v>
      </c>
      <c r="P193" s="262">
        <f>+Lcc_BKK!P193+Lcc_DMK!P193</f>
        <v>0</v>
      </c>
      <c r="Q193" s="331">
        <f>O193+P193</f>
        <v>1150</v>
      </c>
      <c r="R193" s="259">
        <f>+Lcc_BKK!R193+Lcc_DMK!R193</f>
        <v>0</v>
      </c>
      <c r="S193" s="260">
        <f>+Lcc_BKK!S193+Lcc_DMK!S193</f>
        <v>0</v>
      </c>
      <c r="T193" s="331">
        <f>R193+S193</f>
        <v>0</v>
      </c>
      <c r="U193" s="262">
        <f>+Lcc_BKK!U193+Lcc_DMK!U193</f>
        <v>0</v>
      </c>
      <c r="V193" s="331">
        <f>T193+U193</f>
        <v>0</v>
      </c>
      <c r="W193" s="263">
        <f>IF(Q193=0,0,((V193/Q193)-1)*100)</f>
        <v>-100</v>
      </c>
    </row>
    <row r="194" spans="1:23" ht="14.25" customHeight="1" thickTop="1" thickBot="1">
      <c r="L194" s="264" t="s">
        <v>61</v>
      </c>
      <c r="M194" s="265">
        <f t="shared" ref="M194:Q194" si="296">+M191+M192+M193</f>
        <v>398</v>
      </c>
      <c r="N194" s="266">
        <f t="shared" si="296"/>
        <v>2845</v>
      </c>
      <c r="O194" s="267">
        <f t="shared" si="296"/>
        <v>3243</v>
      </c>
      <c r="P194" s="265">
        <f t="shared" si="296"/>
        <v>0</v>
      </c>
      <c r="Q194" s="267">
        <f t="shared" si="296"/>
        <v>3243</v>
      </c>
      <c r="R194" s="265">
        <f t="shared" ref="R194:U194" si="297">+R191+R192+R193</f>
        <v>0</v>
      </c>
      <c r="S194" s="266">
        <f t="shared" si="297"/>
        <v>1</v>
      </c>
      <c r="T194" s="267">
        <f t="shared" si="297"/>
        <v>1</v>
      </c>
      <c r="U194" s="265">
        <f t="shared" si="297"/>
        <v>0</v>
      </c>
      <c r="V194" s="267">
        <f t="shared" ref="V194" si="298">+V191+V192+V193</f>
        <v>1</v>
      </c>
      <c r="W194" s="268">
        <f>IF(Q194=0,0,((V194/Q194)-1)*100)</f>
        <v>-99.969164353993207</v>
      </c>
    </row>
    <row r="195" spans="1:23" ht="14.25" customHeight="1" thickTop="1">
      <c r="L195" s="242" t="s">
        <v>16</v>
      </c>
      <c r="M195" s="259">
        <f>+Lcc_BKK!M195+Lcc_DMK!M195</f>
        <v>85</v>
      </c>
      <c r="N195" s="260">
        <f>+Lcc_BKK!N195+Lcc_DMK!N195</f>
        <v>727</v>
      </c>
      <c r="O195" s="331">
        <f>SUM(M195:N195)</f>
        <v>812</v>
      </c>
      <c r="P195" s="262">
        <f>+Lcc_BKK!P195+Lcc_DMK!P195</f>
        <v>0</v>
      </c>
      <c r="Q195" s="331">
        <f>O195+P195</f>
        <v>812</v>
      </c>
      <c r="R195" s="259">
        <f>+Lcc_BKK!R195+Lcc_DMK!R195</f>
        <v>0</v>
      </c>
      <c r="S195" s="260">
        <f>+Lcc_BKK!S195+Lcc_DMK!S195</f>
        <v>0</v>
      </c>
      <c r="T195" s="331">
        <f>SUM(R195:S195)</f>
        <v>0</v>
      </c>
      <c r="U195" s="262">
        <f>+Lcc_BKK!U195+Lcc_DMK!U195</f>
        <v>0</v>
      </c>
      <c r="V195" s="331">
        <f>T195+U195</f>
        <v>0</v>
      </c>
      <c r="W195" s="263">
        <f t="shared" si="295"/>
        <v>-100</v>
      </c>
    </row>
    <row r="196" spans="1:23" ht="14.25" customHeight="1">
      <c r="L196" s="242" t="s">
        <v>17</v>
      </c>
      <c r="M196" s="259">
        <f>+Lcc_BKK!M196+Lcc_DMK!M196</f>
        <v>103</v>
      </c>
      <c r="N196" s="260">
        <f>+Lcc_BKK!N196+Lcc_DMK!N196</f>
        <v>890</v>
      </c>
      <c r="O196" s="331">
        <f>SUM(M196:N196)</f>
        <v>993</v>
      </c>
      <c r="P196" s="262">
        <f>+Lcc_BKK!P196+Lcc_DMK!P196</f>
        <v>0</v>
      </c>
      <c r="Q196" s="331">
        <f>O196+P196</f>
        <v>993</v>
      </c>
      <c r="R196" s="259">
        <f>+Lcc_BKK!R196+Lcc_DMK!R196</f>
        <v>0</v>
      </c>
      <c r="S196" s="260">
        <f>+Lcc_BKK!S196+Lcc_DMK!S196</f>
        <v>0</v>
      </c>
      <c r="T196" s="331">
        <f>SUM(R196:S196)</f>
        <v>0</v>
      </c>
      <c r="U196" s="262">
        <f>+Lcc_BKK!U196+Lcc_DMK!U196</f>
        <v>0</v>
      </c>
      <c r="V196" s="331">
        <f>T196+U196</f>
        <v>0</v>
      </c>
      <c r="W196" s="263">
        <f>IF(Q196=0,0,((V196/Q196)-1)*100)</f>
        <v>-100</v>
      </c>
    </row>
    <row r="197" spans="1:23" ht="14.25" customHeight="1" thickBot="1">
      <c r="L197" s="242" t="s">
        <v>18</v>
      </c>
      <c r="M197" s="259">
        <f>+Lcc_BKK!M197+Lcc_DMK!M197</f>
        <v>94</v>
      </c>
      <c r="N197" s="260">
        <f>+Lcc_BKK!N197+Lcc_DMK!N197</f>
        <v>935</v>
      </c>
      <c r="O197" s="332">
        <f>SUM(M197:N197)</f>
        <v>1029</v>
      </c>
      <c r="P197" s="270">
        <f>+Lcc_BKK!P197+Lcc_DMK!P197</f>
        <v>0</v>
      </c>
      <c r="Q197" s="332">
        <f>O197+P197</f>
        <v>1029</v>
      </c>
      <c r="R197" s="259">
        <f>+Lcc_BKK!R197+Lcc_DMK!R197</f>
        <v>0</v>
      </c>
      <c r="S197" s="260">
        <f>+Lcc_BKK!S197+Lcc_DMK!S197</f>
        <v>0</v>
      </c>
      <c r="T197" s="332">
        <f>SUM(R197:S197)</f>
        <v>0</v>
      </c>
      <c r="U197" s="270">
        <f>+Lcc_BKK!U197+Lcc_DMK!U197</f>
        <v>0</v>
      </c>
      <c r="V197" s="332">
        <f>T197+U197</f>
        <v>0</v>
      </c>
      <c r="W197" s="263">
        <f t="shared" si="295"/>
        <v>-100</v>
      </c>
    </row>
    <row r="198" spans="1:23" ht="14.25" customHeight="1" thickTop="1" thickBot="1">
      <c r="L198" s="271" t="s">
        <v>39</v>
      </c>
      <c r="M198" s="272">
        <f t="shared" ref="M198:Q198" si="299">+M195+M196+M197</f>
        <v>282</v>
      </c>
      <c r="N198" s="272">
        <f t="shared" si="299"/>
        <v>2552</v>
      </c>
      <c r="O198" s="273">
        <f t="shared" si="299"/>
        <v>2834</v>
      </c>
      <c r="P198" s="274">
        <f t="shared" si="299"/>
        <v>0</v>
      </c>
      <c r="Q198" s="273">
        <f t="shared" si="299"/>
        <v>2834</v>
      </c>
      <c r="R198" s="272">
        <f t="shared" ref="R198:U198" si="300">+R195+R196+R197</f>
        <v>0</v>
      </c>
      <c r="S198" s="272">
        <f t="shared" si="300"/>
        <v>0</v>
      </c>
      <c r="T198" s="273">
        <f t="shared" si="300"/>
        <v>0</v>
      </c>
      <c r="U198" s="274">
        <f t="shared" si="300"/>
        <v>0</v>
      </c>
      <c r="V198" s="273">
        <f t="shared" ref="V198" si="301">+V195+V196+V197</f>
        <v>0</v>
      </c>
      <c r="W198" s="275">
        <f t="shared" si="295"/>
        <v>-100</v>
      </c>
    </row>
    <row r="199" spans="1:23" ht="14.25" customHeight="1" thickTop="1">
      <c r="A199" s="386"/>
      <c r="K199" s="386"/>
      <c r="L199" s="242" t="s">
        <v>21</v>
      </c>
      <c r="M199" s="259">
        <f>+Lcc_BKK!M199+Lcc_DMK!M199</f>
        <v>84</v>
      </c>
      <c r="N199" s="260">
        <f>+Lcc_BKK!N199+Lcc_DMK!N199</f>
        <v>846</v>
      </c>
      <c r="O199" s="332">
        <f>SUM(M199:N199)</f>
        <v>930</v>
      </c>
      <c r="P199" s="276">
        <f>+Lcc_BKK!P199+Lcc_DMK!P199</f>
        <v>0</v>
      </c>
      <c r="Q199" s="332">
        <f>O199+P199</f>
        <v>930</v>
      </c>
      <c r="R199" s="259">
        <f>+Lcc_BKK!R199+Lcc_DMK!R199</f>
        <v>0</v>
      </c>
      <c r="S199" s="260">
        <f>+Lcc_BKK!S199+Lcc_DMK!S199</f>
        <v>0</v>
      </c>
      <c r="T199" s="332">
        <f>SUM(R199:S199)</f>
        <v>0</v>
      </c>
      <c r="U199" s="276">
        <f>+Lcc_BKK!U199+Lcc_DMK!U199</f>
        <v>0</v>
      </c>
      <c r="V199" s="332">
        <f>T199+U199</f>
        <v>0</v>
      </c>
      <c r="W199" s="263">
        <f t="shared" si="295"/>
        <v>-100</v>
      </c>
    </row>
    <row r="200" spans="1:23" ht="14.25" customHeight="1">
      <c r="A200" s="386"/>
      <c r="K200" s="386"/>
      <c r="L200" s="242" t="s">
        <v>22</v>
      </c>
      <c r="M200" s="259">
        <f>+Lcc_BKK!M200+Lcc_DMK!M200</f>
        <v>65</v>
      </c>
      <c r="N200" s="260">
        <f>+Lcc_BKK!N200+Lcc_DMK!N200</f>
        <v>988</v>
      </c>
      <c r="O200" s="332">
        <f>SUM(M200:N200)</f>
        <v>1053</v>
      </c>
      <c r="P200" s="262">
        <f>+Lcc_BKK!P200+Lcc_DMK!P200</f>
        <v>0</v>
      </c>
      <c r="Q200" s="332">
        <f>O200+P200</f>
        <v>1053</v>
      </c>
      <c r="R200" s="259">
        <f>+Lcc_BKK!R200+Lcc_DMK!R200</f>
        <v>0</v>
      </c>
      <c r="S200" s="260">
        <f>+Lcc_BKK!S200+Lcc_DMK!S200</f>
        <v>0</v>
      </c>
      <c r="T200" s="332">
        <f>SUM(R200:S200)</f>
        <v>0</v>
      </c>
      <c r="U200" s="262">
        <f>+Lcc_BKK!U200+Lcc_DMK!U200</f>
        <v>0</v>
      </c>
      <c r="V200" s="332">
        <f>T200+U200</f>
        <v>0</v>
      </c>
      <c r="W200" s="263">
        <f t="shared" si="295"/>
        <v>-100</v>
      </c>
    </row>
    <row r="201" spans="1:23" ht="14.25" customHeight="1" thickBot="1">
      <c r="A201" s="386"/>
      <c r="K201" s="386"/>
      <c r="L201" s="242" t="s">
        <v>23</v>
      </c>
      <c r="M201" s="259">
        <f>+Lcc_BKK!M201+Lcc_DMK!M201</f>
        <v>19</v>
      </c>
      <c r="N201" s="260">
        <f>+Lcc_BKK!N201+Lcc_DMK!N201</f>
        <v>254</v>
      </c>
      <c r="O201" s="332">
        <f>SUM(M201:N201)</f>
        <v>273</v>
      </c>
      <c r="P201" s="262">
        <f>+Lcc_BKK!P201+Lcc_DMK!P201</f>
        <v>0</v>
      </c>
      <c r="Q201" s="332">
        <f>O201+P201</f>
        <v>273</v>
      </c>
      <c r="R201" s="259">
        <f>+Lcc_BKK!R201+Lcc_DMK!R201</f>
        <v>0</v>
      </c>
      <c r="S201" s="260">
        <f>+Lcc_BKK!S201+Lcc_DMK!S201</f>
        <v>0</v>
      </c>
      <c r="T201" s="332">
        <f>SUM(R201:S201)</f>
        <v>0</v>
      </c>
      <c r="U201" s="262">
        <f>+Lcc_BKK!U201+Lcc_DMK!U201</f>
        <v>0</v>
      </c>
      <c r="V201" s="332">
        <f>T201+U201</f>
        <v>0</v>
      </c>
      <c r="W201" s="263">
        <f t="shared" si="295"/>
        <v>-100</v>
      </c>
    </row>
    <row r="202" spans="1:23" ht="14.25" customHeight="1" thickTop="1" thickBot="1">
      <c r="A202" s="386"/>
      <c r="K202" s="386"/>
      <c r="L202" s="264" t="s">
        <v>40</v>
      </c>
      <c r="M202" s="265">
        <f t="shared" ref="M202:Q202" si="302">+M199+M200+M201</f>
        <v>168</v>
      </c>
      <c r="N202" s="266">
        <f t="shared" si="302"/>
        <v>2088</v>
      </c>
      <c r="O202" s="267">
        <f t="shared" si="302"/>
        <v>2256</v>
      </c>
      <c r="P202" s="265">
        <f t="shared" si="302"/>
        <v>0</v>
      </c>
      <c r="Q202" s="267">
        <f t="shared" si="302"/>
        <v>2256</v>
      </c>
      <c r="R202" s="265">
        <f t="shared" ref="R202:U202" si="303">+R199+R200+R201</f>
        <v>0</v>
      </c>
      <c r="S202" s="266">
        <f t="shared" si="303"/>
        <v>0</v>
      </c>
      <c r="T202" s="267">
        <f t="shared" si="303"/>
        <v>0</v>
      </c>
      <c r="U202" s="265">
        <f t="shared" si="303"/>
        <v>0</v>
      </c>
      <c r="V202" s="267">
        <f t="shared" ref="V202" si="304">+V199+V200+V201</f>
        <v>0</v>
      </c>
      <c r="W202" s="268">
        <f t="shared" si="295"/>
        <v>-100</v>
      </c>
    </row>
    <row r="203" spans="1:23" ht="14.25" customHeight="1" thickTop="1" thickBot="1">
      <c r="L203" s="242" t="s">
        <v>10</v>
      </c>
      <c r="M203" s="259">
        <f>+Lcc_BKK!M203+Lcc_DMK!M203</f>
        <v>0</v>
      </c>
      <c r="N203" s="260">
        <f>+Lcc_BKK!N203+Lcc_DMK!N203</f>
        <v>0</v>
      </c>
      <c r="O203" s="332">
        <f>SUM(M203:N203)</f>
        <v>0</v>
      </c>
      <c r="P203" s="262">
        <f>+Lcc_BKK!P203+Lcc_DMK!P203</f>
        <v>0</v>
      </c>
      <c r="Q203" s="331">
        <f>O203+P203</f>
        <v>0</v>
      </c>
      <c r="R203" s="259">
        <f>+Lcc_BKK!R203+Lcc_DMK!R203</f>
        <v>0</v>
      </c>
      <c r="S203" s="260">
        <f>+Lcc_BKK!S203+Lcc_DMK!S203</f>
        <v>0</v>
      </c>
      <c r="T203" s="332">
        <f>SUM(R203:S203)</f>
        <v>0</v>
      </c>
      <c r="U203" s="262">
        <f>+Lcc_BKK!U203+Lcc_DMK!U203</f>
        <v>0</v>
      </c>
      <c r="V203" s="331">
        <f>T203+U203</f>
        <v>0</v>
      </c>
      <c r="W203" s="263">
        <f>IF(Q203=0,0,((V203/Q203)-1)*100)</f>
        <v>0</v>
      </c>
    </row>
    <row r="204" spans="1:23" ht="14.25" customHeight="1" thickTop="1" thickBot="1">
      <c r="L204" s="264" t="s">
        <v>66</v>
      </c>
      <c r="M204" s="265">
        <f>+M194+M198+M202+M203</f>
        <v>848</v>
      </c>
      <c r="N204" s="266">
        <f t="shared" ref="N204" si="305">+N194+N198+N202+N203</f>
        <v>7485</v>
      </c>
      <c r="O204" s="267">
        <f t="shared" ref="O204" si="306">+O194+O198+O202+O203</f>
        <v>8333</v>
      </c>
      <c r="P204" s="265">
        <f t="shared" ref="P204" si="307">+P194+P198+P202+P203</f>
        <v>0</v>
      </c>
      <c r="Q204" s="267">
        <f t="shared" ref="Q204" si="308">+Q194+Q198+Q202+Q203</f>
        <v>8333</v>
      </c>
      <c r="R204" s="265">
        <f t="shared" ref="R204" si="309">+R194+R198+R202+R203</f>
        <v>0</v>
      </c>
      <c r="S204" s="266">
        <f t="shared" ref="S204" si="310">+S194+S198+S202+S203</f>
        <v>1</v>
      </c>
      <c r="T204" s="267">
        <f t="shared" ref="T204" si="311">+T194+T198+T202+T203</f>
        <v>1</v>
      </c>
      <c r="U204" s="265">
        <f t="shared" ref="U204" si="312">+U194+U198+U202+U203</f>
        <v>0</v>
      </c>
      <c r="V204" s="267">
        <f t="shared" ref="V204" si="313">+V194+V198+V202+V203</f>
        <v>1</v>
      </c>
      <c r="W204" s="268">
        <f t="shared" ref="W204" si="314">IF(Q204=0,0,((V204/Q204)-1)*100)</f>
        <v>-99.987999519980804</v>
      </c>
    </row>
    <row r="205" spans="1:23" ht="14.25" customHeight="1" thickTop="1">
      <c r="L205" s="242" t="s">
        <v>11</v>
      </c>
      <c r="M205" s="259">
        <f>+Lcc_BKK!M205+Lcc_DMK!M205</f>
        <v>0</v>
      </c>
      <c r="N205" s="260">
        <f>+Lcc_BKK!N205+Lcc_DMK!N205</f>
        <v>0</v>
      </c>
      <c r="O205" s="332">
        <f>SUM(M205:N205)</f>
        <v>0</v>
      </c>
      <c r="P205" s="262">
        <f>+Lcc_BKK!P205+Lcc_DMK!P205</f>
        <v>0</v>
      </c>
      <c r="Q205" s="331">
        <f>O205+P205</f>
        <v>0</v>
      </c>
      <c r="R205" s="259"/>
      <c r="S205" s="260"/>
      <c r="T205" s="332"/>
      <c r="U205" s="262"/>
      <c r="V205" s="331"/>
      <c r="W205" s="263"/>
    </row>
    <row r="206" spans="1:23" ht="14.25" customHeight="1" thickBot="1">
      <c r="L206" s="248" t="s">
        <v>12</v>
      </c>
      <c r="M206" s="259">
        <f>+Lcc_BKK!M206+Lcc_DMK!M206</f>
        <v>0</v>
      </c>
      <c r="N206" s="260">
        <f>+Lcc_BKK!N206+Lcc_DMK!N206</f>
        <v>0</v>
      </c>
      <c r="O206" s="332">
        <f t="shared" ref="O206" si="315">SUM(M206:N206)</f>
        <v>0</v>
      </c>
      <c r="P206" s="262">
        <f>+Lcc_BKK!P206+Lcc_DMK!P206</f>
        <v>0</v>
      </c>
      <c r="Q206" s="331">
        <f>O206+P206</f>
        <v>0</v>
      </c>
      <c r="R206" s="259"/>
      <c r="S206" s="260"/>
      <c r="T206" s="332"/>
      <c r="U206" s="262"/>
      <c r="V206" s="331"/>
      <c r="W206" s="263"/>
    </row>
    <row r="207" spans="1:23" ht="14.25" customHeight="1" thickTop="1" thickBot="1">
      <c r="L207" s="264" t="s">
        <v>38</v>
      </c>
      <c r="M207" s="265">
        <f t="shared" ref="M207:Q207" si="316">+M203+M205+M206</f>
        <v>0</v>
      </c>
      <c r="N207" s="266">
        <f t="shared" si="316"/>
        <v>0</v>
      </c>
      <c r="O207" s="267">
        <f t="shared" si="316"/>
        <v>0</v>
      </c>
      <c r="P207" s="265">
        <f t="shared" si="316"/>
        <v>0</v>
      </c>
      <c r="Q207" s="267">
        <f t="shared" si="316"/>
        <v>0</v>
      </c>
      <c r="R207" s="265"/>
      <c r="S207" s="266"/>
      <c r="T207" s="267"/>
      <c r="U207" s="265"/>
      <c r="V207" s="267"/>
      <c r="W207" s="268"/>
    </row>
    <row r="208" spans="1:23" ht="14.25" customHeight="1" thickTop="1" thickBot="1">
      <c r="L208" s="264" t="s">
        <v>63</v>
      </c>
      <c r="M208" s="265">
        <f t="shared" ref="M208:Q208" si="317">+M194+M198+M202+M207</f>
        <v>848</v>
      </c>
      <c r="N208" s="266">
        <f t="shared" si="317"/>
        <v>7485</v>
      </c>
      <c r="O208" s="267">
        <f t="shared" si="317"/>
        <v>8333</v>
      </c>
      <c r="P208" s="265">
        <f t="shared" si="317"/>
        <v>0</v>
      </c>
      <c r="Q208" s="267">
        <f t="shared" si="317"/>
        <v>8333</v>
      </c>
      <c r="R208" s="265"/>
      <c r="S208" s="266"/>
      <c r="T208" s="267"/>
      <c r="U208" s="265"/>
      <c r="V208" s="267"/>
      <c r="W208" s="268"/>
    </row>
    <row r="209" spans="1:23" ht="14.25" thickTop="1" thickBot="1">
      <c r="L209" s="277" t="s">
        <v>60</v>
      </c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</row>
    <row r="210" spans="1:23" ht="13.5" thickTop="1">
      <c r="L210" s="476" t="s">
        <v>56</v>
      </c>
      <c r="M210" s="477"/>
      <c r="N210" s="477"/>
      <c r="O210" s="477"/>
      <c r="P210" s="477"/>
      <c r="Q210" s="477"/>
      <c r="R210" s="477"/>
      <c r="S210" s="477"/>
      <c r="T210" s="477"/>
      <c r="U210" s="477"/>
      <c r="V210" s="477"/>
      <c r="W210" s="478"/>
    </row>
    <row r="211" spans="1:23" ht="13.5" thickBot="1">
      <c r="L211" s="479" t="s">
        <v>53</v>
      </c>
      <c r="M211" s="480"/>
      <c r="N211" s="480"/>
      <c r="O211" s="480"/>
      <c r="P211" s="480"/>
      <c r="Q211" s="480"/>
      <c r="R211" s="480"/>
      <c r="S211" s="480"/>
      <c r="T211" s="480"/>
      <c r="U211" s="480"/>
      <c r="V211" s="480"/>
      <c r="W211" s="481"/>
    </row>
    <row r="212" spans="1:23" ht="14.25" thickTop="1" thickBot="1">
      <c r="L212" s="235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7" t="s">
        <v>34</v>
      </c>
    </row>
    <row r="213" spans="1:23" ht="14.25" customHeight="1" thickTop="1" thickBot="1">
      <c r="L213" s="238"/>
      <c r="M213" s="239" t="s">
        <v>64</v>
      </c>
      <c r="N213" s="239"/>
      <c r="O213" s="239"/>
      <c r="P213" s="239"/>
      <c r="Q213" s="240"/>
      <c r="R213" s="239" t="s">
        <v>65</v>
      </c>
      <c r="S213" s="239"/>
      <c r="T213" s="239"/>
      <c r="U213" s="239"/>
      <c r="V213" s="240"/>
      <c r="W213" s="241" t="s">
        <v>2</v>
      </c>
    </row>
    <row r="214" spans="1:23" ht="13.5" thickTop="1">
      <c r="L214" s="242" t="s">
        <v>3</v>
      </c>
      <c r="M214" s="243"/>
      <c r="N214" s="244"/>
      <c r="O214" s="245"/>
      <c r="P214" s="246"/>
      <c r="Q214" s="245"/>
      <c r="R214" s="243"/>
      <c r="S214" s="244"/>
      <c r="T214" s="245"/>
      <c r="U214" s="246"/>
      <c r="V214" s="245"/>
      <c r="W214" s="247" t="s">
        <v>4</v>
      </c>
    </row>
    <row r="215" spans="1:23" ht="13.5" thickBot="1">
      <c r="L215" s="248"/>
      <c r="M215" s="249" t="s">
        <v>35</v>
      </c>
      <c r="N215" s="250" t="s">
        <v>36</v>
      </c>
      <c r="O215" s="251" t="s">
        <v>37</v>
      </c>
      <c r="P215" s="252" t="s">
        <v>32</v>
      </c>
      <c r="Q215" s="251" t="s">
        <v>7</v>
      </c>
      <c r="R215" s="249" t="s">
        <v>35</v>
      </c>
      <c r="S215" s="250" t="s">
        <v>36</v>
      </c>
      <c r="T215" s="251" t="s">
        <v>37</v>
      </c>
      <c r="U215" s="252" t="s">
        <v>32</v>
      </c>
      <c r="V215" s="251" t="s">
        <v>7</v>
      </c>
      <c r="W215" s="253"/>
    </row>
    <row r="216" spans="1:23" ht="4.5" customHeight="1" thickTop="1">
      <c r="L216" s="242"/>
      <c r="M216" s="254"/>
      <c r="N216" s="255"/>
      <c r="O216" s="330"/>
      <c r="P216" s="257"/>
      <c r="Q216" s="333"/>
      <c r="R216" s="254"/>
      <c r="S216" s="255"/>
      <c r="T216" s="330"/>
      <c r="U216" s="257"/>
      <c r="V216" s="333"/>
      <c r="W216" s="258"/>
    </row>
    <row r="217" spans="1:23" ht="14.25" customHeight="1">
      <c r="L217" s="242" t="s">
        <v>13</v>
      </c>
      <c r="M217" s="259">
        <f t="shared" ref="M217:N217" si="318">+M165+M191</f>
        <v>132</v>
      </c>
      <c r="N217" s="260">
        <f t="shared" si="318"/>
        <v>946</v>
      </c>
      <c r="O217" s="331">
        <f>M217+N217</f>
        <v>1078</v>
      </c>
      <c r="P217" s="262">
        <f>+P165+P191</f>
        <v>0</v>
      </c>
      <c r="Q217" s="334">
        <f>O217+P217</f>
        <v>1078</v>
      </c>
      <c r="R217" s="259">
        <f t="shared" ref="R217:S219" si="319">+R165+R191</f>
        <v>0</v>
      </c>
      <c r="S217" s="260">
        <f t="shared" si="319"/>
        <v>0</v>
      </c>
      <c r="T217" s="331">
        <f>R217+S217</f>
        <v>0</v>
      </c>
      <c r="U217" s="262">
        <f>+U165+U191</f>
        <v>0</v>
      </c>
      <c r="V217" s="334">
        <f>T217+U217</f>
        <v>0</v>
      </c>
      <c r="W217" s="263">
        <f>IF(Q217=0,0,((V217/Q217)-1)*100)</f>
        <v>-100</v>
      </c>
    </row>
    <row r="218" spans="1:23" ht="14.25" customHeight="1">
      <c r="L218" s="242" t="s">
        <v>14</v>
      </c>
      <c r="M218" s="259">
        <f t="shared" ref="M218:N218" si="320">+M166+M192</f>
        <v>122</v>
      </c>
      <c r="N218" s="260">
        <f t="shared" si="320"/>
        <v>895</v>
      </c>
      <c r="O218" s="331">
        <f t="shared" ref="O218" si="321">M218+N218</f>
        <v>1017</v>
      </c>
      <c r="P218" s="262">
        <f>+P166+P192</f>
        <v>0</v>
      </c>
      <c r="Q218" s="334">
        <f>O218+P218</f>
        <v>1017</v>
      </c>
      <c r="R218" s="259">
        <f t="shared" si="319"/>
        <v>0</v>
      </c>
      <c r="S218" s="260">
        <f t="shared" si="319"/>
        <v>1</v>
      </c>
      <c r="T218" s="331">
        <f t="shared" ref="T218" si="322">R218+S218</f>
        <v>1</v>
      </c>
      <c r="U218" s="262">
        <f>+U166+U192</f>
        <v>0</v>
      </c>
      <c r="V218" s="334">
        <f>T218+U218</f>
        <v>1</v>
      </c>
      <c r="W218" s="263">
        <f t="shared" ref="W218:W228" si="323">IF(Q218=0,0,((V218/Q218)-1)*100)</f>
        <v>-99.90167158308752</v>
      </c>
    </row>
    <row r="219" spans="1:23" ht="14.25" customHeight="1" thickBot="1">
      <c r="L219" s="242" t="s">
        <v>15</v>
      </c>
      <c r="M219" s="259">
        <f t="shared" ref="M219:N219" si="324">+M167+M193</f>
        <v>144</v>
      </c>
      <c r="N219" s="260">
        <f t="shared" si="324"/>
        <v>1010</v>
      </c>
      <c r="O219" s="331">
        <f>M219+N219</f>
        <v>1154</v>
      </c>
      <c r="P219" s="262">
        <f>+P167+P193</f>
        <v>0</v>
      </c>
      <c r="Q219" s="334">
        <f>O219+P219</f>
        <v>1154</v>
      </c>
      <c r="R219" s="259">
        <f t="shared" si="319"/>
        <v>0</v>
      </c>
      <c r="S219" s="260">
        <f t="shared" si="319"/>
        <v>0</v>
      </c>
      <c r="T219" s="331">
        <f>R219+S219</f>
        <v>0</v>
      </c>
      <c r="U219" s="262">
        <f>+U167+U193</f>
        <v>0</v>
      </c>
      <c r="V219" s="334">
        <f>T219+U219</f>
        <v>0</v>
      </c>
      <c r="W219" s="263">
        <f>IF(Q219=0,0,((V219/Q219)-1)*100)</f>
        <v>-100</v>
      </c>
    </row>
    <row r="220" spans="1:23" ht="14.25" customHeight="1" thickTop="1" thickBot="1">
      <c r="L220" s="264" t="s">
        <v>61</v>
      </c>
      <c r="M220" s="265">
        <f t="shared" ref="M220:Q220" si="325">+M217+M218+M219</f>
        <v>398</v>
      </c>
      <c r="N220" s="266">
        <f t="shared" si="325"/>
        <v>2851</v>
      </c>
      <c r="O220" s="267">
        <f t="shared" si="325"/>
        <v>3249</v>
      </c>
      <c r="P220" s="265">
        <f t="shared" si="325"/>
        <v>0</v>
      </c>
      <c r="Q220" s="267">
        <f t="shared" si="325"/>
        <v>3249</v>
      </c>
      <c r="R220" s="265">
        <f t="shared" ref="R220" si="326">+R217+R218+R219</f>
        <v>0</v>
      </c>
      <c r="S220" s="266">
        <f t="shared" ref="S220" si="327">+S217+S218+S219</f>
        <v>1</v>
      </c>
      <c r="T220" s="267">
        <f t="shared" ref="T220" si="328">+T217+T218+T219</f>
        <v>1</v>
      </c>
      <c r="U220" s="265">
        <f t="shared" ref="U220" si="329">+U217+U218+U219</f>
        <v>0</v>
      </c>
      <c r="V220" s="267">
        <f t="shared" ref="V220" si="330">+V217+V218+V219</f>
        <v>1</v>
      </c>
      <c r="W220" s="268">
        <f>IF(Q220=0,0,((V220/Q220)-1)*100)</f>
        <v>-99.969221298861186</v>
      </c>
    </row>
    <row r="221" spans="1:23" ht="14.25" customHeight="1" thickTop="1">
      <c r="L221" s="242" t="s">
        <v>16</v>
      </c>
      <c r="M221" s="259">
        <f t="shared" ref="M221:N221" si="331">+M169+M195</f>
        <v>85</v>
      </c>
      <c r="N221" s="260">
        <f t="shared" si="331"/>
        <v>727</v>
      </c>
      <c r="O221" s="331">
        <f t="shared" ref="O221" si="332">M221+N221</f>
        <v>812</v>
      </c>
      <c r="P221" s="262">
        <f>+P169+P195</f>
        <v>0</v>
      </c>
      <c r="Q221" s="334">
        <f>O221+P221</f>
        <v>812</v>
      </c>
      <c r="R221" s="259">
        <f t="shared" ref="R221:S223" si="333">+R169+R195</f>
        <v>0</v>
      </c>
      <c r="S221" s="260">
        <f t="shared" si="333"/>
        <v>0</v>
      </c>
      <c r="T221" s="331">
        <f t="shared" ref="T221:T223" si="334">R221+S221</f>
        <v>0</v>
      </c>
      <c r="U221" s="262">
        <f>+U169+U195</f>
        <v>0</v>
      </c>
      <c r="V221" s="334">
        <f>T221+U221</f>
        <v>0</v>
      </c>
      <c r="W221" s="263">
        <f t="shared" si="323"/>
        <v>-100</v>
      </c>
    </row>
    <row r="222" spans="1:23" ht="14.25" customHeight="1">
      <c r="L222" s="242" t="s">
        <v>17</v>
      </c>
      <c r="M222" s="259">
        <f t="shared" ref="M222:N222" si="335">+M170+M196</f>
        <v>103</v>
      </c>
      <c r="N222" s="260">
        <f t="shared" si="335"/>
        <v>891</v>
      </c>
      <c r="O222" s="331">
        <f>M222+N222</f>
        <v>994</v>
      </c>
      <c r="P222" s="262">
        <f>+P170+P196</f>
        <v>0</v>
      </c>
      <c r="Q222" s="334">
        <f>O222+P222</f>
        <v>994</v>
      </c>
      <c r="R222" s="259">
        <f t="shared" si="333"/>
        <v>0</v>
      </c>
      <c r="S222" s="260">
        <f t="shared" si="333"/>
        <v>0</v>
      </c>
      <c r="T222" s="331">
        <f>R222+S222</f>
        <v>0</v>
      </c>
      <c r="U222" s="262">
        <f>+U170+U196</f>
        <v>0</v>
      </c>
      <c r="V222" s="334">
        <f>T222+U222</f>
        <v>0</v>
      </c>
      <c r="W222" s="263">
        <f>IF(Q222=0,0,((V222/Q222)-1)*100)</f>
        <v>-100</v>
      </c>
    </row>
    <row r="223" spans="1:23" ht="14.25" customHeight="1" thickBot="1">
      <c r="L223" s="242" t="s">
        <v>18</v>
      </c>
      <c r="M223" s="259">
        <f t="shared" ref="M223:N223" si="336">+M171+M197</f>
        <v>94</v>
      </c>
      <c r="N223" s="260">
        <f t="shared" si="336"/>
        <v>935</v>
      </c>
      <c r="O223" s="332">
        <f t="shared" ref="O223" si="337">M223+N223</f>
        <v>1029</v>
      </c>
      <c r="P223" s="270">
        <f>+P171+P197</f>
        <v>0</v>
      </c>
      <c r="Q223" s="334">
        <f>O223+P223</f>
        <v>1029</v>
      </c>
      <c r="R223" s="259">
        <f t="shared" si="333"/>
        <v>0</v>
      </c>
      <c r="S223" s="260">
        <f t="shared" si="333"/>
        <v>0</v>
      </c>
      <c r="T223" s="332">
        <f t="shared" si="334"/>
        <v>0</v>
      </c>
      <c r="U223" s="270">
        <f>+U171+U197</f>
        <v>0</v>
      </c>
      <c r="V223" s="334">
        <f>T223+U223</f>
        <v>0</v>
      </c>
      <c r="W223" s="263">
        <f t="shared" si="323"/>
        <v>-100</v>
      </c>
    </row>
    <row r="224" spans="1:23" ht="14.25" customHeight="1" thickTop="1" thickBot="1">
      <c r="A224" s="387"/>
      <c r="L224" s="271" t="s">
        <v>39</v>
      </c>
      <c r="M224" s="272">
        <f t="shared" ref="M224:Q224" si="338">+M221+M222+M223</f>
        <v>282</v>
      </c>
      <c r="N224" s="272">
        <f t="shared" si="338"/>
        <v>2553</v>
      </c>
      <c r="O224" s="273">
        <f t="shared" si="338"/>
        <v>2835</v>
      </c>
      <c r="P224" s="274">
        <f t="shared" si="338"/>
        <v>0</v>
      </c>
      <c r="Q224" s="273">
        <f t="shared" si="338"/>
        <v>2835</v>
      </c>
      <c r="R224" s="272">
        <f t="shared" ref="R224" si="339">+R221+R222+R223</f>
        <v>0</v>
      </c>
      <c r="S224" s="272">
        <f t="shared" ref="S224" si="340">+S221+S222+S223</f>
        <v>0</v>
      </c>
      <c r="T224" s="273">
        <f t="shared" ref="T224" si="341">+T221+T222+T223</f>
        <v>0</v>
      </c>
      <c r="U224" s="274">
        <f t="shared" ref="U224" si="342">+U221+U222+U223</f>
        <v>0</v>
      </c>
      <c r="V224" s="273">
        <f t="shared" ref="V224" si="343">+V221+V222+V223</f>
        <v>0</v>
      </c>
      <c r="W224" s="374">
        <f t="shared" si="323"/>
        <v>-100</v>
      </c>
    </row>
    <row r="225" spans="1:23" ht="14.25" customHeight="1" thickTop="1">
      <c r="A225" s="386"/>
      <c r="K225" s="386"/>
      <c r="L225" s="242" t="s">
        <v>21</v>
      </c>
      <c r="M225" s="259">
        <f t="shared" ref="M225:N225" si="344">+M173+M199</f>
        <v>84</v>
      </c>
      <c r="N225" s="260">
        <f t="shared" si="344"/>
        <v>846</v>
      </c>
      <c r="O225" s="332">
        <f t="shared" ref="O225:O227" si="345">M225+N225</f>
        <v>930</v>
      </c>
      <c r="P225" s="276">
        <f>+P173+P199</f>
        <v>0</v>
      </c>
      <c r="Q225" s="334">
        <f>O225+P225</f>
        <v>930</v>
      </c>
      <c r="R225" s="259">
        <f t="shared" ref="R225:S227" si="346">+R173+R199</f>
        <v>0</v>
      </c>
      <c r="S225" s="260">
        <f t="shared" si="346"/>
        <v>0</v>
      </c>
      <c r="T225" s="332">
        <f t="shared" ref="T225:T227" si="347">R225+S225</f>
        <v>0</v>
      </c>
      <c r="U225" s="276">
        <f>+U173+U199</f>
        <v>0</v>
      </c>
      <c r="V225" s="334">
        <f>T225+U225</f>
        <v>0</v>
      </c>
      <c r="W225" s="263">
        <f t="shared" si="323"/>
        <v>-100</v>
      </c>
    </row>
    <row r="226" spans="1:23" ht="14.25" customHeight="1">
      <c r="A226" s="386"/>
      <c r="K226" s="386"/>
      <c r="L226" s="242" t="s">
        <v>22</v>
      </c>
      <c r="M226" s="259">
        <f t="shared" ref="M226:N226" si="348">+M174+M200</f>
        <v>65</v>
      </c>
      <c r="N226" s="260">
        <f t="shared" si="348"/>
        <v>994</v>
      </c>
      <c r="O226" s="332">
        <f t="shared" si="345"/>
        <v>1059</v>
      </c>
      <c r="P226" s="262">
        <f>+P174+P200</f>
        <v>0</v>
      </c>
      <c r="Q226" s="334">
        <f>O226+P226</f>
        <v>1059</v>
      </c>
      <c r="R226" s="259">
        <f t="shared" si="346"/>
        <v>0</v>
      </c>
      <c r="S226" s="260">
        <f t="shared" si="346"/>
        <v>0</v>
      </c>
      <c r="T226" s="332">
        <f t="shared" si="347"/>
        <v>0</v>
      </c>
      <c r="U226" s="262">
        <f>+U174+U200</f>
        <v>0</v>
      </c>
      <c r="V226" s="334">
        <f>T226+U226</f>
        <v>0</v>
      </c>
      <c r="W226" s="263">
        <f t="shared" si="323"/>
        <v>-100</v>
      </c>
    </row>
    <row r="227" spans="1:23" ht="14.25" customHeight="1" thickBot="1">
      <c r="A227" s="386"/>
      <c r="K227" s="386"/>
      <c r="L227" s="242" t="s">
        <v>23</v>
      </c>
      <c r="M227" s="259">
        <f t="shared" ref="M227:N227" si="349">+M175+M201</f>
        <v>19</v>
      </c>
      <c r="N227" s="260">
        <f t="shared" si="349"/>
        <v>254</v>
      </c>
      <c r="O227" s="332">
        <f t="shared" si="345"/>
        <v>273</v>
      </c>
      <c r="P227" s="262">
        <f>+P175+P201</f>
        <v>0</v>
      </c>
      <c r="Q227" s="334">
        <f>O227+P227</f>
        <v>273</v>
      </c>
      <c r="R227" s="259">
        <f t="shared" si="346"/>
        <v>0</v>
      </c>
      <c r="S227" s="260">
        <f t="shared" si="346"/>
        <v>0</v>
      </c>
      <c r="T227" s="332">
        <f t="shared" si="347"/>
        <v>0</v>
      </c>
      <c r="U227" s="262">
        <f>+U175+U201</f>
        <v>0</v>
      </c>
      <c r="V227" s="334">
        <f>T227+U227</f>
        <v>0</v>
      </c>
      <c r="W227" s="263">
        <f t="shared" si="323"/>
        <v>-100</v>
      </c>
    </row>
    <row r="228" spans="1:23" ht="14.25" customHeight="1" thickTop="1" thickBot="1">
      <c r="L228" s="264" t="s">
        <v>40</v>
      </c>
      <c r="M228" s="265">
        <f t="shared" ref="M228:Q228" si="350">+M225+M226+M227</f>
        <v>168</v>
      </c>
      <c r="N228" s="266">
        <f t="shared" si="350"/>
        <v>2094</v>
      </c>
      <c r="O228" s="267">
        <f t="shared" si="350"/>
        <v>2262</v>
      </c>
      <c r="P228" s="265">
        <f t="shared" si="350"/>
        <v>0</v>
      </c>
      <c r="Q228" s="267">
        <f t="shared" si="350"/>
        <v>2262</v>
      </c>
      <c r="R228" s="265">
        <f t="shared" ref="R228:V228" si="351">+R225+R226+R227</f>
        <v>0</v>
      </c>
      <c r="S228" s="266">
        <f t="shared" si="351"/>
        <v>0</v>
      </c>
      <c r="T228" s="267">
        <f t="shared" si="351"/>
        <v>0</v>
      </c>
      <c r="U228" s="265">
        <f t="shared" si="351"/>
        <v>0</v>
      </c>
      <c r="V228" s="267">
        <f t="shared" si="351"/>
        <v>0</v>
      </c>
      <c r="W228" s="268">
        <f t="shared" si="323"/>
        <v>-100</v>
      </c>
    </row>
    <row r="229" spans="1:23" ht="14.25" customHeight="1" thickTop="1" thickBot="1">
      <c r="L229" s="242" t="s">
        <v>10</v>
      </c>
      <c r="M229" s="259">
        <f t="shared" ref="M229:N229" si="352">+M177+M203</f>
        <v>0</v>
      </c>
      <c r="N229" s="260">
        <f t="shared" si="352"/>
        <v>0</v>
      </c>
      <c r="O229" s="331">
        <f>M229+N229</f>
        <v>0</v>
      </c>
      <c r="P229" s="262">
        <f>+P177+P203</f>
        <v>0</v>
      </c>
      <c r="Q229" s="334">
        <f>O229+P229</f>
        <v>0</v>
      </c>
      <c r="R229" s="259">
        <f>+R177+R203</f>
        <v>0</v>
      </c>
      <c r="S229" s="260">
        <f>+S177+S203</f>
        <v>0</v>
      </c>
      <c r="T229" s="331">
        <f>R229+S229</f>
        <v>0</v>
      </c>
      <c r="U229" s="262">
        <f>+U177+U203</f>
        <v>0</v>
      </c>
      <c r="V229" s="334">
        <f>T229+U229</f>
        <v>0</v>
      </c>
      <c r="W229" s="263">
        <f>IF(Q229=0,0,((V229/Q229)-1)*100)</f>
        <v>0</v>
      </c>
    </row>
    <row r="230" spans="1:23" ht="14.25" customHeight="1" thickTop="1" thickBot="1">
      <c r="L230" s="264" t="s">
        <v>66</v>
      </c>
      <c r="M230" s="265">
        <f>+M220+M224+M228+M229</f>
        <v>848</v>
      </c>
      <c r="N230" s="266">
        <f t="shared" ref="N230" si="353">+N220+N224+N228+N229</f>
        <v>7498</v>
      </c>
      <c r="O230" s="267">
        <f t="shared" ref="O230" si="354">+O220+O224+O228+O229</f>
        <v>8346</v>
      </c>
      <c r="P230" s="265">
        <f t="shared" ref="P230" si="355">+P220+P224+P228+P229</f>
        <v>0</v>
      </c>
      <c r="Q230" s="267">
        <f t="shared" ref="Q230" si="356">+Q220+Q224+Q228+Q229</f>
        <v>8346</v>
      </c>
      <c r="R230" s="265">
        <f t="shared" ref="R230" si="357">+R220+R224+R228+R229</f>
        <v>0</v>
      </c>
      <c r="S230" s="266">
        <f t="shared" ref="S230" si="358">+S220+S224+S228+S229</f>
        <v>1</v>
      </c>
      <c r="T230" s="267">
        <f t="shared" ref="T230" si="359">+T220+T224+T228+T229</f>
        <v>1</v>
      </c>
      <c r="U230" s="265">
        <f t="shared" ref="U230" si="360">+U220+U224+U228+U229</f>
        <v>0</v>
      </c>
      <c r="V230" s="267">
        <f t="shared" ref="V230" si="361">+V220+V224+V228+V229</f>
        <v>1</v>
      </c>
      <c r="W230" s="268">
        <f t="shared" ref="W230" si="362">IF(Q230=0,0,((V230/Q230)-1)*100)</f>
        <v>-99.988018212317272</v>
      </c>
    </row>
    <row r="231" spans="1:23" ht="14.25" customHeight="1" thickTop="1">
      <c r="L231" s="242" t="s">
        <v>11</v>
      </c>
      <c r="M231" s="259">
        <f t="shared" ref="M231:N231" si="363">+M179+M205</f>
        <v>0</v>
      </c>
      <c r="N231" s="260">
        <f t="shared" si="363"/>
        <v>0</v>
      </c>
      <c r="O231" s="331">
        <f>M231+N231</f>
        <v>0</v>
      </c>
      <c r="P231" s="262">
        <f>+P179+P205</f>
        <v>0</v>
      </c>
      <c r="Q231" s="334">
        <f>O231+P231</f>
        <v>0</v>
      </c>
      <c r="R231" s="259"/>
      <c r="S231" s="260"/>
      <c r="T231" s="331"/>
      <c r="U231" s="262"/>
      <c r="V231" s="334"/>
      <c r="W231" s="263"/>
    </row>
    <row r="232" spans="1:23" ht="14.25" customHeight="1" thickBot="1">
      <c r="L232" s="248" t="s">
        <v>12</v>
      </c>
      <c r="M232" s="259">
        <f t="shared" ref="M232:N232" si="364">+M180+M206</f>
        <v>0</v>
      </c>
      <c r="N232" s="260">
        <f t="shared" si="364"/>
        <v>0</v>
      </c>
      <c r="O232" s="331">
        <f t="shared" ref="O232" si="365">M232+N232</f>
        <v>0</v>
      </c>
      <c r="P232" s="262">
        <f>+P180+P206</f>
        <v>0</v>
      </c>
      <c r="Q232" s="334">
        <f>O232+P232</f>
        <v>0</v>
      </c>
      <c r="R232" s="259"/>
      <c r="S232" s="260"/>
      <c r="T232" s="331"/>
      <c r="U232" s="262"/>
      <c r="V232" s="334"/>
      <c r="W232" s="263"/>
    </row>
    <row r="233" spans="1:23" ht="14.25" customHeight="1" thickTop="1" thickBot="1">
      <c r="L233" s="264" t="s">
        <v>38</v>
      </c>
      <c r="M233" s="265">
        <f t="shared" ref="M233:Q233" si="366">+M229+M231+M232</f>
        <v>0</v>
      </c>
      <c r="N233" s="266">
        <f t="shared" si="366"/>
        <v>0</v>
      </c>
      <c r="O233" s="267">
        <f t="shared" si="366"/>
        <v>0</v>
      </c>
      <c r="P233" s="265">
        <f t="shared" si="366"/>
        <v>0</v>
      </c>
      <c r="Q233" s="267">
        <f t="shared" si="366"/>
        <v>0</v>
      </c>
      <c r="R233" s="265"/>
      <c r="S233" s="266"/>
      <c r="T233" s="267"/>
      <c r="U233" s="265"/>
      <c r="V233" s="267"/>
      <c r="W233" s="268"/>
    </row>
    <row r="234" spans="1:23" ht="14.25" customHeight="1" thickTop="1" thickBot="1">
      <c r="L234" s="264" t="s">
        <v>63</v>
      </c>
      <c r="M234" s="265">
        <f t="shared" ref="M234:Q234" si="367">+M220+M224+M228+M233</f>
        <v>848</v>
      </c>
      <c r="N234" s="266">
        <f t="shared" si="367"/>
        <v>7498</v>
      </c>
      <c r="O234" s="267">
        <f t="shared" si="367"/>
        <v>8346</v>
      </c>
      <c r="P234" s="265">
        <f t="shared" si="367"/>
        <v>0</v>
      </c>
      <c r="Q234" s="267">
        <f t="shared" si="367"/>
        <v>8346</v>
      </c>
      <c r="R234" s="265"/>
      <c r="S234" s="266"/>
      <c r="T234" s="267"/>
      <c r="U234" s="265"/>
      <c r="V234" s="267"/>
      <c r="W234" s="268"/>
    </row>
    <row r="235" spans="1:23" ht="13.5" thickTop="1">
      <c r="L235" s="277" t="s">
        <v>60</v>
      </c>
      <c r="M235" s="236"/>
      <c r="N235" s="236"/>
      <c r="O235" s="236"/>
      <c r="P235" s="236"/>
      <c r="Q235" s="236"/>
      <c r="R235" s="236"/>
      <c r="S235" s="236"/>
      <c r="T235" s="236"/>
      <c r="U235" s="236"/>
      <c r="V235" s="236"/>
      <c r="W235" s="236"/>
    </row>
  </sheetData>
  <sheetProtection password="CF53" sheet="1" objects="1" scenarios="1"/>
  <mergeCells count="40">
    <mergeCell ref="L210:W210"/>
    <mergeCell ref="L211:W211"/>
    <mergeCell ref="L133:W133"/>
    <mergeCell ref="L158:W158"/>
    <mergeCell ref="L159:W159"/>
    <mergeCell ref="L184:W184"/>
    <mergeCell ref="L185:W185"/>
    <mergeCell ref="R135:V135"/>
    <mergeCell ref="L80:W80"/>
    <mergeCell ref="L81:W81"/>
    <mergeCell ref="L106:W106"/>
    <mergeCell ref="L107:W107"/>
    <mergeCell ref="L132:W132"/>
    <mergeCell ref="R83:V83"/>
    <mergeCell ref="R109:V109"/>
    <mergeCell ref="M83:Q83"/>
    <mergeCell ref="B54:I54"/>
    <mergeCell ref="L54:W54"/>
    <mergeCell ref="B55:I55"/>
    <mergeCell ref="L55:W55"/>
    <mergeCell ref="C57:E57"/>
    <mergeCell ref="F57:H57"/>
    <mergeCell ref="M57:Q57"/>
    <mergeCell ref="R57:V57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conditionalFormatting sqref="K27:K30 A27:A30 A53:A56 K53:K56 K235:K1048576 A235:A1048576 K1:K21 A1:A21 A58:A73 K58:K73 A105:A125 K105:K125 K131:K151 A131:A151 K183:K203 A183:A203 K209:K229 A209:A229 A32:A47 K32:K47 K79:K99 A79:A99 A157:A177 K157:K177 A23:A24 K23:K24 K49:K50 A49:A50 K75:K76 A75:A76 A101:A102 K101:K102 K127:K128 A127:A128 A153:A154 K153:K154 K179:K180 A179:A180 A205:A206 K205:K206 A231:A232 K231:K232">
    <cfRule type="containsText" dxfId="357" priority="78" operator="containsText" text="NOT OK">
      <formula>NOT(ISERROR(SEARCH("NOT OK",A1)))</formula>
    </cfRule>
  </conditionalFormatting>
  <conditionalFormatting sqref="A31 K31">
    <cfRule type="containsText" dxfId="356" priority="76" operator="containsText" text="NOT OK">
      <formula>NOT(ISERROR(SEARCH("NOT OK",A31)))</formula>
    </cfRule>
  </conditionalFormatting>
  <conditionalFormatting sqref="A57 K57">
    <cfRule type="containsText" dxfId="355" priority="75" operator="containsText" text="NOT OK">
      <formula>NOT(ISERROR(SEARCH("NOT OK",A57)))</formula>
    </cfRule>
  </conditionalFormatting>
  <conditionalFormatting sqref="A26 K26">
    <cfRule type="containsText" dxfId="354" priority="74" operator="containsText" text="NOT OK">
      <formula>NOT(ISERROR(SEARCH("NOT OK",A26)))</formula>
    </cfRule>
  </conditionalFormatting>
  <conditionalFormatting sqref="A104 K104">
    <cfRule type="containsText" dxfId="353" priority="71" operator="containsText" text="NOT OK">
      <formula>NOT(ISERROR(SEARCH("NOT OK",A104)))</formula>
    </cfRule>
  </conditionalFormatting>
  <conditionalFormatting sqref="A182 K182">
    <cfRule type="containsText" dxfId="352" priority="68" operator="containsText" text="NOT OK">
      <formula>NOT(ISERROR(SEARCH("NOT OK",A182)))</formula>
    </cfRule>
  </conditionalFormatting>
  <conditionalFormatting sqref="K25 A25">
    <cfRule type="containsText" dxfId="351" priority="65" operator="containsText" text="NOT OK">
      <formula>NOT(ISERROR(SEARCH("NOT OK",A25)))</formula>
    </cfRule>
  </conditionalFormatting>
  <conditionalFormatting sqref="A52 K52">
    <cfRule type="containsText" dxfId="350" priority="64" operator="containsText" text="NOT OK">
      <formula>NOT(ISERROR(SEARCH("NOT OK",A52)))</formula>
    </cfRule>
  </conditionalFormatting>
  <conditionalFormatting sqref="K51 A51">
    <cfRule type="containsText" dxfId="349" priority="63" operator="containsText" text="NOT OK">
      <formula>NOT(ISERROR(SEARCH("NOT OK",A51)))</formula>
    </cfRule>
  </conditionalFormatting>
  <conditionalFormatting sqref="A78 K78">
    <cfRule type="containsText" dxfId="348" priority="62" operator="containsText" text="NOT OK">
      <formula>NOT(ISERROR(SEARCH("NOT OK",A78)))</formula>
    </cfRule>
  </conditionalFormatting>
  <conditionalFormatting sqref="K77 A77">
    <cfRule type="containsText" dxfId="347" priority="61" operator="containsText" text="NOT OK">
      <formula>NOT(ISERROR(SEARCH("NOT OK",A77)))</formula>
    </cfRule>
  </conditionalFormatting>
  <conditionalFormatting sqref="A103 K103">
    <cfRule type="containsText" dxfId="346" priority="60" operator="containsText" text="NOT OK">
      <formula>NOT(ISERROR(SEARCH("NOT OK",A103)))</formula>
    </cfRule>
  </conditionalFormatting>
  <conditionalFormatting sqref="A130 K130">
    <cfRule type="containsText" dxfId="345" priority="59" operator="containsText" text="NOT OK">
      <formula>NOT(ISERROR(SEARCH("NOT OK",A130)))</formula>
    </cfRule>
  </conditionalFormatting>
  <conditionalFormatting sqref="A129 K129">
    <cfRule type="containsText" dxfId="344" priority="58" operator="containsText" text="NOT OK">
      <formula>NOT(ISERROR(SEARCH("NOT OK",A129)))</formula>
    </cfRule>
  </conditionalFormatting>
  <conditionalFormatting sqref="A156 K156">
    <cfRule type="containsText" dxfId="343" priority="57" operator="containsText" text="NOT OK">
      <formula>NOT(ISERROR(SEARCH("NOT OK",A156)))</formula>
    </cfRule>
  </conditionalFormatting>
  <conditionalFormatting sqref="A155 K155">
    <cfRule type="containsText" dxfId="342" priority="56" operator="containsText" text="NOT OK">
      <formula>NOT(ISERROR(SEARCH("NOT OK",A155)))</formula>
    </cfRule>
  </conditionalFormatting>
  <conditionalFormatting sqref="K181 A181">
    <cfRule type="containsText" dxfId="341" priority="55" operator="containsText" text="NOT OK">
      <formula>NOT(ISERROR(SEARCH("NOT OK",A181)))</formula>
    </cfRule>
  </conditionalFormatting>
  <conditionalFormatting sqref="A208 K208">
    <cfRule type="containsText" dxfId="340" priority="54" operator="containsText" text="NOT OK">
      <formula>NOT(ISERROR(SEARCH("NOT OK",A208)))</formula>
    </cfRule>
  </conditionalFormatting>
  <conditionalFormatting sqref="K207 A207">
    <cfRule type="containsText" dxfId="339" priority="53" operator="containsText" text="NOT OK">
      <formula>NOT(ISERROR(SEARCH("NOT OK",A207)))</formula>
    </cfRule>
  </conditionalFormatting>
  <conditionalFormatting sqref="A234 K234">
    <cfRule type="containsText" dxfId="338" priority="52" operator="containsText" text="NOT OK">
      <formula>NOT(ISERROR(SEARCH("NOT OK",A234)))</formula>
    </cfRule>
  </conditionalFormatting>
  <conditionalFormatting sqref="K233 A233">
    <cfRule type="containsText" dxfId="337" priority="51" operator="containsText" text="NOT OK">
      <formula>NOT(ISERROR(SEARCH("NOT OK",A233)))</formula>
    </cfRule>
  </conditionalFormatting>
  <conditionalFormatting sqref="K22 A22">
    <cfRule type="containsText" dxfId="336" priority="9" operator="containsText" text="NOT OK">
      <formula>NOT(ISERROR(SEARCH("NOT OK",A22)))</formula>
    </cfRule>
  </conditionalFormatting>
  <conditionalFormatting sqref="K48 A48">
    <cfRule type="containsText" dxfId="335" priority="8" operator="containsText" text="NOT OK">
      <formula>NOT(ISERROR(SEARCH("NOT OK",A48)))</formula>
    </cfRule>
  </conditionalFormatting>
  <conditionalFormatting sqref="K74 A74">
    <cfRule type="containsText" dxfId="334" priority="7" operator="containsText" text="NOT OK">
      <formula>NOT(ISERROR(SEARCH("NOT OK",A74)))</formula>
    </cfRule>
  </conditionalFormatting>
  <conditionalFormatting sqref="A100 K100">
    <cfRule type="containsText" dxfId="333" priority="6" operator="containsText" text="NOT OK">
      <formula>NOT(ISERROR(SEARCH("NOT OK",A100)))</formula>
    </cfRule>
  </conditionalFormatting>
  <conditionalFormatting sqref="A126 K126">
    <cfRule type="containsText" dxfId="332" priority="5" operator="containsText" text="NOT OK">
      <formula>NOT(ISERROR(SEARCH("NOT OK",A126)))</formula>
    </cfRule>
  </conditionalFormatting>
  <conditionalFormatting sqref="A152 K152">
    <cfRule type="containsText" dxfId="331" priority="4" operator="containsText" text="NOT OK">
      <formula>NOT(ISERROR(SEARCH("NOT OK",A152)))</formula>
    </cfRule>
  </conditionalFormatting>
  <conditionalFormatting sqref="K178 A178">
    <cfRule type="containsText" dxfId="330" priority="3" operator="containsText" text="NOT OK">
      <formula>NOT(ISERROR(SEARCH("NOT OK",A178)))</formula>
    </cfRule>
  </conditionalFormatting>
  <conditionalFormatting sqref="K204 A204">
    <cfRule type="containsText" dxfId="329" priority="2" operator="containsText" text="NOT OK">
      <formula>NOT(ISERROR(SEARCH("NOT OK",A204)))</formula>
    </cfRule>
  </conditionalFormatting>
  <conditionalFormatting sqref="K230 A230">
    <cfRule type="containsText" dxfId="328" priority="1" operator="containsText" text="NOT OK">
      <formula>NOT(ISERROR(SEARCH("NOT OK",A230)))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>
    <oddHeader>&amp;LMonthly  Air Transport Statistics : Don Mueang International and Suvarnabhumi Airport</oddHeader>
  </headerFooter>
  <rowBreaks count="2" manualBreakCount="2">
    <brk id="79" min="11" max="22" man="1"/>
    <brk id="157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235"/>
  <sheetViews>
    <sheetView topLeftCell="D55" zoomScale="96" zoomScaleNormal="96" workbookViewId="0">
      <selection activeCell="U23" sqref="U23"/>
    </sheetView>
  </sheetViews>
  <sheetFormatPr defaultColWidth="7" defaultRowHeight="12.75"/>
  <cols>
    <col min="1" max="1" width="9.140625" style="3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7109375" style="2" bestFit="1" customWidth="1"/>
    <col min="10" max="10" width="8.7109375" style="1" bestFit="1" customWidth="1"/>
    <col min="11" max="11" width="9.140625" style="3"/>
    <col min="12" max="12" width="13" style="1" customWidth="1"/>
    <col min="13" max="14" width="12.28515625" style="1" customWidth="1"/>
    <col min="15" max="15" width="14.140625" style="1" bestFit="1" customWidth="1"/>
    <col min="16" max="16" width="11" style="1" customWidth="1"/>
    <col min="17" max="19" width="12.28515625" style="1" customWidth="1"/>
    <col min="20" max="20" width="14.140625" style="1" bestFit="1" customWidth="1"/>
    <col min="21" max="21" width="11" style="1" customWidth="1"/>
    <col min="22" max="22" width="12.28515625" style="1" customWidth="1"/>
    <col min="23" max="23" width="12.140625" style="2" bestFit="1" customWidth="1"/>
    <col min="24" max="16384" width="7" style="1"/>
  </cols>
  <sheetData>
    <row r="1" spans="1:23" ht="13.5" thickBot="1"/>
    <row r="2" spans="1:23" ht="13.5" thickTop="1">
      <c r="B2" s="449" t="s">
        <v>0</v>
      </c>
      <c r="C2" s="450"/>
      <c r="D2" s="450"/>
      <c r="E2" s="450"/>
      <c r="F2" s="450"/>
      <c r="G2" s="450"/>
      <c r="H2" s="450"/>
      <c r="I2" s="451"/>
      <c r="J2" s="3"/>
      <c r="L2" s="452" t="s">
        <v>1</v>
      </c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4"/>
    </row>
    <row r="3" spans="1:23" ht="13.5" thickBot="1">
      <c r="B3" s="455" t="s">
        <v>46</v>
      </c>
      <c r="C3" s="456"/>
      <c r="D3" s="456"/>
      <c r="E3" s="456"/>
      <c r="F3" s="456"/>
      <c r="G3" s="456"/>
      <c r="H3" s="456"/>
      <c r="I3" s="457"/>
      <c r="J3" s="3"/>
      <c r="L3" s="458" t="s">
        <v>48</v>
      </c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60"/>
    </row>
    <row r="4" spans="1:23" ht="14.25" thickTop="1" thickBot="1">
      <c r="B4" s="105"/>
      <c r="C4" s="106"/>
      <c r="D4" s="106"/>
      <c r="E4" s="106"/>
      <c r="F4" s="106"/>
      <c r="G4" s="106"/>
      <c r="H4" s="106"/>
      <c r="I4" s="107"/>
      <c r="J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5"/>
    </row>
    <row r="5" spans="1:23" ht="14.25" thickTop="1" thickBot="1">
      <c r="B5" s="108"/>
      <c r="C5" s="461" t="s">
        <v>64</v>
      </c>
      <c r="D5" s="462"/>
      <c r="E5" s="463"/>
      <c r="F5" s="461" t="s">
        <v>65</v>
      </c>
      <c r="G5" s="462"/>
      <c r="H5" s="463"/>
      <c r="I5" s="109" t="s">
        <v>2</v>
      </c>
      <c r="J5" s="3"/>
      <c r="L5" s="11"/>
      <c r="M5" s="464" t="s">
        <v>64</v>
      </c>
      <c r="N5" s="465"/>
      <c r="O5" s="465"/>
      <c r="P5" s="465"/>
      <c r="Q5" s="466"/>
      <c r="R5" s="464" t="s">
        <v>65</v>
      </c>
      <c r="S5" s="465"/>
      <c r="T5" s="465"/>
      <c r="U5" s="465"/>
      <c r="V5" s="466"/>
      <c r="W5" s="12" t="s">
        <v>2</v>
      </c>
    </row>
    <row r="6" spans="1:23" ht="13.5" thickTop="1">
      <c r="B6" s="110" t="s">
        <v>3</v>
      </c>
      <c r="C6" s="111"/>
      <c r="D6" s="112"/>
      <c r="E6" s="113"/>
      <c r="F6" s="111"/>
      <c r="G6" s="112"/>
      <c r="H6" s="113"/>
      <c r="I6" s="114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5"/>
      <c r="C7" s="116" t="s">
        <v>5</v>
      </c>
      <c r="D7" s="117" t="s">
        <v>6</v>
      </c>
      <c r="E7" s="408" t="s">
        <v>7</v>
      </c>
      <c r="F7" s="116" t="s">
        <v>5</v>
      </c>
      <c r="G7" s="117" t="s">
        <v>6</v>
      </c>
      <c r="H7" s="316" t="s">
        <v>7</v>
      </c>
      <c r="I7" s="119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10"/>
      <c r="C8" s="120"/>
      <c r="D8" s="121"/>
      <c r="E8" s="153"/>
      <c r="F8" s="120"/>
      <c r="G8" s="121"/>
      <c r="H8" s="153"/>
      <c r="I8" s="123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80" t="str">
        <f t="shared" ref="A9:A14" si="0">IF(ISERROR(F9/G9)," ",IF(F9/G9&gt;0.5,IF(F9/G9&lt;1.5," ","NOT OK"),"NOT OK"))</f>
        <v xml:space="preserve"> </v>
      </c>
      <c r="B9" s="110" t="s">
        <v>13</v>
      </c>
      <c r="C9" s="124">
        <v>1287</v>
      </c>
      <c r="D9" s="126">
        <v>1289</v>
      </c>
      <c r="E9" s="335">
        <f>SUM(C9:D9)</f>
        <v>2576</v>
      </c>
      <c r="F9" s="124">
        <v>1458</v>
      </c>
      <c r="G9" s="126">
        <v>1457</v>
      </c>
      <c r="H9" s="335">
        <f>SUM(F9:G9)</f>
        <v>2915</v>
      </c>
      <c r="I9" s="127">
        <f t="shared" ref="I9:I14" si="1">IF(E9=0,0,((H9/E9)-1)*100)</f>
        <v>13.159937888198758</v>
      </c>
      <c r="J9" s="3"/>
      <c r="L9" s="13" t="s">
        <v>13</v>
      </c>
      <c r="M9" s="39">
        <v>213537</v>
      </c>
      <c r="N9" s="37">
        <v>207655</v>
      </c>
      <c r="O9" s="342">
        <f t="shared" ref="O9" si="2">+M9+N9</f>
        <v>421192</v>
      </c>
      <c r="P9" s="401">
        <v>0</v>
      </c>
      <c r="Q9" s="342">
        <f>O9+P9</f>
        <v>421192</v>
      </c>
      <c r="R9" s="39">
        <v>249601</v>
      </c>
      <c r="S9" s="37">
        <v>244796</v>
      </c>
      <c r="T9" s="342">
        <f t="shared" ref="T9" si="3">+R9+S9</f>
        <v>494397</v>
      </c>
      <c r="U9" s="401">
        <v>0</v>
      </c>
      <c r="V9" s="342">
        <f>T9+U9</f>
        <v>494397</v>
      </c>
      <c r="W9" s="40">
        <f t="shared" ref="W9:W14" si="4">IF(Q9=0,0,((V9/Q9)-1)*100)</f>
        <v>17.380434576155302</v>
      </c>
    </row>
    <row r="10" spans="1:23">
      <c r="A10" s="380" t="str">
        <f t="shared" si="0"/>
        <v xml:space="preserve"> </v>
      </c>
      <c r="B10" s="110" t="s">
        <v>14</v>
      </c>
      <c r="C10" s="124">
        <v>1215</v>
      </c>
      <c r="D10" s="126">
        <v>1213</v>
      </c>
      <c r="E10" s="335">
        <f>SUM(C10:D10)</f>
        <v>2428</v>
      </c>
      <c r="F10" s="124">
        <v>1367</v>
      </c>
      <c r="G10" s="126">
        <v>1366</v>
      </c>
      <c r="H10" s="335">
        <f>SUM(F10:G10)</f>
        <v>2733</v>
      </c>
      <c r="I10" s="127">
        <f t="shared" si="1"/>
        <v>12.56177924217463</v>
      </c>
      <c r="J10" s="3"/>
      <c r="L10" s="13" t="s">
        <v>14</v>
      </c>
      <c r="M10" s="39">
        <v>201335</v>
      </c>
      <c r="N10" s="37">
        <v>211539</v>
      </c>
      <c r="O10" s="342">
        <f>+M10+N10</f>
        <v>412874</v>
      </c>
      <c r="P10" s="401">
        <v>0</v>
      </c>
      <c r="Q10" s="342">
        <f>O10+P10</f>
        <v>412874</v>
      </c>
      <c r="R10" s="39">
        <v>235884</v>
      </c>
      <c r="S10" s="37">
        <v>241376</v>
      </c>
      <c r="T10" s="342">
        <f>+R10+S10</f>
        <v>477260</v>
      </c>
      <c r="U10" s="401">
        <v>167</v>
      </c>
      <c r="V10" s="342">
        <f>T10+U10</f>
        <v>477427</v>
      </c>
      <c r="W10" s="40">
        <f t="shared" si="4"/>
        <v>15.635036354916988</v>
      </c>
    </row>
    <row r="11" spans="1:23" ht="13.5" thickBot="1">
      <c r="A11" s="382" t="str">
        <f t="shared" si="0"/>
        <v xml:space="preserve"> </v>
      </c>
      <c r="B11" s="110" t="s">
        <v>15</v>
      </c>
      <c r="C11" s="124">
        <v>1288</v>
      </c>
      <c r="D11" s="126">
        <v>1291</v>
      </c>
      <c r="E11" s="335">
        <f>SUM(C11:D11)</f>
        <v>2579</v>
      </c>
      <c r="F11" s="124">
        <v>1489</v>
      </c>
      <c r="G11" s="126">
        <v>1490</v>
      </c>
      <c r="H11" s="335">
        <f>SUM(F11:G11)</f>
        <v>2979</v>
      </c>
      <c r="I11" s="127">
        <f t="shared" si="1"/>
        <v>15.509887553315238</v>
      </c>
      <c r="J11" s="7"/>
      <c r="L11" s="13" t="s">
        <v>15</v>
      </c>
      <c r="M11" s="39">
        <v>210856</v>
      </c>
      <c r="N11" s="37">
        <v>221583</v>
      </c>
      <c r="O11" s="342">
        <f>+M11+N11</f>
        <v>432439</v>
      </c>
      <c r="P11" s="401">
        <v>0</v>
      </c>
      <c r="Q11" s="342">
        <f>O11+P11</f>
        <v>432439</v>
      </c>
      <c r="R11" s="39">
        <v>247712</v>
      </c>
      <c r="S11" s="37">
        <v>259502</v>
      </c>
      <c r="T11" s="342">
        <f>+R11+S11</f>
        <v>507214</v>
      </c>
      <c r="U11" s="401">
        <v>0</v>
      </c>
      <c r="V11" s="342">
        <f>T11+U11</f>
        <v>507214</v>
      </c>
      <c r="W11" s="40">
        <f t="shared" si="4"/>
        <v>17.291456136009931</v>
      </c>
    </row>
    <row r="12" spans="1:23" ht="14.25" thickTop="1" thickBot="1">
      <c r="A12" s="380" t="str">
        <f t="shared" si="0"/>
        <v xml:space="preserve"> </v>
      </c>
      <c r="B12" s="131" t="s">
        <v>61</v>
      </c>
      <c r="C12" s="132">
        <f>+C9+C10+C11</f>
        <v>3790</v>
      </c>
      <c r="D12" s="134">
        <f t="shared" ref="D12:H12" si="5">+D9+D10+D11</f>
        <v>3793</v>
      </c>
      <c r="E12" s="341">
        <f t="shared" si="5"/>
        <v>7583</v>
      </c>
      <c r="F12" s="132">
        <f t="shared" si="5"/>
        <v>4314</v>
      </c>
      <c r="G12" s="134">
        <f t="shared" si="5"/>
        <v>4313</v>
      </c>
      <c r="H12" s="341">
        <f t="shared" si="5"/>
        <v>8627</v>
      </c>
      <c r="I12" s="135">
        <f t="shared" si="1"/>
        <v>13.76763813794013</v>
      </c>
      <c r="J12" s="3"/>
      <c r="L12" s="41" t="s">
        <v>61</v>
      </c>
      <c r="M12" s="45">
        <f>+M9+M10+M11</f>
        <v>625728</v>
      </c>
      <c r="N12" s="43">
        <f t="shared" ref="N12:V12" si="6">+N9+N10+N11</f>
        <v>640777</v>
      </c>
      <c r="O12" s="343">
        <f t="shared" si="6"/>
        <v>1266505</v>
      </c>
      <c r="P12" s="43">
        <f t="shared" si="6"/>
        <v>0</v>
      </c>
      <c r="Q12" s="343">
        <f t="shared" si="6"/>
        <v>1266505</v>
      </c>
      <c r="R12" s="45">
        <f t="shared" si="6"/>
        <v>733197</v>
      </c>
      <c r="S12" s="43">
        <f t="shared" si="6"/>
        <v>745674</v>
      </c>
      <c r="T12" s="343">
        <f t="shared" si="6"/>
        <v>1478871</v>
      </c>
      <c r="U12" s="43">
        <f t="shared" si="6"/>
        <v>167</v>
      </c>
      <c r="V12" s="343">
        <f t="shared" si="6"/>
        <v>1479038</v>
      </c>
      <c r="W12" s="46">
        <f t="shared" si="4"/>
        <v>16.781062846179061</v>
      </c>
    </row>
    <row r="13" spans="1:23" ht="13.5" thickTop="1">
      <c r="A13" s="380" t="str">
        <f t="shared" si="0"/>
        <v xml:space="preserve"> </v>
      </c>
      <c r="B13" s="110" t="s">
        <v>16</v>
      </c>
      <c r="C13" s="137">
        <v>1266</v>
      </c>
      <c r="D13" s="139">
        <v>1263</v>
      </c>
      <c r="E13" s="335">
        <f t="shared" ref="E13" si="7">SUM(C13:D13)</f>
        <v>2529</v>
      </c>
      <c r="F13" s="137">
        <v>1380</v>
      </c>
      <c r="G13" s="139">
        <v>1382</v>
      </c>
      <c r="H13" s="335">
        <f t="shared" ref="H13" si="8">SUM(F13:G13)</f>
        <v>2762</v>
      </c>
      <c r="I13" s="127">
        <f t="shared" si="1"/>
        <v>9.2131277184658078</v>
      </c>
      <c r="J13" s="7"/>
      <c r="L13" s="13" t="s">
        <v>16</v>
      </c>
      <c r="M13" s="39">
        <v>208608</v>
      </c>
      <c r="N13" s="37">
        <v>208712</v>
      </c>
      <c r="O13" s="342">
        <f>+M13+N13</f>
        <v>417320</v>
      </c>
      <c r="P13" s="401">
        <v>0</v>
      </c>
      <c r="Q13" s="342">
        <f>O13+P13</f>
        <v>417320</v>
      </c>
      <c r="R13" s="39">
        <v>227432</v>
      </c>
      <c r="S13" s="37">
        <v>234569</v>
      </c>
      <c r="T13" s="342">
        <f>+R13+S13</f>
        <v>462001</v>
      </c>
      <c r="U13" s="401">
        <v>0</v>
      </c>
      <c r="V13" s="342">
        <f>T13+U13</f>
        <v>462001</v>
      </c>
      <c r="W13" s="40">
        <f t="shared" si="4"/>
        <v>10.706651969711501</v>
      </c>
    </row>
    <row r="14" spans="1:23">
      <c r="A14" s="380" t="str">
        <f t="shared" si="0"/>
        <v xml:space="preserve"> </v>
      </c>
      <c r="B14" s="110" t="s">
        <v>17</v>
      </c>
      <c r="C14" s="137">
        <v>1314</v>
      </c>
      <c r="D14" s="139">
        <v>1313</v>
      </c>
      <c r="E14" s="335">
        <f>SUM(C14:D14)</f>
        <v>2627</v>
      </c>
      <c r="F14" s="137">
        <v>1414</v>
      </c>
      <c r="G14" s="139">
        <v>1411</v>
      </c>
      <c r="H14" s="335">
        <f>SUM(F14:G14)</f>
        <v>2825</v>
      </c>
      <c r="I14" s="127">
        <f t="shared" si="1"/>
        <v>7.5371145793680983</v>
      </c>
      <c r="L14" s="13" t="s">
        <v>17</v>
      </c>
      <c r="M14" s="39">
        <v>199582</v>
      </c>
      <c r="N14" s="37">
        <v>201558</v>
      </c>
      <c r="O14" s="342">
        <f t="shared" ref="O14" si="9">+M14+N14</f>
        <v>401140</v>
      </c>
      <c r="P14" s="401">
        <v>0</v>
      </c>
      <c r="Q14" s="342">
        <f>O14+P14</f>
        <v>401140</v>
      </c>
      <c r="R14" s="39">
        <v>226920</v>
      </c>
      <c r="S14" s="37">
        <v>232877</v>
      </c>
      <c r="T14" s="342">
        <f>+R14+S14</f>
        <v>459797</v>
      </c>
      <c r="U14" s="401">
        <v>0</v>
      </c>
      <c r="V14" s="342">
        <f>T14+U14</f>
        <v>459797</v>
      </c>
      <c r="W14" s="40">
        <f t="shared" si="4"/>
        <v>14.622575659370796</v>
      </c>
    </row>
    <row r="15" spans="1:23" ht="13.5" thickBot="1">
      <c r="A15" s="383" t="str">
        <f>IF(ISERROR(F15/G15)," ",IF(F15/G15&gt;0.5,IF(F15/G15&lt;1.5," ","NOT OK"),"NOT OK"))</f>
        <v xml:space="preserve"> </v>
      </c>
      <c r="B15" s="110" t="s">
        <v>18</v>
      </c>
      <c r="C15" s="137">
        <v>1237</v>
      </c>
      <c r="D15" s="139">
        <v>1239</v>
      </c>
      <c r="E15" s="335">
        <f>SUM(C15:D15)</f>
        <v>2476</v>
      </c>
      <c r="F15" s="137">
        <v>1398</v>
      </c>
      <c r="G15" s="139">
        <v>1397</v>
      </c>
      <c r="H15" s="335">
        <f>SUM(F15:G15)</f>
        <v>2795</v>
      </c>
      <c r="I15" s="127">
        <f>IF(E15=0,0,((H15/E15)-1)*100)</f>
        <v>12.883683360258491</v>
      </c>
      <c r="J15" s="3"/>
      <c r="L15" s="13" t="s">
        <v>18</v>
      </c>
      <c r="M15" s="39">
        <v>207700</v>
      </c>
      <c r="N15" s="37">
        <v>203209</v>
      </c>
      <c r="O15" s="342">
        <f>+M15+N15</f>
        <v>410909</v>
      </c>
      <c r="P15" s="401">
        <v>0</v>
      </c>
      <c r="Q15" s="342">
        <f>O15+P15</f>
        <v>410909</v>
      </c>
      <c r="R15" s="39">
        <v>239823</v>
      </c>
      <c r="S15" s="37">
        <v>241319</v>
      </c>
      <c r="T15" s="342">
        <f>+R15+S15</f>
        <v>481142</v>
      </c>
      <c r="U15" s="401">
        <v>0</v>
      </c>
      <c r="V15" s="342">
        <f>T15+U15</f>
        <v>481142</v>
      </c>
      <c r="W15" s="40">
        <f>IF(Q15=0,0,((V15/Q15)-1)*100)</f>
        <v>17.092105551350791</v>
      </c>
    </row>
    <row r="16" spans="1:23" ht="15.75" customHeight="1" thickTop="1" thickBot="1">
      <c r="A16" s="9" t="str">
        <f>IF(ISERROR(F16/G16)," ",IF(F16/G16&gt;0.5,IF(F16/G16&lt;1.5," ","NOT OK"),"NOT OK"))</f>
        <v xml:space="preserve"> </v>
      </c>
      <c r="B16" s="140" t="s">
        <v>19</v>
      </c>
      <c r="C16" s="132">
        <f>+C13+C14+C15</f>
        <v>3817</v>
      </c>
      <c r="D16" s="142">
        <f t="shared" ref="D16:H16" si="10">+D13+D14+D15</f>
        <v>3815</v>
      </c>
      <c r="E16" s="337">
        <f t="shared" si="10"/>
        <v>7632</v>
      </c>
      <c r="F16" s="132">
        <f t="shared" si="10"/>
        <v>4192</v>
      </c>
      <c r="G16" s="142">
        <f t="shared" si="10"/>
        <v>4190</v>
      </c>
      <c r="H16" s="337">
        <f t="shared" si="10"/>
        <v>8382</v>
      </c>
      <c r="I16" s="135">
        <f>IF(E16=0,0,((H16/E16)-1)*100)</f>
        <v>9.8270440251572388</v>
      </c>
      <c r="J16" s="3"/>
      <c r="K16" s="10"/>
      <c r="L16" s="47" t="s">
        <v>19</v>
      </c>
      <c r="M16" s="48">
        <f>+M13+M14+M15</f>
        <v>615890</v>
      </c>
      <c r="N16" s="49">
        <f t="shared" ref="N16:V16" si="11">+N13+N14+N15</f>
        <v>613479</v>
      </c>
      <c r="O16" s="362">
        <f t="shared" si="11"/>
        <v>1229369</v>
      </c>
      <c r="P16" s="49">
        <f t="shared" si="11"/>
        <v>0</v>
      </c>
      <c r="Q16" s="362">
        <f t="shared" si="11"/>
        <v>1229369</v>
      </c>
      <c r="R16" s="48">
        <f t="shared" si="11"/>
        <v>694175</v>
      </c>
      <c r="S16" s="49">
        <f t="shared" si="11"/>
        <v>708765</v>
      </c>
      <c r="T16" s="362">
        <f t="shared" si="11"/>
        <v>1402940</v>
      </c>
      <c r="U16" s="49">
        <f t="shared" si="11"/>
        <v>0</v>
      </c>
      <c r="V16" s="362">
        <f t="shared" si="11"/>
        <v>1402940</v>
      </c>
      <c r="W16" s="50">
        <f>IF(Q16=0,0,((V16/Q16)-1)*100)</f>
        <v>14.118706425816828</v>
      </c>
    </row>
    <row r="17" spans="1:23" ht="13.5" thickTop="1">
      <c r="A17" s="380" t="str">
        <f>IF(ISERROR(F17/G17)," ",IF(F17/G17&gt;0.5,IF(F17/G17&lt;1.5," ","NOT OK"),"NOT OK"))</f>
        <v xml:space="preserve"> </v>
      </c>
      <c r="B17" s="110" t="s">
        <v>20</v>
      </c>
      <c r="C17" s="124">
        <v>1419</v>
      </c>
      <c r="D17" s="126">
        <v>1420</v>
      </c>
      <c r="E17" s="338">
        <f>SUM(C17:D17)</f>
        <v>2839</v>
      </c>
      <c r="F17" s="124">
        <v>1409</v>
      </c>
      <c r="G17" s="126">
        <v>1408</v>
      </c>
      <c r="H17" s="338">
        <f>SUM(F17:G17)</f>
        <v>2817</v>
      </c>
      <c r="I17" s="127">
        <f>IF(E17=0,0,((H17/E17)-1)*100)</f>
        <v>-0.77492074674181399</v>
      </c>
      <c r="J17" s="317"/>
      <c r="L17" s="13" t="s">
        <v>21</v>
      </c>
      <c r="M17" s="39">
        <v>240351</v>
      </c>
      <c r="N17" s="37">
        <v>231467</v>
      </c>
      <c r="O17" s="342">
        <f>+M17+N17</f>
        <v>471818</v>
      </c>
      <c r="P17" s="401">
        <v>0</v>
      </c>
      <c r="Q17" s="342">
        <f>O17+P17</f>
        <v>471818</v>
      </c>
      <c r="R17" s="39">
        <v>242557</v>
      </c>
      <c r="S17" s="37">
        <v>243922</v>
      </c>
      <c r="T17" s="342">
        <f>+R17+S17</f>
        <v>486479</v>
      </c>
      <c r="U17" s="401">
        <v>155</v>
      </c>
      <c r="V17" s="342">
        <f>T17+U17</f>
        <v>486634</v>
      </c>
      <c r="W17" s="40">
        <f>IF(Q17=0,0,((V17/Q17)-1)*100)</f>
        <v>3.1401938883213409</v>
      </c>
    </row>
    <row r="18" spans="1:23">
      <c r="A18" s="380" t="str">
        <f t="shared" ref="A18" si="12">IF(ISERROR(F18/G18)," ",IF(F18/G18&gt;0.5,IF(F18/G18&lt;1.5," ","NOT OK"),"NOT OK"))</f>
        <v xml:space="preserve"> </v>
      </c>
      <c r="B18" s="110" t="s">
        <v>22</v>
      </c>
      <c r="C18" s="124">
        <v>1378</v>
      </c>
      <c r="D18" s="126">
        <v>1376</v>
      </c>
      <c r="E18" s="339">
        <f t="shared" ref="E18" si="13">SUM(C18:D18)</f>
        <v>2754</v>
      </c>
      <c r="F18" s="124">
        <v>1440</v>
      </c>
      <c r="G18" s="126">
        <v>1443</v>
      </c>
      <c r="H18" s="339">
        <f t="shared" ref="H18" si="14">SUM(F18:G18)</f>
        <v>2883</v>
      </c>
      <c r="I18" s="127">
        <f t="shared" ref="I18" si="15">IF(E18=0,0,((H18/E18)-1)*100)</f>
        <v>4.6840958605664396</v>
      </c>
      <c r="J18" s="9"/>
      <c r="L18" s="13" t="s">
        <v>22</v>
      </c>
      <c r="M18" s="39">
        <v>227387</v>
      </c>
      <c r="N18" s="37">
        <v>232859</v>
      </c>
      <c r="O18" s="342">
        <f t="shared" ref="O18" si="16">+M18+N18</f>
        <v>460246</v>
      </c>
      <c r="P18" s="401">
        <v>163</v>
      </c>
      <c r="Q18" s="342">
        <f>O18+P18</f>
        <v>460409</v>
      </c>
      <c r="R18" s="39">
        <v>233067</v>
      </c>
      <c r="S18" s="37">
        <v>238238</v>
      </c>
      <c r="T18" s="342">
        <f t="shared" ref="T18" si="17">+R18+S18</f>
        <v>471305</v>
      </c>
      <c r="U18" s="401">
        <v>0</v>
      </c>
      <c r="V18" s="342">
        <f>T18+U18</f>
        <v>471305</v>
      </c>
      <c r="W18" s="40">
        <f t="shared" ref="W18" si="18">IF(Q18=0,0,((V18/Q18)-1)*100)</f>
        <v>2.3665914436946212</v>
      </c>
    </row>
    <row r="19" spans="1:23" ht="13.5" thickBot="1">
      <c r="A19" s="380" t="str">
        <f>IF(ISERROR(F19/G19)," ",IF(F19/G19&gt;0.5,IF(F19/G19&lt;1.5," ","NOT OK"),"NOT OK"))</f>
        <v xml:space="preserve"> </v>
      </c>
      <c r="B19" s="110" t="s">
        <v>23</v>
      </c>
      <c r="C19" s="124">
        <v>1228</v>
      </c>
      <c r="D19" s="143">
        <v>1227</v>
      </c>
      <c r="E19" s="340">
        <f>SUM(C19:D19)</f>
        <v>2455</v>
      </c>
      <c r="F19" s="124">
        <v>1394</v>
      </c>
      <c r="G19" s="143">
        <v>1391</v>
      </c>
      <c r="H19" s="340">
        <f>SUM(F19:G19)</f>
        <v>2785</v>
      </c>
      <c r="I19" s="144">
        <f>IF(E19=0,0,((H19/E19)-1)*100)</f>
        <v>13.441955193482681</v>
      </c>
      <c r="J19" s="3"/>
      <c r="L19" s="13" t="s">
        <v>23</v>
      </c>
      <c r="M19" s="39">
        <v>198359</v>
      </c>
      <c r="N19" s="37">
        <v>199667</v>
      </c>
      <c r="O19" s="342">
        <f>+M19+N19</f>
        <v>398026</v>
      </c>
      <c r="P19" s="401">
        <v>0</v>
      </c>
      <c r="Q19" s="342">
        <f>O19+P19</f>
        <v>398026</v>
      </c>
      <c r="R19" s="39">
        <v>217228</v>
      </c>
      <c r="S19" s="37">
        <v>219441</v>
      </c>
      <c r="T19" s="342">
        <f>+R19+S19</f>
        <v>436669</v>
      </c>
      <c r="U19" s="401">
        <v>0</v>
      </c>
      <c r="V19" s="342">
        <f>T19+U19</f>
        <v>436669</v>
      </c>
      <c r="W19" s="40">
        <f>IF(Q19=0,0,((V19/Q19)-1)*100)</f>
        <v>9.7086622481948446</v>
      </c>
    </row>
    <row r="20" spans="1:23" ht="14.25" customHeight="1" thickTop="1" thickBot="1">
      <c r="A20" s="380" t="str">
        <f t="shared" ref="A20:A65" si="19">IF(ISERROR(F20/G20)," ",IF(F20/G20&gt;0.5,IF(F20/G20&lt;1.5," ","NOT OK"),"NOT OK"))</f>
        <v xml:space="preserve"> </v>
      </c>
      <c r="B20" s="131" t="s">
        <v>24</v>
      </c>
      <c r="C20" s="132">
        <f t="shared" ref="C20:E20" si="20">+C17+C18+C19</f>
        <v>4025</v>
      </c>
      <c r="D20" s="134">
        <f t="shared" si="20"/>
        <v>4023</v>
      </c>
      <c r="E20" s="158">
        <f t="shared" si="20"/>
        <v>8048</v>
      </c>
      <c r="F20" s="132">
        <f t="shared" ref="F20:H20" si="21">+F17+F18+F19</f>
        <v>4243</v>
      </c>
      <c r="G20" s="134">
        <f t="shared" si="21"/>
        <v>4242</v>
      </c>
      <c r="H20" s="158">
        <f t="shared" si="21"/>
        <v>8485</v>
      </c>
      <c r="I20" s="135">
        <f t="shared" ref="I20" si="22">IF(E20=0,0,((H20/E20)-1)*100)</f>
        <v>5.4299204771371734</v>
      </c>
      <c r="J20" s="3"/>
      <c r="L20" s="41" t="s">
        <v>24</v>
      </c>
      <c r="M20" s="45">
        <f t="shared" ref="M20:V20" si="23">+M17+M18+M19</f>
        <v>666097</v>
      </c>
      <c r="N20" s="43">
        <f t="shared" si="23"/>
        <v>663993</v>
      </c>
      <c r="O20" s="343">
        <f t="shared" si="23"/>
        <v>1330090</v>
      </c>
      <c r="P20" s="43">
        <f t="shared" si="23"/>
        <v>163</v>
      </c>
      <c r="Q20" s="343">
        <f t="shared" si="23"/>
        <v>1330253</v>
      </c>
      <c r="R20" s="45">
        <f t="shared" si="23"/>
        <v>692852</v>
      </c>
      <c r="S20" s="43">
        <f t="shared" si="23"/>
        <v>701601</v>
      </c>
      <c r="T20" s="343">
        <f t="shared" si="23"/>
        <v>1394453</v>
      </c>
      <c r="U20" s="43">
        <f t="shared" si="23"/>
        <v>155</v>
      </c>
      <c r="V20" s="343">
        <f t="shared" si="23"/>
        <v>1394608</v>
      </c>
      <c r="W20" s="46">
        <f t="shared" ref="W20" si="24">IF(Q20=0,0,((V20/Q20)-1)*100)</f>
        <v>4.8378015309869626</v>
      </c>
    </row>
    <row r="21" spans="1:23" ht="14.25" thickTop="1" thickBot="1">
      <c r="A21" s="380" t="str">
        <f t="shared" ref="A21:A26" si="25">IF(ISERROR(F21/G21)," ",IF(F21/G21&gt;0.5,IF(F21/G21&lt;1.5," ","NOT OK"),"NOT OK"))</f>
        <v xml:space="preserve"> </v>
      </c>
      <c r="B21" s="110" t="s">
        <v>10</v>
      </c>
      <c r="C21" s="124">
        <v>1289</v>
      </c>
      <c r="D21" s="126">
        <v>1289</v>
      </c>
      <c r="E21" s="154">
        <f>SUM(C21:D21)</f>
        <v>2578</v>
      </c>
      <c r="F21" s="124">
        <v>1462</v>
      </c>
      <c r="G21" s="126">
        <v>1464</v>
      </c>
      <c r="H21" s="154">
        <f>SUM(F21:G21)</f>
        <v>2926</v>
      </c>
      <c r="I21" s="127">
        <f t="shared" ref="I21:I22" si="26">IF(E21=0,0,((H21/E21)-1)*100)</f>
        <v>13.498836307214891</v>
      </c>
      <c r="J21" s="3"/>
      <c r="L21" s="13" t="s">
        <v>10</v>
      </c>
      <c r="M21" s="39">
        <v>203249</v>
      </c>
      <c r="N21" s="37">
        <v>212242</v>
      </c>
      <c r="O21" s="342">
        <f>SUM(M21:N21)</f>
        <v>415491</v>
      </c>
      <c r="P21" s="401">
        <v>0</v>
      </c>
      <c r="Q21" s="342">
        <f t="shared" ref="Q21" si="27">O21+P21</f>
        <v>415491</v>
      </c>
      <c r="R21" s="39">
        <v>233754</v>
      </c>
      <c r="S21" s="37">
        <v>240974</v>
      </c>
      <c r="T21" s="342">
        <f>SUM(R21:S21)</f>
        <v>474728</v>
      </c>
      <c r="U21" s="147">
        <v>0</v>
      </c>
      <c r="V21" s="342">
        <f t="shared" ref="V21" si="28">T21+U21</f>
        <v>474728</v>
      </c>
      <c r="W21" s="40">
        <f t="shared" ref="W21:W22" si="29">IF(Q21=0,0,((V21/Q21)-1)*100)</f>
        <v>14.257107855525142</v>
      </c>
    </row>
    <row r="22" spans="1:23" ht="14.25" customHeight="1" thickTop="1" thickBot="1">
      <c r="A22" s="380" t="str">
        <f t="shared" si="25"/>
        <v xml:space="preserve"> </v>
      </c>
      <c r="B22" s="131" t="s">
        <v>66</v>
      </c>
      <c r="C22" s="132">
        <f>+C12+C16+C20+C21</f>
        <v>12921</v>
      </c>
      <c r="D22" s="134">
        <f t="shared" ref="D22:H22" si="30">+D12+D16+D20+D21</f>
        <v>12920</v>
      </c>
      <c r="E22" s="158">
        <f t="shared" si="30"/>
        <v>25841</v>
      </c>
      <c r="F22" s="132">
        <f t="shared" si="30"/>
        <v>14211</v>
      </c>
      <c r="G22" s="134">
        <f t="shared" si="30"/>
        <v>14209</v>
      </c>
      <c r="H22" s="158">
        <f t="shared" si="30"/>
        <v>28420</v>
      </c>
      <c r="I22" s="135">
        <f t="shared" si="26"/>
        <v>9.9802639216748581</v>
      </c>
      <c r="J22" s="3"/>
      <c r="L22" s="41" t="s">
        <v>66</v>
      </c>
      <c r="M22" s="45">
        <f>+M12+M16+M20+M21</f>
        <v>2110964</v>
      </c>
      <c r="N22" s="43">
        <f t="shared" ref="N22:V22" si="31">+N12+N16+N20+N21</f>
        <v>2130491</v>
      </c>
      <c r="O22" s="343">
        <f t="shared" si="31"/>
        <v>4241455</v>
      </c>
      <c r="P22" s="43">
        <f t="shared" si="31"/>
        <v>163</v>
      </c>
      <c r="Q22" s="343">
        <f t="shared" si="31"/>
        <v>4241618</v>
      </c>
      <c r="R22" s="45">
        <f t="shared" si="31"/>
        <v>2353978</v>
      </c>
      <c r="S22" s="43">
        <f t="shared" si="31"/>
        <v>2397014</v>
      </c>
      <c r="T22" s="343">
        <f t="shared" si="31"/>
        <v>4750992</v>
      </c>
      <c r="U22" s="43">
        <f t="shared" si="31"/>
        <v>322</v>
      </c>
      <c r="V22" s="343">
        <f t="shared" si="31"/>
        <v>4751314</v>
      </c>
      <c r="W22" s="46">
        <f t="shared" si="29"/>
        <v>12.016546515975746</v>
      </c>
    </row>
    <row r="23" spans="1:23" ht="13.5" thickTop="1">
      <c r="A23" s="380" t="str">
        <f>IF(ISERROR(F23/G23)," ",IF(F23/G23&gt;0.5,IF(F23/G23&lt;1.5," ","NOT OK"),"NOT OK"))</f>
        <v xml:space="preserve"> </v>
      </c>
      <c r="B23" s="110" t="s">
        <v>11</v>
      </c>
      <c r="C23" s="124">
        <v>1291</v>
      </c>
      <c r="D23" s="126">
        <v>1295</v>
      </c>
      <c r="E23" s="154">
        <f>SUM(C23:D23)</f>
        <v>2586</v>
      </c>
      <c r="F23" s="124"/>
      <c r="G23" s="126"/>
      <c r="H23" s="154"/>
      <c r="I23" s="127"/>
      <c r="J23" s="3"/>
      <c r="K23" s="6"/>
      <c r="L23" s="13" t="s">
        <v>11</v>
      </c>
      <c r="M23" s="39">
        <v>216222</v>
      </c>
      <c r="N23" s="37">
        <v>215246</v>
      </c>
      <c r="O23" s="342">
        <f>SUM(M23:N23)</f>
        <v>431468</v>
      </c>
      <c r="P23" s="401">
        <v>0</v>
      </c>
      <c r="Q23" s="342">
        <f>O23+P23</f>
        <v>431468</v>
      </c>
      <c r="R23" s="39"/>
      <c r="S23" s="37"/>
      <c r="T23" s="342"/>
      <c r="U23" s="147"/>
      <c r="V23" s="342"/>
      <c r="W23" s="40"/>
    </row>
    <row r="24" spans="1:23" ht="13.5" thickBot="1">
      <c r="A24" s="380" t="str">
        <f>IF(ISERROR(F24/G24)," ",IF(F24/G24&gt;0.5,IF(F24/G24&lt;1.5," ","NOT OK"),"NOT OK"))</f>
        <v xml:space="preserve"> </v>
      </c>
      <c r="B24" s="115" t="s">
        <v>12</v>
      </c>
      <c r="C24" s="128">
        <v>1404</v>
      </c>
      <c r="D24" s="130">
        <v>1402</v>
      </c>
      <c r="E24" s="154">
        <f>SUM(C24:D24)</f>
        <v>2806</v>
      </c>
      <c r="F24" s="128"/>
      <c r="G24" s="130"/>
      <c r="H24" s="154"/>
      <c r="I24" s="127"/>
      <c r="J24" s="3"/>
      <c r="K24" s="6"/>
      <c r="L24" s="22" t="s">
        <v>12</v>
      </c>
      <c r="M24" s="39">
        <v>242300</v>
      </c>
      <c r="N24" s="37">
        <v>239015</v>
      </c>
      <c r="O24" s="342">
        <f t="shared" ref="O24" si="32">SUM(M24:N24)</f>
        <v>481315</v>
      </c>
      <c r="P24" s="38">
        <v>0</v>
      </c>
      <c r="Q24" s="363">
        <f>O24+P24</f>
        <v>481315</v>
      </c>
      <c r="R24" s="39"/>
      <c r="S24" s="37"/>
      <c r="T24" s="342"/>
      <c r="U24" s="38"/>
      <c r="V24" s="363"/>
      <c r="W24" s="40"/>
    </row>
    <row r="25" spans="1:23" ht="14.25" customHeight="1" thickTop="1" thickBot="1">
      <c r="A25" s="380" t="str">
        <f t="shared" ref="A25" si="33">IF(ISERROR(F25/G25)," ",IF(F25/G25&gt;0.5,IF(F25/G25&lt;1.5," ","NOT OK"),"NOT OK"))</f>
        <v xml:space="preserve"> </v>
      </c>
      <c r="B25" s="131" t="s">
        <v>38</v>
      </c>
      <c r="C25" s="132">
        <f t="shared" ref="C25:E25" si="34">+C21+C23+C24</f>
        <v>3984</v>
      </c>
      <c r="D25" s="134">
        <f t="shared" si="34"/>
        <v>3986</v>
      </c>
      <c r="E25" s="158">
        <f t="shared" si="34"/>
        <v>7970</v>
      </c>
      <c r="F25" s="132"/>
      <c r="G25" s="134"/>
      <c r="H25" s="158"/>
      <c r="I25" s="135"/>
      <c r="J25" s="3"/>
      <c r="L25" s="41" t="s">
        <v>38</v>
      </c>
      <c r="M25" s="45">
        <f t="shared" ref="M25:Q25" si="35">+M21+M23+M24</f>
        <v>661771</v>
      </c>
      <c r="N25" s="43">
        <f t="shared" si="35"/>
        <v>666503</v>
      </c>
      <c r="O25" s="343">
        <f t="shared" si="35"/>
        <v>1328274</v>
      </c>
      <c r="P25" s="43">
        <f t="shared" si="35"/>
        <v>0</v>
      </c>
      <c r="Q25" s="343">
        <f t="shared" si="35"/>
        <v>1328274</v>
      </c>
      <c r="R25" s="45"/>
      <c r="S25" s="43"/>
      <c r="T25" s="343"/>
      <c r="U25" s="43"/>
      <c r="V25" s="343"/>
      <c r="W25" s="46"/>
    </row>
    <row r="26" spans="1:23" ht="14.25" customHeight="1" thickTop="1" thickBot="1">
      <c r="A26" s="381" t="str">
        <f t="shared" si="25"/>
        <v xml:space="preserve"> </v>
      </c>
      <c r="B26" s="131" t="s">
        <v>63</v>
      </c>
      <c r="C26" s="132">
        <f t="shared" ref="C26:E26" si="36">+C12+C16+C20+C25</f>
        <v>15616</v>
      </c>
      <c r="D26" s="134">
        <f t="shared" si="36"/>
        <v>15617</v>
      </c>
      <c r="E26" s="155">
        <f t="shared" si="36"/>
        <v>31233</v>
      </c>
      <c r="F26" s="132"/>
      <c r="G26" s="134"/>
      <c r="H26" s="155"/>
      <c r="I26" s="136"/>
      <c r="J26" s="7"/>
      <c r="L26" s="41" t="s">
        <v>63</v>
      </c>
      <c r="M26" s="45">
        <f t="shared" ref="M26:Q26" si="37">+M12+M16+M20+M25</f>
        <v>2569486</v>
      </c>
      <c r="N26" s="43">
        <f t="shared" si="37"/>
        <v>2584752</v>
      </c>
      <c r="O26" s="343">
        <f t="shared" si="37"/>
        <v>5154238</v>
      </c>
      <c r="P26" s="44">
        <f t="shared" si="37"/>
        <v>163</v>
      </c>
      <c r="Q26" s="345">
        <f t="shared" si="37"/>
        <v>5154401</v>
      </c>
      <c r="R26" s="45"/>
      <c r="S26" s="43"/>
      <c r="T26" s="343"/>
      <c r="U26" s="44"/>
      <c r="V26" s="345"/>
      <c r="W26" s="46"/>
    </row>
    <row r="27" spans="1:23" ht="14.25" thickTop="1" thickBot="1">
      <c r="B27" s="145" t="s">
        <v>60</v>
      </c>
      <c r="C27" s="106"/>
      <c r="D27" s="106"/>
      <c r="E27" s="106"/>
      <c r="F27" s="106"/>
      <c r="G27" s="106"/>
      <c r="H27" s="106"/>
      <c r="I27" s="107"/>
      <c r="J27" s="3"/>
      <c r="L27" s="54" t="s">
        <v>60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5"/>
    </row>
    <row r="28" spans="1:23" ht="13.5" thickTop="1">
      <c r="B28" s="449" t="s">
        <v>25</v>
      </c>
      <c r="C28" s="450"/>
      <c r="D28" s="450"/>
      <c r="E28" s="450"/>
      <c r="F28" s="450"/>
      <c r="G28" s="450"/>
      <c r="H28" s="450"/>
      <c r="I28" s="451"/>
      <c r="J28" s="3"/>
      <c r="L28" s="452" t="s">
        <v>26</v>
      </c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4"/>
    </row>
    <row r="29" spans="1:23" ht="13.5" thickBot="1">
      <c r="B29" s="455" t="s">
        <v>47</v>
      </c>
      <c r="C29" s="456"/>
      <c r="D29" s="456"/>
      <c r="E29" s="456"/>
      <c r="F29" s="456"/>
      <c r="G29" s="456"/>
      <c r="H29" s="456"/>
      <c r="I29" s="457"/>
      <c r="J29" s="3"/>
      <c r="L29" s="458" t="s">
        <v>49</v>
      </c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60"/>
    </row>
    <row r="30" spans="1:23" ht="14.25" thickTop="1" thickBot="1">
      <c r="B30" s="105"/>
      <c r="C30" s="106"/>
      <c r="D30" s="106"/>
      <c r="E30" s="106"/>
      <c r="F30" s="106"/>
      <c r="G30" s="106"/>
      <c r="H30" s="106"/>
      <c r="I30" s="107"/>
      <c r="J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1:23" ht="14.25" thickTop="1" thickBot="1">
      <c r="B31" s="108"/>
      <c r="C31" s="461" t="s">
        <v>64</v>
      </c>
      <c r="D31" s="462"/>
      <c r="E31" s="463"/>
      <c r="F31" s="461" t="s">
        <v>65</v>
      </c>
      <c r="G31" s="462"/>
      <c r="H31" s="463"/>
      <c r="I31" s="109" t="s">
        <v>2</v>
      </c>
      <c r="J31" s="3"/>
      <c r="L31" s="11"/>
      <c r="M31" s="464" t="s">
        <v>64</v>
      </c>
      <c r="N31" s="465"/>
      <c r="O31" s="465"/>
      <c r="P31" s="465"/>
      <c r="Q31" s="466"/>
      <c r="R31" s="464" t="s">
        <v>65</v>
      </c>
      <c r="S31" s="465"/>
      <c r="T31" s="465"/>
      <c r="U31" s="465"/>
      <c r="V31" s="466"/>
      <c r="W31" s="12" t="s">
        <v>2</v>
      </c>
    </row>
    <row r="32" spans="1:23" ht="13.5" thickTop="1">
      <c r="B32" s="110" t="s">
        <v>3</v>
      </c>
      <c r="C32" s="111"/>
      <c r="D32" s="112"/>
      <c r="E32" s="113"/>
      <c r="F32" s="111"/>
      <c r="G32" s="112"/>
      <c r="H32" s="113"/>
      <c r="I32" s="114" t="s">
        <v>4</v>
      </c>
      <c r="J32" s="3"/>
      <c r="L32" s="13" t="s">
        <v>3</v>
      </c>
      <c r="M32" s="19"/>
      <c r="N32" s="15"/>
      <c r="O32" s="16"/>
      <c r="P32" s="17"/>
      <c r="Q32" s="20"/>
      <c r="R32" s="19"/>
      <c r="S32" s="15"/>
      <c r="T32" s="16"/>
      <c r="U32" s="17"/>
      <c r="V32" s="20"/>
      <c r="W32" s="21" t="s">
        <v>4</v>
      </c>
    </row>
    <row r="33" spans="1:23" ht="13.5" thickBot="1">
      <c r="B33" s="115"/>
      <c r="C33" s="116" t="s">
        <v>5</v>
      </c>
      <c r="D33" s="117" t="s">
        <v>6</v>
      </c>
      <c r="E33" s="408" t="s">
        <v>7</v>
      </c>
      <c r="F33" s="116" t="s">
        <v>5</v>
      </c>
      <c r="G33" s="117" t="s">
        <v>6</v>
      </c>
      <c r="H33" s="316" t="s">
        <v>7</v>
      </c>
      <c r="I33" s="119"/>
      <c r="J33" s="3"/>
      <c r="L33" s="22"/>
      <c r="M33" s="27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1:23" ht="5.25" customHeight="1" thickTop="1">
      <c r="B34" s="110"/>
      <c r="C34" s="120"/>
      <c r="D34" s="121"/>
      <c r="E34" s="122"/>
      <c r="F34" s="120"/>
      <c r="G34" s="121"/>
      <c r="H34" s="122"/>
      <c r="I34" s="123"/>
      <c r="J34" s="3"/>
      <c r="L34" s="13"/>
      <c r="M34" s="33"/>
      <c r="N34" s="30"/>
      <c r="O34" s="31"/>
      <c r="P34" s="32"/>
      <c r="Q34" s="34"/>
      <c r="R34" s="33"/>
      <c r="S34" s="30"/>
      <c r="T34" s="31"/>
      <c r="U34" s="32"/>
      <c r="V34" s="34"/>
      <c r="W34" s="35"/>
    </row>
    <row r="35" spans="1:23">
      <c r="A35" s="3" t="str">
        <f t="shared" ref="A35:A40" si="38">IF(ISERROR(F35/G35)," ",IF(F35/G35&gt;0.5,IF(F35/G35&lt;1.5," ","NOT OK"),"NOT OK"))</f>
        <v xml:space="preserve"> </v>
      </c>
      <c r="B35" s="110" t="s">
        <v>13</v>
      </c>
      <c r="C35" s="124">
        <v>161</v>
      </c>
      <c r="D35" s="126">
        <v>160</v>
      </c>
      <c r="E35" s="335">
        <f t="shared" ref="E35" si="39">SUM(C35:D35)</f>
        <v>321</v>
      </c>
      <c r="F35" s="124">
        <v>447</v>
      </c>
      <c r="G35" s="126">
        <v>447</v>
      </c>
      <c r="H35" s="335">
        <f t="shared" ref="H35" si="40">SUM(F35:G35)</f>
        <v>894</v>
      </c>
      <c r="I35" s="365">
        <f t="shared" ref="I35:I40" si="41">IF(E35=0,0,((H35/E35)-1)*100)</f>
        <v>178.50467289719626</v>
      </c>
      <c r="L35" s="13" t="s">
        <v>13</v>
      </c>
      <c r="M35" s="39">
        <v>22984</v>
      </c>
      <c r="N35" s="39">
        <v>22602</v>
      </c>
      <c r="O35" s="342">
        <f t="shared" ref="O35" si="42">+M35+N35</f>
        <v>45586</v>
      </c>
      <c r="P35" s="37">
        <v>0</v>
      </c>
      <c r="Q35" s="342">
        <f>O35+P35</f>
        <v>45586</v>
      </c>
      <c r="R35" s="39">
        <v>68798</v>
      </c>
      <c r="S35" s="39">
        <v>65938</v>
      </c>
      <c r="T35" s="342">
        <f t="shared" ref="T35" si="43">+R35+S35</f>
        <v>134736</v>
      </c>
      <c r="U35" s="37">
        <v>0</v>
      </c>
      <c r="V35" s="342">
        <f>T35+U35</f>
        <v>134736</v>
      </c>
      <c r="W35" s="412">
        <f t="shared" ref="W35:W40" si="44">IF(Q35=0,0,((V35/Q35)-1)*100)</f>
        <v>195.56442767516344</v>
      </c>
    </row>
    <row r="36" spans="1:23">
      <c r="A36" s="3" t="str">
        <f t="shared" si="38"/>
        <v xml:space="preserve"> </v>
      </c>
      <c r="B36" s="110" t="s">
        <v>14</v>
      </c>
      <c r="C36" s="124">
        <v>141</v>
      </c>
      <c r="D36" s="126">
        <v>141</v>
      </c>
      <c r="E36" s="335">
        <f>SUM(C36:D36)</f>
        <v>282</v>
      </c>
      <c r="F36" s="124">
        <v>400</v>
      </c>
      <c r="G36" s="126">
        <v>400</v>
      </c>
      <c r="H36" s="335">
        <f>SUM(F36:G36)</f>
        <v>800</v>
      </c>
      <c r="I36" s="365">
        <f t="shared" si="41"/>
        <v>183.68794326241135</v>
      </c>
      <c r="J36" s="3"/>
      <c r="L36" s="13" t="s">
        <v>14</v>
      </c>
      <c r="M36" s="39">
        <v>20245</v>
      </c>
      <c r="N36" s="37">
        <v>19890</v>
      </c>
      <c r="O36" s="342">
        <f>+M36+N36</f>
        <v>40135</v>
      </c>
      <c r="P36" s="401">
        <v>0</v>
      </c>
      <c r="Q36" s="342">
        <f>O36+P36</f>
        <v>40135</v>
      </c>
      <c r="R36" s="39">
        <v>61620</v>
      </c>
      <c r="S36" s="37">
        <v>59397</v>
      </c>
      <c r="T36" s="342">
        <f>+R36+S36</f>
        <v>121017</v>
      </c>
      <c r="U36" s="401">
        <v>293</v>
      </c>
      <c r="V36" s="342">
        <f>T36+U36</f>
        <v>121310</v>
      </c>
      <c r="W36" s="412">
        <f t="shared" si="44"/>
        <v>202.25488974710353</v>
      </c>
    </row>
    <row r="37" spans="1:23" ht="13.5" thickBot="1">
      <c r="A37" s="3" t="str">
        <f t="shared" si="38"/>
        <v xml:space="preserve"> </v>
      </c>
      <c r="B37" s="110" t="s">
        <v>15</v>
      </c>
      <c r="C37" s="124">
        <v>155</v>
      </c>
      <c r="D37" s="126">
        <v>155</v>
      </c>
      <c r="E37" s="335">
        <f>SUM(C37:D37)</f>
        <v>310</v>
      </c>
      <c r="F37" s="124">
        <v>430</v>
      </c>
      <c r="G37" s="126">
        <v>430</v>
      </c>
      <c r="H37" s="335">
        <f>SUM(F37:G37)</f>
        <v>860</v>
      </c>
      <c r="I37" s="365">
        <f t="shared" si="41"/>
        <v>177.41935483870969</v>
      </c>
      <c r="J37" s="3"/>
      <c r="L37" s="13" t="s">
        <v>15</v>
      </c>
      <c r="M37" s="39">
        <v>22145</v>
      </c>
      <c r="N37" s="37">
        <v>21358</v>
      </c>
      <c r="O37" s="342">
        <f>+M37+N37</f>
        <v>43503</v>
      </c>
      <c r="P37" s="401">
        <v>0</v>
      </c>
      <c r="Q37" s="342">
        <f>O37+P37</f>
        <v>43503</v>
      </c>
      <c r="R37" s="39">
        <v>62121</v>
      </c>
      <c r="S37" s="37">
        <v>61603</v>
      </c>
      <c r="T37" s="342">
        <f>+R37+S37</f>
        <v>123724</v>
      </c>
      <c r="U37" s="401">
        <v>0</v>
      </c>
      <c r="V37" s="342">
        <f>T37+U37</f>
        <v>123724</v>
      </c>
      <c r="W37" s="412">
        <f t="shared" si="44"/>
        <v>184.40337447992096</v>
      </c>
    </row>
    <row r="38" spans="1:23" ht="14.25" thickTop="1" thickBot="1">
      <c r="A38" s="380" t="str">
        <f t="shared" si="38"/>
        <v xml:space="preserve"> </v>
      </c>
      <c r="B38" s="131" t="s">
        <v>61</v>
      </c>
      <c r="C38" s="132">
        <f>+C35+C36+C37</f>
        <v>457</v>
      </c>
      <c r="D38" s="134">
        <f t="shared" ref="D38:H38" si="45">+D35+D36+D37</f>
        <v>456</v>
      </c>
      <c r="E38" s="341">
        <f t="shared" si="45"/>
        <v>913</v>
      </c>
      <c r="F38" s="132">
        <f t="shared" si="45"/>
        <v>1277</v>
      </c>
      <c r="G38" s="134">
        <f t="shared" si="45"/>
        <v>1277</v>
      </c>
      <c r="H38" s="341">
        <f t="shared" si="45"/>
        <v>2554</v>
      </c>
      <c r="I38" s="135">
        <f t="shared" si="41"/>
        <v>179.73713033953999</v>
      </c>
      <c r="J38" s="3"/>
      <c r="L38" s="41" t="s">
        <v>61</v>
      </c>
      <c r="M38" s="45">
        <f>+M35+M36+M37</f>
        <v>65374</v>
      </c>
      <c r="N38" s="43">
        <f t="shared" ref="N38:V38" si="46">+N35+N36+N37</f>
        <v>63850</v>
      </c>
      <c r="O38" s="343">
        <f t="shared" si="46"/>
        <v>129224</v>
      </c>
      <c r="P38" s="43">
        <f t="shared" si="46"/>
        <v>0</v>
      </c>
      <c r="Q38" s="343">
        <f t="shared" si="46"/>
        <v>129224</v>
      </c>
      <c r="R38" s="45">
        <f t="shared" si="46"/>
        <v>192539</v>
      </c>
      <c r="S38" s="43">
        <f t="shared" si="46"/>
        <v>186938</v>
      </c>
      <c r="T38" s="343">
        <f t="shared" si="46"/>
        <v>379477</v>
      </c>
      <c r="U38" s="43">
        <f t="shared" si="46"/>
        <v>293</v>
      </c>
      <c r="V38" s="343">
        <f t="shared" si="46"/>
        <v>379770</v>
      </c>
      <c r="W38" s="46">
        <f t="shared" si="44"/>
        <v>193.88503683526278</v>
      </c>
    </row>
    <row r="39" spans="1:23" ht="13.5" thickTop="1">
      <c r="A39" s="3" t="str">
        <f t="shared" si="38"/>
        <v xml:space="preserve"> </v>
      </c>
      <c r="B39" s="110" t="s">
        <v>16</v>
      </c>
      <c r="C39" s="137">
        <v>200</v>
      </c>
      <c r="D39" s="139">
        <v>200</v>
      </c>
      <c r="E39" s="335">
        <f t="shared" ref="E39" si="47">SUM(C39:D39)</f>
        <v>400</v>
      </c>
      <c r="F39" s="137">
        <v>542</v>
      </c>
      <c r="G39" s="139">
        <v>542</v>
      </c>
      <c r="H39" s="335">
        <f t="shared" ref="H39" si="48">SUM(F39:G39)</f>
        <v>1084</v>
      </c>
      <c r="I39" s="365">
        <f t="shared" si="41"/>
        <v>171</v>
      </c>
      <c r="J39" s="7"/>
      <c r="L39" s="13" t="s">
        <v>16</v>
      </c>
      <c r="M39" s="39">
        <v>28322</v>
      </c>
      <c r="N39" s="37">
        <v>27224</v>
      </c>
      <c r="O39" s="342">
        <f>+M39+N39</f>
        <v>55546</v>
      </c>
      <c r="P39" s="401">
        <v>0</v>
      </c>
      <c r="Q39" s="403">
        <f>O39+P39</f>
        <v>55546</v>
      </c>
      <c r="R39" s="39">
        <v>78698</v>
      </c>
      <c r="S39" s="37">
        <v>79430</v>
      </c>
      <c r="T39" s="342">
        <f>+R39+S39</f>
        <v>158128</v>
      </c>
      <c r="U39" s="401">
        <v>131</v>
      </c>
      <c r="V39" s="403">
        <f>T39+U39</f>
        <v>158259</v>
      </c>
      <c r="W39" s="413">
        <f t="shared" si="44"/>
        <v>184.91520541533143</v>
      </c>
    </row>
    <row r="40" spans="1:23">
      <c r="A40" s="3" t="str">
        <f t="shared" si="38"/>
        <v xml:space="preserve"> </v>
      </c>
      <c r="B40" s="110" t="s">
        <v>17</v>
      </c>
      <c r="C40" s="137">
        <v>218</v>
      </c>
      <c r="D40" s="139">
        <v>218</v>
      </c>
      <c r="E40" s="335">
        <f>SUM(C40:D40)</f>
        <v>436</v>
      </c>
      <c r="F40" s="137">
        <v>591</v>
      </c>
      <c r="G40" s="139">
        <v>591</v>
      </c>
      <c r="H40" s="335">
        <f>SUM(F40:G40)</f>
        <v>1182</v>
      </c>
      <c r="I40" s="365">
        <f t="shared" si="41"/>
        <v>171.10091743119264</v>
      </c>
      <c r="J40" s="3"/>
      <c r="L40" s="13" t="s">
        <v>17</v>
      </c>
      <c r="M40" s="39">
        <v>32152</v>
      </c>
      <c r="N40" s="37">
        <v>31839</v>
      </c>
      <c r="O40" s="342">
        <f t="shared" ref="O40" si="49">+M40+N40</f>
        <v>63991</v>
      </c>
      <c r="P40" s="401">
        <v>0</v>
      </c>
      <c r="Q40" s="342">
        <f>O40+P40</f>
        <v>63991</v>
      </c>
      <c r="R40" s="39">
        <v>84721</v>
      </c>
      <c r="S40" s="37">
        <v>82002</v>
      </c>
      <c r="T40" s="342">
        <f>+R40+S40</f>
        <v>166723</v>
      </c>
      <c r="U40" s="401">
        <v>0</v>
      </c>
      <c r="V40" s="342">
        <f>T40+U40</f>
        <v>166723</v>
      </c>
      <c r="W40" s="413">
        <f t="shared" si="44"/>
        <v>160.54132612398618</v>
      </c>
    </row>
    <row r="41" spans="1:23" ht="13.5" thickBot="1">
      <c r="A41" s="3" t="str">
        <f>IF(ISERROR(F41/G41)," ",IF(F41/G41&gt;0.5,IF(F41/G41&lt;1.5," ","NOT OK"),"NOT OK"))</f>
        <v xml:space="preserve"> </v>
      </c>
      <c r="B41" s="110" t="s">
        <v>18</v>
      </c>
      <c r="C41" s="137">
        <v>212</v>
      </c>
      <c r="D41" s="139">
        <v>212</v>
      </c>
      <c r="E41" s="335">
        <f>SUM(C41:D41)</f>
        <v>424</v>
      </c>
      <c r="F41" s="137">
        <v>440</v>
      </c>
      <c r="G41" s="139">
        <v>442</v>
      </c>
      <c r="H41" s="335">
        <f>SUM(F41:G41)</f>
        <v>882</v>
      </c>
      <c r="I41" s="365">
        <f>IF(E41=0,0,((H41/E41)-1)*100)</f>
        <v>108.01886792452828</v>
      </c>
      <c r="J41" s="3"/>
      <c r="L41" s="13" t="s">
        <v>18</v>
      </c>
      <c r="M41" s="39">
        <v>31309</v>
      </c>
      <c r="N41" s="37">
        <v>30585</v>
      </c>
      <c r="O41" s="342">
        <f>+M41+N41</f>
        <v>61894</v>
      </c>
      <c r="P41" s="401">
        <v>0</v>
      </c>
      <c r="Q41" s="342">
        <f>O41+P41</f>
        <v>61894</v>
      </c>
      <c r="R41" s="39">
        <v>62331</v>
      </c>
      <c r="S41" s="37">
        <v>62181</v>
      </c>
      <c r="T41" s="342">
        <f>+R41+S41</f>
        <v>124512</v>
      </c>
      <c r="U41" s="401">
        <v>156</v>
      </c>
      <c r="V41" s="342">
        <f>T41+U41</f>
        <v>124668</v>
      </c>
      <c r="W41" s="412">
        <f>IF(Q41=0,0,((V41/Q41)-1)*100)</f>
        <v>101.42178563350245</v>
      </c>
    </row>
    <row r="42" spans="1:23" ht="15.75" customHeight="1" thickTop="1" thickBot="1">
      <c r="A42" s="9" t="str">
        <f>IF(ISERROR(F42/G42)," ",IF(F42/G42&gt;0.5,IF(F42/G42&lt;1.5," ","NOT OK"),"NOT OK"))</f>
        <v xml:space="preserve"> </v>
      </c>
      <c r="B42" s="140" t="s">
        <v>19</v>
      </c>
      <c r="C42" s="132">
        <f>+C39+C40+C41</f>
        <v>630</v>
      </c>
      <c r="D42" s="142">
        <f t="shared" ref="D42:H42" si="50">+D39+D40+D41</f>
        <v>630</v>
      </c>
      <c r="E42" s="337">
        <f t="shared" si="50"/>
        <v>1260</v>
      </c>
      <c r="F42" s="132">
        <f t="shared" si="50"/>
        <v>1573</v>
      </c>
      <c r="G42" s="142">
        <f t="shared" si="50"/>
        <v>1575</v>
      </c>
      <c r="H42" s="337">
        <f t="shared" si="50"/>
        <v>3148</v>
      </c>
      <c r="I42" s="135">
        <f>IF(E42=0,0,((H42/E42)-1)*100)</f>
        <v>149.84126984126985</v>
      </c>
      <c r="J42" s="3"/>
      <c r="K42" s="10"/>
      <c r="L42" s="47" t="s">
        <v>19</v>
      </c>
      <c r="M42" s="48">
        <f>+M39+M40+M41</f>
        <v>91783</v>
      </c>
      <c r="N42" s="49">
        <f t="shared" ref="N42:V42" si="51">+N39+N40+N41</f>
        <v>89648</v>
      </c>
      <c r="O42" s="362">
        <f t="shared" si="51"/>
        <v>181431</v>
      </c>
      <c r="P42" s="49">
        <f t="shared" si="51"/>
        <v>0</v>
      </c>
      <c r="Q42" s="362">
        <f t="shared" si="51"/>
        <v>181431</v>
      </c>
      <c r="R42" s="48">
        <f t="shared" si="51"/>
        <v>225750</v>
      </c>
      <c r="S42" s="49">
        <f t="shared" si="51"/>
        <v>223613</v>
      </c>
      <c r="T42" s="362">
        <f t="shared" si="51"/>
        <v>449363</v>
      </c>
      <c r="U42" s="49">
        <f t="shared" si="51"/>
        <v>287</v>
      </c>
      <c r="V42" s="362">
        <f t="shared" si="51"/>
        <v>449650</v>
      </c>
      <c r="W42" s="50">
        <f>IF(Q42=0,0,((V42/Q42)-1)*100)</f>
        <v>147.83526519723753</v>
      </c>
    </row>
    <row r="43" spans="1:23" ht="13.5" thickTop="1">
      <c r="A43" s="3" t="str">
        <f>IF(ISERROR(F43/G43)," ",IF(F43/G43&gt;0.5,IF(F43/G43&lt;1.5," ","NOT OK"),"NOT OK"))</f>
        <v xml:space="preserve"> </v>
      </c>
      <c r="B43" s="110" t="s">
        <v>20</v>
      </c>
      <c r="C43" s="124">
        <v>217</v>
      </c>
      <c r="D43" s="126">
        <v>217</v>
      </c>
      <c r="E43" s="338">
        <f>SUM(C43:D43)</f>
        <v>434</v>
      </c>
      <c r="F43" s="124">
        <v>447</v>
      </c>
      <c r="G43" s="126">
        <v>446</v>
      </c>
      <c r="H43" s="338">
        <f>SUM(F43:G43)</f>
        <v>893</v>
      </c>
      <c r="I43" s="365">
        <f>IF(E43=0,0,((H43/E43)-1)*100)</f>
        <v>105.76036866359448</v>
      </c>
      <c r="J43" s="3"/>
      <c r="L43" s="13" t="s">
        <v>21</v>
      </c>
      <c r="M43" s="39">
        <v>32500</v>
      </c>
      <c r="N43" s="37">
        <v>32201</v>
      </c>
      <c r="O43" s="342">
        <f>+M43+N43</f>
        <v>64701</v>
      </c>
      <c r="P43" s="401">
        <v>0</v>
      </c>
      <c r="Q43" s="342">
        <f>O43+P43</f>
        <v>64701</v>
      </c>
      <c r="R43" s="39">
        <v>65692</v>
      </c>
      <c r="S43" s="37">
        <v>66907</v>
      </c>
      <c r="T43" s="342">
        <f>+R43+S43</f>
        <v>132599</v>
      </c>
      <c r="U43" s="401">
        <v>161</v>
      </c>
      <c r="V43" s="342">
        <f>T43+U43</f>
        <v>132760</v>
      </c>
      <c r="W43" s="412">
        <f>IF(Q43=0,0,((V43/Q43)-1)*100)</f>
        <v>105.19002797483812</v>
      </c>
    </row>
    <row r="44" spans="1:23">
      <c r="A44" s="3" t="str">
        <f t="shared" ref="A44" si="52">IF(ISERROR(F44/G44)," ",IF(F44/G44&gt;0.5,IF(F44/G44&lt;1.5," ","NOT OK"),"NOT OK"))</f>
        <v xml:space="preserve"> </v>
      </c>
      <c r="B44" s="110" t="s">
        <v>22</v>
      </c>
      <c r="C44" s="124">
        <v>206</v>
      </c>
      <c r="D44" s="126">
        <v>207</v>
      </c>
      <c r="E44" s="339">
        <f>SUM(C44:D44)</f>
        <v>413</v>
      </c>
      <c r="F44" s="124">
        <v>486</v>
      </c>
      <c r="G44" s="126">
        <v>486</v>
      </c>
      <c r="H44" s="339">
        <f t="shared" ref="H44:H45" si="53">SUM(F44:G44)</f>
        <v>972</v>
      </c>
      <c r="I44" s="365">
        <f t="shared" ref="I44" si="54">IF(E44=0,0,((H44/E44)-1)*100)</f>
        <v>135.35108958837773</v>
      </c>
      <c r="J44" s="9"/>
      <c r="L44" s="13" t="s">
        <v>22</v>
      </c>
      <c r="M44" s="39">
        <v>30614</v>
      </c>
      <c r="N44" s="37">
        <v>28079</v>
      </c>
      <c r="O44" s="342">
        <f t="shared" ref="O44" si="55">+M44+N44</f>
        <v>58693</v>
      </c>
      <c r="P44" s="401">
        <v>0</v>
      </c>
      <c r="Q44" s="342">
        <f>O44+P44</f>
        <v>58693</v>
      </c>
      <c r="R44" s="39">
        <v>69147</v>
      </c>
      <c r="S44" s="37">
        <v>67341</v>
      </c>
      <c r="T44" s="342">
        <f t="shared" ref="T44" si="56">+R44+S44</f>
        <v>136488</v>
      </c>
      <c r="U44" s="401">
        <v>0</v>
      </c>
      <c r="V44" s="342">
        <f>T44+U44</f>
        <v>136488</v>
      </c>
      <c r="W44" s="412">
        <f t="shared" ref="W44" si="57">IF(Q44=0,0,((V44/Q44)-1)*100)</f>
        <v>132.54561872795736</v>
      </c>
    </row>
    <row r="45" spans="1:23" ht="13.5" thickBot="1">
      <c r="A45" s="3" t="str">
        <f>IF(ISERROR(F45/G45)," ",IF(F45/G45&gt;0.5,IF(F45/G45&lt;1.5," ","NOT OK"),"NOT OK"))</f>
        <v xml:space="preserve"> </v>
      </c>
      <c r="B45" s="110" t="s">
        <v>23</v>
      </c>
      <c r="C45" s="124">
        <v>216</v>
      </c>
      <c r="D45" s="143">
        <v>216</v>
      </c>
      <c r="E45" s="340">
        <f t="shared" ref="E45" si="58">SUM(C45:D45)</f>
        <v>432</v>
      </c>
      <c r="F45" s="124">
        <v>506</v>
      </c>
      <c r="G45" s="143">
        <v>507</v>
      </c>
      <c r="H45" s="340">
        <f t="shared" si="53"/>
        <v>1013</v>
      </c>
      <c r="I45" s="367">
        <f>IF(E45=0,0,((H45/E45)-1)*100)</f>
        <v>134.49074074074073</v>
      </c>
      <c r="J45" s="3"/>
      <c r="L45" s="13" t="s">
        <v>23</v>
      </c>
      <c r="M45" s="39">
        <v>30487</v>
      </c>
      <c r="N45" s="37">
        <v>31166</v>
      </c>
      <c r="O45" s="342">
        <f>+M45+N45</f>
        <v>61653</v>
      </c>
      <c r="P45" s="401">
        <v>0</v>
      </c>
      <c r="Q45" s="342">
        <f>O45+P45</f>
        <v>61653</v>
      </c>
      <c r="R45" s="39">
        <v>68733</v>
      </c>
      <c r="S45" s="37">
        <v>69308</v>
      </c>
      <c r="T45" s="342">
        <f>+R45+S45</f>
        <v>138041</v>
      </c>
      <c r="U45" s="401">
        <v>0</v>
      </c>
      <c r="V45" s="342">
        <f>T45+U45</f>
        <v>138041</v>
      </c>
      <c r="W45" s="412">
        <f>IF(Q45=0,0,((V45/Q45)-1)*100)</f>
        <v>123.89989132726713</v>
      </c>
    </row>
    <row r="46" spans="1:23" ht="14.25" customHeight="1" thickTop="1" thickBot="1">
      <c r="A46" s="3" t="str">
        <f t="shared" si="19"/>
        <v xml:space="preserve"> </v>
      </c>
      <c r="B46" s="131" t="s">
        <v>24</v>
      </c>
      <c r="C46" s="132">
        <f t="shared" ref="C46:E46" si="59">+C43+C44+C45</f>
        <v>639</v>
      </c>
      <c r="D46" s="134">
        <f t="shared" si="59"/>
        <v>640</v>
      </c>
      <c r="E46" s="158">
        <f t="shared" si="59"/>
        <v>1279</v>
      </c>
      <c r="F46" s="132">
        <f t="shared" ref="F46:H46" si="60">+F43+F44+F45</f>
        <v>1439</v>
      </c>
      <c r="G46" s="134">
        <f t="shared" si="60"/>
        <v>1439</v>
      </c>
      <c r="H46" s="158">
        <f t="shared" si="60"/>
        <v>2878</v>
      </c>
      <c r="I46" s="366">
        <f t="shared" ref="I46" si="61">IF(E46=0,0,((H46/E46)-1)*100)</f>
        <v>125.01954652071929</v>
      </c>
      <c r="J46" s="3"/>
      <c r="L46" s="41" t="s">
        <v>24</v>
      </c>
      <c r="M46" s="45">
        <f t="shared" ref="M46:Q46" si="62">+M43+M44+M45</f>
        <v>93601</v>
      </c>
      <c r="N46" s="43">
        <f t="shared" si="62"/>
        <v>91446</v>
      </c>
      <c r="O46" s="343">
        <f t="shared" si="62"/>
        <v>185047</v>
      </c>
      <c r="P46" s="43">
        <f t="shared" si="62"/>
        <v>0</v>
      </c>
      <c r="Q46" s="343">
        <f t="shared" si="62"/>
        <v>185047</v>
      </c>
      <c r="R46" s="45">
        <f t="shared" ref="R46:V46" si="63">+R43+R44+R45</f>
        <v>203572</v>
      </c>
      <c r="S46" s="43">
        <f t="shared" si="63"/>
        <v>203556</v>
      </c>
      <c r="T46" s="343">
        <f t="shared" si="63"/>
        <v>407128</v>
      </c>
      <c r="U46" s="43">
        <f t="shared" si="63"/>
        <v>161</v>
      </c>
      <c r="V46" s="343">
        <f t="shared" si="63"/>
        <v>407289</v>
      </c>
      <c r="W46" s="370">
        <f t="shared" ref="W46" si="64">IF(Q46=0,0,((V46/Q46)-1)*100)</f>
        <v>120.10029884299662</v>
      </c>
    </row>
    <row r="47" spans="1:23" ht="14.25" customHeight="1" thickTop="1" thickBot="1">
      <c r="A47" s="3" t="str">
        <f t="shared" ref="A47:A48" si="65">IF(ISERROR(F47/G47)," ",IF(F47/G47&gt;0.5,IF(F47/G47&lt;1.5," ","NOT OK"),"NOT OK"))</f>
        <v xml:space="preserve"> </v>
      </c>
      <c r="B47" s="110" t="s">
        <v>10</v>
      </c>
      <c r="C47" s="124">
        <v>294</v>
      </c>
      <c r="D47" s="126">
        <v>293</v>
      </c>
      <c r="E47" s="154">
        <f t="shared" ref="E47" si="66">SUM(C47:D47)</f>
        <v>587</v>
      </c>
      <c r="F47" s="124">
        <v>616</v>
      </c>
      <c r="G47" s="126">
        <v>617</v>
      </c>
      <c r="H47" s="154">
        <f t="shared" ref="H47" si="67">SUM(F47:G47)</f>
        <v>1233</v>
      </c>
      <c r="I47" s="442">
        <f t="shared" ref="I47:I48" si="68">IF(E47=0,0,((H47/E47)-1)*100)</f>
        <v>110.05110732538333</v>
      </c>
      <c r="J47" s="3"/>
      <c r="K47" s="6"/>
      <c r="L47" s="13" t="s">
        <v>10</v>
      </c>
      <c r="M47" s="39">
        <v>42700</v>
      </c>
      <c r="N47" s="37">
        <v>42903</v>
      </c>
      <c r="O47" s="342">
        <f t="shared" ref="O47" si="69">SUM(M47:N47)</f>
        <v>85603</v>
      </c>
      <c r="P47" s="37">
        <v>0</v>
      </c>
      <c r="Q47" s="342">
        <f>O47+P47</f>
        <v>85603</v>
      </c>
      <c r="R47" s="39">
        <v>92253</v>
      </c>
      <c r="S47" s="37">
        <v>92522</v>
      </c>
      <c r="T47" s="342">
        <f t="shared" ref="T47" si="70">SUM(R47:S47)</f>
        <v>184775</v>
      </c>
      <c r="U47" s="37">
        <v>0</v>
      </c>
      <c r="V47" s="342">
        <f>T47+U47</f>
        <v>184775</v>
      </c>
      <c r="W47" s="321">
        <f t="shared" ref="W47:W48" si="71">IF(Q47=0,0,((V47/Q47)-1)*100)</f>
        <v>115.85107998551453</v>
      </c>
    </row>
    <row r="48" spans="1:23" ht="14.25" customHeight="1" thickTop="1" thickBot="1">
      <c r="A48" s="380" t="str">
        <f t="shared" si="65"/>
        <v xml:space="preserve"> </v>
      </c>
      <c r="B48" s="131" t="s">
        <v>66</v>
      </c>
      <c r="C48" s="132">
        <f>+C38+C42+C46+C47</f>
        <v>2020</v>
      </c>
      <c r="D48" s="134">
        <f t="shared" ref="D48" si="72">+D38+D42+D46+D47</f>
        <v>2019</v>
      </c>
      <c r="E48" s="158">
        <f t="shared" ref="E48" si="73">+E38+E42+E46+E47</f>
        <v>4039</v>
      </c>
      <c r="F48" s="132">
        <f t="shared" ref="F48" si="74">+F38+F42+F46+F47</f>
        <v>4905</v>
      </c>
      <c r="G48" s="134">
        <f t="shared" ref="G48" si="75">+G38+G42+G46+G47</f>
        <v>4908</v>
      </c>
      <c r="H48" s="158">
        <f t="shared" ref="H48" si="76">+H38+H42+H46+H47</f>
        <v>9813</v>
      </c>
      <c r="I48" s="135">
        <f t="shared" si="68"/>
        <v>142.95617727160189</v>
      </c>
      <c r="J48" s="3"/>
      <c r="L48" s="41" t="s">
        <v>66</v>
      </c>
      <c r="M48" s="45">
        <f>+M38+M42+M46+M47</f>
        <v>293458</v>
      </c>
      <c r="N48" s="43">
        <f t="shared" ref="N48" si="77">+N38+N42+N46+N47</f>
        <v>287847</v>
      </c>
      <c r="O48" s="343">
        <f t="shared" ref="O48" si="78">+O38+O42+O46+O47</f>
        <v>581305</v>
      </c>
      <c r="P48" s="43">
        <f t="shared" ref="P48" si="79">+P38+P42+P46+P47</f>
        <v>0</v>
      </c>
      <c r="Q48" s="343">
        <f t="shared" ref="Q48" si="80">+Q38+Q42+Q46+Q47</f>
        <v>581305</v>
      </c>
      <c r="R48" s="45">
        <f t="shared" ref="R48" si="81">+R38+R42+R46+R47</f>
        <v>714114</v>
      </c>
      <c r="S48" s="43">
        <f t="shared" ref="S48" si="82">+S38+S42+S46+S47</f>
        <v>706629</v>
      </c>
      <c r="T48" s="343">
        <f t="shared" ref="T48" si="83">+T38+T42+T46+T47</f>
        <v>1420743</v>
      </c>
      <c r="U48" s="43">
        <f t="shared" ref="U48" si="84">+U38+U42+U46+U47</f>
        <v>741</v>
      </c>
      <c r="V48" s="343">
        <f t="shared" ref="V48" si="85">+V38+V42+V46+V47</f>
        <v>1421484</v>
      </c>
      <c r="W48" s="46">
        <f t="shared" si="71"/>
        <v>144.53324846681173</v>
      </c>
    </row>
    <row r="49" spans="1:23" ht="14.25" customHeight="1" thickTop="1">
      <c r="A49" s="3" t="str">
        <f>IF(ISERROR(F49/G49)," ",IF(F49/G49&gt;0.5,IF(F49/G49&lt;1.5," ","NOT OK"),"NOT OK"))</f>
        <v xml:space="preserve"> </v>
      </c>
      <c r="B49" s="110" t="s">
        <v>11</v>
      </c>
      <c r="C49" s="124">
        <v>331</v>
      </c>
      <c r="D49" s="126">
        <v>331</v>
      </c>
      <c r="E49" s="154">
        <f>SUM(C49:D49)</f>
        <v>662</v>
      </c>
      <c r="F49" s="124"/>
      <c r="G49" s="126"/>
      <c r="H49" s="154"/>
      <c r="I49" s="320"/>
      <c r="J49" s="3"/>
      <c r="K49" s="6"/>
      <c r="L49" s="13" t="s">
        <v>11</v>
      </c>
      <c r="M49" s="39">
        <v>47937</v>
      </c>
      <c r="N49" s="37">
        <v>47465</v>
      </c>
      <c r="O49" s="342">
        <f>SUM(M49:N49)</f>
        <v>95402</v>
      </c>
      <c r="P49" s="37">
        <v>0</v>
      </c>
      <c r="Q49" s="342">
        <f>O49+P49</f>
        <v>95402</v>
      </c>
      <c r="R49" s="39"/>
      <c r="S49" s="37"/>
      <c r="T49" s="342"/>
      <c r="U49" s="37"/>
      <c r="V49" s="342"/>
      <c r="W49" s="321"/>
    </row>
    <row r="50" spans="1:23" ht="14.25" customHeight="1" thickBot="1">
      <c r="A50" s="3" t="str">
        <f>IF(ISERROR(F50/G50)," ",IF(F50/G50&gt;0.5,IF(F50/G50&lt;1.5," ","NOT OK"),"NOT OK"))</f>
        <v xml:space="preserve"> </v>
      </c>
      <c r="B50" s="115" t="s">
        <v>12</v>
      </c>
      <c r="C50" s="128">
        <v>343</v>
      </c>
      <c r="D50" s="130">
        <v>343</v>
      </c>
      <c r="E50" s="154">
        <f>SUM(C50:D50)</f>
        <v>686</v>
      </c>
      <c r="F50" s="128"/>
      <c r="G50" s="130"/>
      <c r="H50" s="154"/>
      <c r="I50" s="320"/>
      <c r="J50" s="3"/>
      <c r="K50" s="6"/>
      <c r="L50" s="22" t="s">
        <v>12</v>
      </c>
      <c r="M50" s="39">
        <v>49620</v>
      </c>
      <c r="N50" s="37">
        <v>52602</v>
      </c>
      <c r="O50" s="342">
        <f>SUM(M50:N50)</f>
        <v>102222</v>
      </c>
      <c r="P50" s="37">
        <v>0</v>
      </c>
      <c r="Q50" s="363">
        <f>O50+P50</f>
        <v>102222</v>
      </c>
      <c r="R50" s="39"/>
      <c r="S50" s="37"/>
      <c r="T50" s="342"/>
      <c r="U50" s="37"/>
      <c r="V50" s="363"/>
      <c r="W50" s="321"/>
    </row>
    <row r="51" spans="1:23" ht="14.25" customHeight="1" thickTop="1" thickBot="1">
      <c r="A51" s="380" t="str">
        <f t="shared" ref="A51:A52" si="86">IF(ISERROR(F51/G51)," ",IF(F51/G51&gt;0.5,IF(F51/G51&lt;1.5," ","NOT OK"),"NOT OK"))</f>
        <v xml:space="preserve"> </v>
      </c>
      <c r="B51" s="131" t="s">
        <v>38</v>
      </c>
      <c r="C51" s="132">
        <f t="shared" ref="C51:E51" si="87">+C47+C49+C50</f>
        <v>968</v>
      </c>
      <c r="D51" s="134">
        <f t="shared" si="87"/>
        <v>967</v>
      </c>
      <c r="E51" s="158">
        <f t="shared" si="87"/>
        <v>1935</v>
      </c>
      <c r="F51" s="132"/>
      <c r="G51" s="134"/>
      <c r="H51" s="158"/>
      <c r="I51" s="135"/>
      <c r="J51" s="3"/>
      <c r="L51" s="41" t="s">
        <v>38</v>
      </c>
      <c r="M51" s="45">
        <f t="shared" ref="M51:Q51" si="88">+M47+M49+M50</f>
        <v>140257</v>
      </c>
      <c r="N51" s="43">
        <f t="shared" si="88"/>
        <v>142970</v>
      </c>
      <c r="O51" s="343">
        <f t="shared" si="88"/>
        <v>283227</v>
      </c>
      <c r="P51" s="43">
        <f t="shared" si="88"/>
        <v>0</v>
      </c>
      <c r="Q51" s="343">
        <f t="shared" si="88"/>
        <v>283227</v>
      </c>
      <c r="R51" s="45"/>
      <c r="S51" s="43"/>
      <c r="T51" s="343"/>
      <c r="U51" s="43"/>
      <c r="V51" s="343"/>
      <c r="W51" s="46"/>
    </row>
    <row r="52" spans="1:23" ht="14.25" customHeight="1" thickTop="1" thickBot="1">
      <c r="A52" s="381" t="str">
        <f t="shared" si="86"/>
        <v xml:space="preserve"> </v>
      </c>
      <c r="B52" s="131" t="s">
        <v>63</v>
      </c>
      <c r="C52" s="132">
        <f t="shared" ref="C52:E52" si="89">+C38+C42+C46+C51</f>
        <v>2694</v>
      </c>
      <c r="D52" s="134">
        <f t="shared" si="89"/>
        <v>2693</v>
      </c>
      <c r="E52" s="155">
        <f t="shared" si="89"/>
        <v>5387</v>
      </c>
      <c r="F52" s="132"/>
      <c r="G52" s="134"/>
      <c r="H52" s="155"/>
      <c r="I52" s="136"/>
      <c r="J52" s="7"/>
      <c r="L52" s="41" t="s">
        <v>63</v>
      </c>
      <c r="M52" s="45">
        <f t="shared" ref="M52:Q52" si="90">+M38+M42+M46+M51</f>
        <v>391015</v>
      </c>
      <c r="N52" s="43">
        <f t="shared" si="90"/>
        <v>387914</v>
      </c>
      <c r="O52" s="343">
        <f t="shared" si="90"/>
        <v>778929</v>
      </c>
      <c r="P52" s="44">
        <f t="shared" si="90"/>
        <v>0</v>
      </c>
      <c r="Q52" s="345">
        <f t="shared" si="90"/>
        <v>778929</v>
      </c>
      <c r="R52" s="45"/>
      <c r="S52" s="43"/>
      <c r="T52" s="343"/>
      <c r="U52" s="44"/>
      <c r="V52" s="345"/>
      <c r="W52" s="46"/>
    </row>
    <row r="53" spans="1:23" ht="14.25" thickTop="1" thickBot="1">
      <c r="B53" s="145" t="s">
        <v>60</v>
      </c>
      <c r="C53" s="106"/>
      <c r="D53" s="106"/>
      <c r="E53" s="106"/>
      <c r="F53" s="106"/>
      <c r="G53" s="106"/>
      <c r="H53" s="106"/>
      <c r="I53" s="107"/>
      <c r="J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1:23" ht="13.5" thickTop="1">
      <c r="B54" s="449" t="s">
        <v>27</v>
      </c>
      <c r="C54" s="450"/>
      <c r="D54" s="450"/>
      <c r="E54" s="450"/>
      <c r="F54" s="450"/>
      <c r="G54" s="450"/>
      <c r="H54" s="450"/>
      <c r="I54" s="451"/>
      <c r="J54" s="3"/>
      <c r="L54" s="452" t="s">
        <v>28</v>
      </c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4"/>
    </row>
    <row r="55" spans="1:23" ht="13.5" thickBot="1">
      <c r="B55" s="455" t="s">
        <v>30</v>
      </c>
      <c r="C55" s="456"/>
      <c r="D55" s="456"/>
      <c r="E55" s="456"/>
      <c r="F55" s="456"/>
      <c r="G55" s="456"/>
      <c r="H55" s="456"/>
      <c r="I55" s="457"/>
      <c r="J55" s="3"/>
      <c r="L55" s="458" t="s">
        <v>50</v>
      </c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60"/>
    </row>
    <row r="56" spans="1:23" ht="14.25" thickTop="1" thickBot="1">
      <c r="B56" s="105"/>
      <c r="C56" s="106"/>
      <c r="D56" s="106"/>
      <c r="E56" s="106"/>
      <c r="F56" s="106"/>
      <c r="G56" s="106"/>
      <c r="H56" s="106"/>
      <c r="I56" s="107"/>
      <c r="J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1:23" ht="14.25" thickTop="1" thickBot="1">
      <c r="B57" s="108"/>
      <c r="C57" s="461" t="s">
        <v>64</v>
      </c>
      <c r="D57" s="462"/>
      <c r="E57" s="463"/>
      <c r="F57" s="461" t="s">
        <v>65</v>
      </c>
      <c r="G57" s="462"/>
      <c r="H57" s="463"/>
      <c r="I57" s="109" t="s">
        <v>2</v>
      </c>
      <c r="J57" s="3"/>
      <c r="L57" s="11"/>
      <c r="M57" s="464" t="s">
        <v>64</v>
      </c>
      <c r="N57" s="465"/>
      <c r="O57" s="465"/>
      <c r="P57" s="465"/>
      <c r="Q57" s="466"/>
      <c r="R57" s="464" t="s">
        <v>65</v>
      </c>
      <c r="S57" s="465"/>
      <c r="T57" s="465"/>
      <c r="U57" s="465"/>
      <c r="V57" s="466"/>
      <c r="W57" s="12" t="s">
        <v>2</v>
      </c>
    </row>
    <row r="58" spans="1:23" ht="13.5" thickTop="1">
      <c r="B58" s="110" t="s">
        <v>3</v>
      </c>
      <c r="C58" s="111"/>
      <c r="D58" s="112"/>
      <c r="E58" s="113"/>
      <c r="F58" s="111"/>
      <c r="G58" s="112"/>
      <c r="H58" s="113"/>
      <c r="I58" s="114" t="s">
        <v>4</v>
      </c>
      <c r="J58" s="3"/>
      <c r="L58" s="13" t="s">
        <v>3</v>
      </c>
      <c r="M58" s="19"/>
      <c r="N58" s="15"/>
      <c r="O58" s="16"/>
      <c r="P58" s="17"/>
      <c r="Q58" s="20"/>
      <c r="R58" s="19"/>
      <c r="S58" s="15"/>
      <c r="T58" s="16"/>
      <c r="U58" s="17"/>
      <c r="V58" s="20"/>
      <c r="W58" s="21" t="s">
        <v>4</v>
      </c>
    </row>
    <row r="59" spans="1:23" ht="13.5" thickBot="1">
      <c r="B59" s="115" t="s">
        <v>29</v>
      </c>
      <c r="C59" s="116" t="s">
        <v>5</v>
      </c>
      <c r="D59" s="117" t="s">
        <v>6</v>
      </c>
      <c r="E59" s="408" t="s">
        <v>7</v>
      </c>
      <c r="F59" s="116" t="s">
        <v>5</v>
      </c>
      <c r="G59" s="117" t="s">
        <v>6</v>
      </c>
      <c r="H59" s="316" t="s">
        <v>7</v>
      </c>
      <c r="I59" s="119"/>
      <c r="J59" s="3"/>
      <c r="L59" s="22"/>
      <c r="M59" s="27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1:23" ht="5.25" customHeight="1" thickTop="1">
      <c r="B60" s="110"/>
      <c r="C60" s="120"/>
      <c r="D60" s="121"/>
      <c r="E60" s="122"/>
      <c r="F60" s="120"/>
      <c r="G60" s="121"/>
      <c r="H60" s="122"/>
      <c r="I60" s="123"/>
      <c r="J60" s="3"/>
      <c r="L60" s="13"/>
      <c r="M60" s="33"/>
      <c r="N60" s="30"/>
      <c r="O60" s="31"/>
      <c r="P60" s="32"/>
      <c r="Q60" s="34"/>
      <c r="R60" s="33"/>
      <c r="S60" s="30"/>
      <c r="T60" s="31"/>
      <c r="U60" s="32"/>
      <c r="V60" s="34"/>
      <c r="W60" s="35"/>
    </row>
    <row r="61" spans="1:23" ht="14.25" customHeight="1">
      <c r="A61" s="3" t="str">
        <f t="shared" si="19"/>
        <v xml:space="preserve"> </v>
      </c>
      <c r="B61" s="110" t="s">
        <v>13</v>
      </c>
      <c r="C61" s="124">
        <f t="shared" ref="C61:E61" si="91">+C9+C35</f>
        <v>1448</v>
      </c>
      <c r="D61" s="126">
        <f t="shared" si="91"/>
        <v>1449</v>
      </c>
      <c r="E61" s="154">
        <f t="shared" si="91"/>
        <v>2897</v>
      </c>
      <c r="F61" s="124">
        <f t="shared" ref="F61:H63" si="92">+F9+F35</f>
        <v>1905</v>
      </c>
      <c r="G61" s="126">
        <f t="shared" si="92"/>
        <v>1904</v>
      </c>
      <c r="H61" s="154">
        <f t="shared" si="92"/>
        <v>3809</v>
      </c>
      <c r="I61" s="127">
        <f t="shared" ref="I61:I72" si="93">IF(E61=0,0,((H61/E61)-1)*100)</f>
        <v>31.480842250604081</v>
      </c>
      <c r="J61" s="3"/>
      <c r="L61" s="13" t="s">
        <v>13</v>
      </c>
      <c r="M61" s="39">
        <f t="shared" ref="M61:N61" si="94">+M9+M35</f>
        <v>236521</v>
      </c>
      <c r="N61" s="37">
        <f t="shared" si="94"/>
        <v>230257</v>
      </c>
      <c r="O61" s="342">
        <f t="shared" ref="O61:O62" si="95">SUM(M61:N61)</f>
        <v>466778</v>
      </c>
      <c r="P61" s="38">
        <f>P9+P35</f>
        <v>0</v>
      </c>
      <c r="Q61" s="344">
        <f>+O61+P61</f>
        <v>466778</v>
      </c>
      <c r="R61" s="39">
        <f t="shared" ref="R61:S63" si="96">+R9+R35</f>
        <v>318399</v>
      </c>
      <c r="S61" s="37">
        <f t="shared" si="96"/>
        <v>310734</v>
      </c>
      <c r="T61" s="342">
        <f t="shared" ref="T61:T62" si="97">SUM(R61:S61)</f>
        <v>629133</v>
      </c>
      <c r="U61" s="38">
        <f>U9+U35</f>
        <v>0</v>
      </c>
      <c r="V61" s="344">
        <f>+T61+U61</f>
        <v>629133</v>
      </c>
      <c r="W61" s="40">
        <f t="shared" ref="W61:W72" si="98">IF(Q61=0,0,((V61/Q61)-1)*100)</f>
        <v>34.78205913732009</v>
      </c>
    </row>
    <row r="62" spans="1:23" ht="14.25" customHeight="1">
      <c r="A62" s="3" t="str">
        <f t="shared" si="19"/>
        <v xml:space="preserve"> </v>
      </c>
      <c r="B62" s="110" t="s">
        <v>14</v>
      </c>
      <c r="C62" s="124">
        <f t="shared" ref="C62:E62" si="99">+C10+C36</f>
        <v>1356</v>
      </c>
      <c r="D62" s="126">
        <f t="shared" si="99"/>
        <v>1354</v>
      </c>
      <c r="E62" s="154">
        <f t="shared" si="99"/>
        <v>2710</v>
      </c>
      <c r="F62" s="124">
        <f t="shared" si="92"/>
        <v>1767</v>
      </c>
      <c r="G62" s="126">
        <f t="shared" si="92"/>
        <v>1766</v>
      </c>
      <c r="H62" s="154">
        <f t="shared" si="92"/>
        <v>3533</v>
      </c>
      <c r="I62" s="127">
        <f t="shared" si="93"/>
        <v>30.369003690036898</v>
      </c>
      <c r="J62" s="3"/>
      <c r="L62" s="13" t="s">
        <v>14</v>
      </c>
      <c r="M62" s="39">
        <f t="shared" ref="M62:N62" si="100">+M10+M36</f>
        <v>221580</v>
      </c>
      <c r="N62" s="37">
        <f t="shared" si="100"/>
        <v>231429</v>
      </c>
      <c r="O62" s="342">
        <f t="shared" si="95"/>
        <v>453009</v>
      </c>
      <c r="P62" s="38">
        <f>P10+P36</f>
        <v>0</v>
      </c>
      <c r="Q62" s="344">
        <f>+O62+P62</f>
        <v>453009</v>
      </c>
      <c r="R62" s="39">
        <f t="shared" si="96"/>
        <v>297504</v>
      </c>
      <c r="S62" s="37">
        <f t="shared" si="96"/>
        <v>300773</v>
      </c>
      <c r="T62" s="342">
        <f t="shared" si="97"/>
        <v>598277</v>
      </c>
      <c r="U62" s="38">
        <f>U10+U36</f>
        <v>460</v>
      </c>
      <c r="V62" s="344">
        <f>+T62+U62</f>
        <v>598737</v>
      </c>
      <c r="W62" s="40">
        <f t="shared" si="98"/>
        <v>32.168897306676023</v>
      </c>
    </row>
    <row r="63" spans="1:23" ht="14.25" customHeight="1" thickBot="1">
      <c r="A63" s="3" t="str">
        <f>IF(ISERROR(F63/G63)," ",IF(F63/G63&gt;0.5,IF(F63/G63&lt;1.5," ","NOT OK"),"NOT OK"))</f>
        <v xml:space="preserve"> </v>
      </c>
      <c r="B63" s="110" t="s">
        <v>15</v>
      </c>
      <c r="C63" s="124">
        <f t="shared" ref="C63:E63" si="101">+C11+C37</f>
        <v>1443</v>
      </c>
      <c r="D63" s="126">
        <f t="shared" si="101"/>
        <v>1446</v>
      </c>
      <c r="E63" s="154">
        <f t="shared" si="101"/>
        <v>2889</v>
      </c>
      <c r="F63" s="124">
        <f t="shared" si="92"/>
        <v>1919</v>
      </c>
      <c r="G63" s="126">
        <f t="shared" si="92"/>
        <v>1920</v>
      </c>
      <c r="H63" s="154">
        <f t="shared" si="92"/>
        <v>3839</v>
      </c>
      <c r="I63" s="127">
        <f>IF(E63=0,0,((H63/E63)-1)*100)</f>
        <v>32.883350640359986</v>
      </c>
      <c r="J63" s="3"/>
      <c r="L63" s="13" t="s">
        <v>15</v>
      </c>
      <c r="M63" s="39">
        <f t="shared" ref="M63:N63" si="102">+M11+M37</f>
        <v>233001</v>
      </c>
      <c r="N63" s="37">
        <f t="shared" si="102"/>
        <v>242941</v>
      </c>
      <c r="O63" s="342">
        <f>SUM(M63:N63)</f>
        <v>475942</v>
      </c>
      <c r="P63" s="38">
        <f>P11+P37</f>
        <v>0</v>
      </c>
      <c r="Q63" s="344">
        <f>+O63+P63</f>
        <v>475942</v>
      </c>
      <c r="R63" s="39">
        <f t="shared" si="96"/>
        <v>309833</v>
      </c>
      <c r="S63" s="37">
        <f t="shared" si="96"/>
        <v>321105</v>
      </c>
      <c r="T63" s="342">
        <f>SUM(R63:S63)</f>
        <v>630938</v>
      </c>
      <c r="U63" s="38">
        <f>U11+U37</f>
        <v>0</v>
      </c>
      <c r="V63" s="344">
        <f>+T63+U63</f>
        <v>630938</v>
      </c>
      <c r="W63" s="40">
        <f>IF(Q63=0,0,((V63/Q63)-1)*100)</f>
        <v>32.566153018645139</v>
      </c>
    </row>
    <row r="64" spans="1:23" ht="14.25" customHeight="1" thickTop="1" thickBot="1">
      <c r="A64" s="3" t="str">
        <f t="shared" si="19"/>
        <v xml:space="preserve"> </v>
      </c>
      <c r="B64" s="131" t="s">
        <v>61</v>
      </c>
      <c r="C64" s="132">
        <f t="shared" ref="C64:E64" si="103">+C61+C62+C63</f>
        <v>4247</v>
      </c>
      <c r="D64" s="134">
        <f t="shared" si="103"/>
        <v>4249</v>
      </c>
      <c r="E64" s="155">
        <f t="shared" si="103"/>
        <v>8496</v>
      </c>
      <c r="F64" s="132">
        <f t="shared" ref="F64:H64" si="104">+F61+F62+F63</f>
        <v>5591</v>
      </c>
      <c r="G64" s="134">
        <f t="shared" si="104"/>
        <v>5590</v>
      </c>
      <c r="H64" s="155">
        <f t="shared" si="104"/>
        <v>11181</v>
      </c>
      <c r="I64" s="136">
        <f>IF(E64=0,0,((H64/E64)-1)*100)</f>
        <v>31.603107344632765</v>
      </c>
      <c r="J64" s="7"/>
      <c r="L64" s="41" t="s">
        <v>61</v>
      </c>
      <c r="M64" s="45">
        <f t="shared" ref="M64:Q64" si="105">+M61+M62+M63</f>
        <v>691102</v>
      </c>
      <c r="N64" s="43">
        <f t="shared" si="105"/>
        <v>704627</v>
      </c>
      <c r="O64" s="343">
        <f t="shared" si="105"/>
        <v>1395729</v>
      </c>
      <c r="P64" s="44">
        <f t="shared" si="105"/>
        <v>0</v>
      </c>
      <c r="Q64" s="345">
        <f t="shared" si="105"/>
        <v>1395729</v>
      </c>
      <c r="R64" s="45">
        <f t="shared" ref="R64:V64" si="106">+R61+R62+R63</f>
        <v>925736</v>
      </c>
      <c r="S64" s="43">
        <f t="shared" si="106"/>
        <v>932612</v>
      </c>
      <c r="T64" s="343">
        <f t="shared" si="106"/>
        <v>1858348</v>
      </c>
      <c r="U64" s="44">
        <f t="shared" si="106"/>
        <v>460</v>
      </c>
      <c r="V64" s="345">
        <f t="shared" si="106"/>
        <v>1858808</v>
      </c>
      <c r="W64" s="46">
        <f>IF(Q64=0,0,((V64/Q64)-1)*100)</f>
        <v>33.178288908520216</v>
      </c>
    </row>
    <row r="65" spans="1:23" ht="14.25" customHeight="1" thickTop="1">
      <c r="A65" s="3" t="str">
        <f t="shared" si="19"/>
        <v xml:space="preserve"> </v>
      </c>
      <c r="B65" s="110" t="s">
        <v>16</v>
      </c>
      <c r="C65" s="137">
        <f t="shared" ref="C65:E65" si="107">+C13+C39</f>
        <v>1466</v>
      </c>
      <c r="D65" s="139">
        <f t="shared" si="107"/>
        <v>1463</v>
      </c>
      <c r="E65" s="154">
        <f t="shared" si="107"/>
        <v>2929</v>
      </c>
      <c r="F65" s="137">
        <f t="shared" ref="F65:H67" si="108">+F13+F39</f>
        <v>1922</v>
      </c>
      <c r="G65" s="139">
        <f t="shared" si="108"/>
        <v>1924</v>
      </c>
      <c r="H65" s="154">
        <f t="shared" si="108"/>
        <v>3846</v>
      </c>
      <c r="I65" s="127">
        <f t="shared" si="93"/>
        <v>31.307613519972687</v>
      </c>
      <c r="J65" s="7"/>
      <c r="L65" s="13" t="s">
        <v>16</v>
      </c>
      <c r="M65" s="39">
        <f t="shared" ref="M65:N65" si="109">+M13+M39</f>
        <v>236930</v>
      </c>
      <c r="N65" s="37">
        <f t="shared" si="109"/>
        <v>235936</v>
      </c>
      <c r="O65" s="342">
        <f t="shared" ref="O65" si="110">SUM(M65:N65)</f>
        <v>472866</v>
      </c>
      <c r="P65" s="38">
        <f>P13+P39</f>
        <v>0</v>
      </c>
      <c r="Q65" s="344">
        <f>+O65+P65</f>
        <v>472866</v>
      </c>
      <c r="R65" s="39">
        <f t="shared" ref="R65:S67" si="111">+R13+R39</f>
        <v>306130</v>
      </c>
      <c r="S65" s="37">
        <f t="shared" si="111"/>
        <v>313999</v>
      </c>
      <c r="T65" s="342">
        <f t="shared" ref="T65:T67" si="112">SUM(R65:S65)</f>
        <v>620129</v>
      </c>
      <c r="U65" s="38">
        <f>U13+U39</f>
        <v>131</v>
      </c>
      <c r="V65" s="344">
        <f>+T65+U65</f>
        <v>620260</v>
      </c>
      <c r="W65" s="40">
        <f t="shared" si="98"/>
        <v>31.170352700342164</v>
      </c>
    </row>
    <row r="66" spans="1:23" ht="14.25" customHeight="1">
      <c r="A66" s="3" t="str">
        <f>IF(ISERROR(F66/G66)," ",IF(F66/G66&gt;0.5,IF(F66/G66&lt;1.5," ","NOT OK"),"NOT OK"))</f>
        <v xml:space="preserve"> </v>
      </c>
      <c r="B66" s="110" t="s">
        <v>17</v>
      </c>
      <c r="C66" s="137">
        <f t="shared" ref="C66:E66" si="113">+C14+C40</f>
        <v>1532</v>
      </c>
      <c r="D66" s="139">
        <f t="shared" si="113"/>
        <v>1531</v>
      </c>
      <c r="E66" s="154">
        <f t="shared" si="113"/>
        <v>3063</v>
      </c>
      <c r="F66" s="137">
        <f t="shared" si="108"/>
        <v>2005</v>
      </c>
      <c r="G66" s="139">
        <f t="shared" si="108"/>
        <v>2002</v>
      </c>
      <c r="H66" s="154">
        <f t="shared" si="108"/>
        <v>4007</v>
      </c>
      <c r="I66" s="127">
        <f>IF(E66=0,0,((H66/E66)-1)*100)</f>
        <v>30.819458047665684</v>
      </c>
      <c r="J66" s="3"/>
      <c r="L66" s="13" t="s">
        <v>17</v>
      </c>
      <c r="M66" s="39">
        <f t="shared" ref="M66:N66" si="114">+M14+M40</f>
        <v>231734</v>
      </c>
      <c r="N66" s="37">
        <f t="shared" si="114"/>
        <v>233397</v>
      </c>
      <c r="O66" s="342">
        <f>SUM(M66:N66)</f>
        <v>465131</v>
      </c>
      <c r="P66" s="401">
        <f>P14+P40</f>
        <v>0</v>
      </c>
      <c r="Q66" s="342">
        <f>+O66+P66</f>
        <v>465131</v>
      </c>
      <c r="R66" s="39">
        <f t="shared" si="111"/>
        <v>311641</v>
      </c>
      <c r="S66" s="37">
        <f t="shared" si="111"/>
        <v>314879</v>
      </c>
      <c r="T66" s="342">
        <f>SUM(R66:S66)</f>
        <v>626520</v>
      </c>
      <c r="U66" s="147">
        <f>U14+U40</f>
        <v>0</v>
      </c>
      <c r="V66" s="342">
        <f>+T66+U66</f>
        <v>626520</v>
      </c>
      <c r="W66" s="40">
        <f>IF(Q66=0,0,((V66/Q66)-1)*100)</f>
        <v>34.697536822959549</v>
      </c>
    </row>
    <row r="67" spans="1:23" ht="14.25" customHeight="1" thickBot="1">
      <c r="A67" s="3" t="str">
        <f t="shared" ref="A67:A72" si="115">IF(ISERROR(F67/G67)," ",IF(F67/G67&gt;0.5,IF(F67/G67&lt;1.5," ","NOT OK"),"NOT OK"))</f>
        <v xml:space="preserve"> </v>
      </c>
      <c r="B67" s="110" t="s">
        <v>18</v>
      </c>
      <c r="C67" s="137">
        <f t="shared" ref="C67:E67" si="116">+C15+C41</f>
        <v>1449</v>
      </c>
      <c r="D67" s="139">
        <f t="shared" si="116"/>
        <v>1451</v>
      </c>
      <c r="E67" s="154">
        <f t="shared" si="116"/>
        <v>2900</v>
      </c>
      <c r="F67" s="137">
        <f t="shared" si="108"/>
        <v>1838</v>
      </c>
      <c r="G67" s="139">
        <f t="shared" si="108"/>
        <v>1839</v>
      </c>
      <c r="H67" s="154">
        <f t="shared" si="108"/>
        <v>3677</v>
      </c>
      <c r="I67" s="127">
        <f t="shared" si="93"/>
        <v>26.793103448275858</v>
      </c>
      <c r="J67" s="3"/>
      <c r="L67" s="13" t="s">
        <v>18</v>
      </c>
      <c r="M67" s="39">
        <f t="shared" ref="M67:N67" si="117">+M15+M41</f>
        <v>239009</v>
      </c>
      <c r="N67" s="37">
        <f t="shared" si="117"/>
        <v>233794</v>
      </c>
      <c r="O67" s="342">
        <f t="shared" ref="O67" si="118">SUM(M67:N67)</f>
        <v>472803</v>
      </c>
      <c r="P67" s="401">
        <f>P15+P41</f>
        <v>0</v>
      </c>
      <c r="Q67" s="342">
        <f>+O67+P67</f>
        <v>472803</v>
      </c>
      <c r="R67" s="39">
        <f t="shared" si="111"/>
        <v>302154</v>
      </c>
      <c r="S67" s="37">
        <f t="shared" si="111"/>
        <v>303500</v>
      </c>
      <c r="T67" s="342">
        <f t="shared" si="112"/>
        <v>605654</v>
      </c>
      <c r="U67" s="147">
        <f>U15+U41</f>
        <v>156</v>
      </c>
      <c r="V67" s="342">
        <f>+T67+U67</f>
        <v>605810</v>
      </c>
      <c r="W67" s="40">
        <f t="shared" si="98"/>
        <v>28.131589689574721</v>
      </c>
    </row>
    <row r="68" spans="1:23" ht="14.25" customHeight="1" thickTop="1" thickBot="1">
      <c r="A68" s="9" t="str">
        <f t="shared" si="115"/>
        <v xml:space="preserve"> </v>
      </c>
      <c r="B68" s="140" t="s">
        <v>19</v>
      </c>
      <c r="C68" s="132">
        <f t="shared" ref="C68:E68" si="119">+C65+C66+C67</f>
        <v>4447</v>
      </c>
      <c r="D68" s="142">
        <f t="shared" si="119"/>
        <v>4445</v>
      </c>
      <c r="E68" s="156">
        <f t="shared" si="119"/>
        <v>8892</v>
      </c>
      <c r="F68" s="132">
        <f t="shared" ref="F68" si="120">+F65+F66+F67</f>
        <v>5765</v>
      </c>
      <c r="G68" s="142">
        <f t="shared" ref="G68" si="121">+G65+G66+G67</f>
        <v>5765</v>
      </c>
      <c r="H68" s="156">
        <f t="shared" ref="H68" si="122">+H65+H66+H67</f>
        <v>11530</v>
      </c>
      <c r="I68" s="135">
        <f t="shared" si="93"/>
        <v>29.667116509221781</v>
      </c>
      <c r="J68" s="3"/>
      <c r="K68" s="10"/>
      <c r="L68" s="47" t="s">
        <v>19</v>
      </c>
      <c r="M68" s="48">
        <f t="shared" ref="M68:Q68" si="123">+M65+M66+M67</f>
        <v>707673</v>
      </c>
      <c r="N68" s="49">
        <f t="shared" si="123"/>
        <v>703127</v>
      </c>
      <c r="O68" s="362">
        <f t="shared" si="123"/>
        <v>1410800</v>
      </c>
      <c r="P68" s="49">
        <f t="shared" si="123"/>
        <v>0</v>
      </c>
      <c r="Q68" s="362">
        <f t="shared" si="123"/>
        <v>1410800</v>
      </c>
      <c r="R68" s="48">
        <f t="shared" ref="R68" si="124">+R65+R66+R67</f>
        <v>919925</v>
      </c>
      <c r="S68" s="49">
        <f t="shared" ref="S68" si="125">+S65+S66+S67</f>
        <v>932378</v>
      </c>
      <c r="T68" s="362">
        <f t="shared" ref="T68" si="126">+T65+T66+T67</f>
        <v>1852303</v>
      </c>
      <c r="U68" s="49">
        <f t="shared" ref="U68" si="127">+U65+U66+U67</f>
        <v>287</v>
      </c>
      <c r="V68" s="362">
        <f t="shared" ref="V68" si="128">+V65+V66+V67</f>
        <v>1852590</v>
      </c>
      <c r="W68" s="50">
        <f t="shared" si="98"/>
        <v>31.314856818826197</v>
      </c>
    </row>
    <row r="69" spans="1:23" ht="14.25" customHeight="1" thickTop="1">
      <c r="A69" s="3" t="str">
        <f t="shared" si="115"/>
        <v xml:space="preserve"> </v>
      </c>
      <c r="B69" s="110" t="s">
        <v>21</v>
      </c>
      <c r="C69" s="124">
        <f t="shared" ref="C69:E69" si="129">+C17+C43</f>
        <v>1636</v>
      </c>
      <c r="D69" s="126">
        <f t="shared" si="129"/>
        <v>1637</v>
      </c>
      <c r="E69" s="157">
        <f t="shared" si="129"/>
        <v>3273</v>
      </c>
      <c r="F69" s="124">
        <f t="shared" ref="F69:H71" si="130">+F17+F43</f>
        <v>1856</v>
      </c>
      <c r="G69" s="126">
        <f t="shared" si="130"/>
        <v>1854</v>
      </c>
      <c r="H69" s="157">
        <f t="shared" si="130"/>
        <v>3710</v>
      </c>
      <c r="I69" s="127">
        <f t="shared" si="93"/>
        <v>13.3516651390162</v>
      </c>
      <c r="J69" s="3"/>
      <c r="L69" s="13" t="s">
        <v>21</v>
      </c>
      <c r="M69" s="39">
        <f t="shared" ref="M69:N69" si="131">+M17+M43</f>
        <v>272851</v>
      </c>
      <c r="N69" s="37">
        <f t="shared" si="131"/>
        <v>263668</v>
      </c>
      <c r="O69" s="342">
        <f t="shared" ref="O69:O71" si="132">SUM(M69:N69)</f>
        <v>536519</v>
      </c>
      <c r="P69" s="401">
        <f>P17+P43</f>
        <v>0</v>
      </c>
      <c r="Q69" s="342">
        <f>+O69+P69</f>
        <v>536519</v>
      </c>
      <c r="R69" s="39">
        <f t="shared" ref="R69:S71" si="133">+R17+R43</f>
        <v>308249</v>
      </c>
      <c r="S69" s="37">
        <f t="shared" si="133"/>
        <v>310829</v>
      </c>
      <c r="T69" s="342">
        <f t="shared" ref="T69:T71" si="134">SUM(R69:S69)</f>
        <v>619078</v>
      </c>
      <c r="U69" s="147">
        <f>U17+U43</f>
        <v>316</v>
      </c>
      <c r="V69" s="342">
        <f>+T69+U69</f>
        <v>619394</v>
      </c>
      <c r="W69" s="40">
        <f t="shared" si="98"/>
        <v>15.446796851556055</v>
      </c>
    </row>
    <row r="70" spans="1:23" ht="14.25" customHeight="1">
      <c r="A70" s="3" t="str">
        <f t="shared" si="115"/>
        <v xml:space="preserve"> </v>
      </c>
      <c r="B70" s="110" t="s">
        <v>22</v>
      </c>
      <c r="C70" s="124">
        <f t="shared" ref="C70:E70" si="135">+C18+C44</f>
        <v>1584</v>
      </c>
      <c r="D70" s="126">
        <f t="shared" si="135"/>
        <v>1583</v>
      </c>
      <c r="E70" s="151">
        <f t="shared" si="135"/>
        <v>3167</v>
      </c>
      <c r="F70" s="124">
        <f t="shared" si="130"/>
        <v>1926</v>
      </c>
      <c r="G70" s="126">
        <f t="shared" si="130"/>
        <v>1929</v>
      </c>
      <c r="H70" s="151">
        <f t="shared" si="130"/>
        <v>3855</v>
      </c>
      <c r="I70" s="127">
        <f t="shared" si="93"/>
        <v>21.724029049573733</v>
      </c>
      <c r="J70" s="9"/>
      <c r="L70" s="13" t="s">
        <v>22</v>
      </c>
      <c r="M70" s="39">
        <f t="shared" ref="M70:N70" si="136">+M18+M44</f>
        <v>258001</v>
      </c>
      <c r="N70" s="37">
        <f t="shared" si="136"/>
        <v>260938</v>
      </c>
      <c r="O70" s="342">
        <f t="shared" si="132"/>
        <v>518939</v>
      </c>
      <c r="P70" s="401">
        <f>P18+P44</f>
        <v>163</v>
      </c>
      <c r="Q70" s="342">
        <f>+O70+P70</f>
        <v>519102</v>
      </c>
      <c r="R70" s="39">
        <f t="shared" si="133"/>
        <v>302214</v>
      </c>
      <c r="S70" s="37">
        <f t="shared" si="133"/>
        <v>305579</v>
      </c>
      <c r="T70" s="342">
        <f t="shared" si="134"/>
        <v>607793</v>
      </c>
      <c r="U70" s="147">
        <f>U18+U44</f>
        <v>0</v>
      </c>
      <c r="V70" s="342">
        <f>+T70+U70</f>
        <v>607793</v>
      </c>
      <c r="W70" s="40">
        <f t="shared" si="98"/>
        <v>17.085466825402328</v>
      </c>
    </row>
    <row r="71" spans="1:23" ht="14.25" customHeight="1" thickBot="1">
      <c r="A71" s="3" t="str">
        <f t="shared" si="115"/>
        <v xml:space="preserve"> </v>
      </c>
      <c r="B71" s="110" t="s">
        <v>23</v>
      </c>
      <c r="C71" s="124">
        <f t="shared" ref="C71:E71" si="137">+C19+C45</f>
        <v>1444</v>
      </c>
      <c r="D71" s="143">
        <f t="shared" si="137"/>
        <v>1443</v>
      </c>
      <c r="E71" s="152">
        <f t="shared" si="137"/>
        <v>2887</v>
      </c>
      <c r="F71" s="124">
        <f t="shared" si="130"/>
        <v>1900</v>
      </c>
      <c r="G71" s="143">
        <f t="shared" si="130"/>
        <v>1898</v>
      </c>
      <c r="H71" s="152">
        <f t="shared" si="130"/>
        <v>3798</v>
      </c>
      <c r="I71" s="144">
        <f t="shared" si="93"/>
        <v>31.555247661932807</v>
      </c>
      <c r="J71" s="3"/>
      <c r="L71" s="13" t="s">
        <v>23</v>
      </c>
      <c r="M71" s="39">
        <f t="shared" ref="M71:N71" si="138">+M19+M45</f>
        <v>228846</v>
      </c>
      <c r="N71" s="37">
        <f t="shared" si="138"/>
        <v>230833</v>
      </c>
      <c r="O71" s="342">
        <f t="shared" si="132"/>
        <v>459679</v>
      </c>
      <c r="P71" s="38">
        <f>P19+P45</f>
        <v>0</v>
      </c>
      <c r="Q71" s="344">
        <f>+O71+P71</f>
        <v>459679</v>
      </c>
      <c r="R71" s="39">
        <f t="shared" si="133"/>
        <v>285961</v>
      </c>
      <c r="S71" s="37">
        <f t="shared" si="133"/>
        <v>288749</v>
      </c>
      <c r="T71" s="342">
        <f t="shared" si="134"/>
        <v>574710</v>
      </c>
      <c r="U71" s="38">
        <f>U19+U45</f>
        <v>0</v>
      </c>
      <c r="V71" s="344">
        <f>+T71+U71</f>
        <v>574710</v>
      </c>
      <c r="W71" s="40">
        <f t="shared" si="98"/>
        <v>25.024201671166189</v>
      </c>
    </row>
    <row r="72" spans="1:23" ht="14.25" customHeight="1" thickTop="1" thickBot="1">
      <c r="A72" s="3" t="str">
        <f t="shared" si="115"/>
        <v xml:space="preserve"> </v>
      </c>
      <c r="B72" s="131" t="s">
        <v>24</v>
      </c>
      <c r="C72" s="132">
        <f t="shared" ref="C72:E72" si="139">+C69+C70+C71</f>
        <v>4664</v>
      </c>
      <c r="D72" s="134">
        <f t="shared" si="139"/>
        <v>4663</v>
      </c>
      <c r="E72" s="158">
        <f t="shared" si="139"/>
        <v>9327</v>
      </c>
      <c r="F72" s="132">
        <f t="shared" ref="F72:H72" si="140">+F69+F70+F71</f>
        <v>5682</v>
      </c>
      <c r="G72" s="134">
        <f t="shared" si="140"/>
        <v>5681</v>
      </c>
      <c r="H72" s="158">
        <f t="shared" si="140"/>
        <v>11363</v>
      </c>
      <c r="I72" s="135">
        <f t="shared" si="93"/>
        <v>21.829098316714912</v>
      </c>
      <c r="J72" s="3"/>
      <c r="L72" s="41" t="s">
        <v>24</v>
      </c>
      <c r="M72" s="45">
        <f t="shared" ref="M72:Q72" si="141">+M69+M70+M71</f>
        <v>759698</v>
      </c>
      <c r="N72" s="43">
        <f t="shared" si="141"/>
        <v>755439</v>
      </c>
      <c r="O72" s="343">
        <f t="shared" si="141"/>
        <v>1515137</v>
      </c>
      <c r="P72" s="44">
        <f t="shared" si="141"/>
        <v>163</v>
      </c>
      <c r="Q72" s="345">
        <f t="shared" si="141"/>
        <v>1515300</v>
      </c>
      <c r="R72" s="45">
        <f t="shared" ref="R72:V72" si="142">+R69+R70+R71</f>
        <v>896424</v>
      </c>
      <c r="S72" s="43">
        <f t="shared" si="142"/>
        <v>905157</v>
      </c>
      <c r="T72" s="343">
        <f t="shared" si="142"/>
        <v>1801581</v>
      </c>
      <c r="U72" s="44">
        <f t="shared" si="142"/>
        <v>316</v>
      </c>
      <c r="V72" s="345">
        <f t="shared" si="142"/>
        <v>1801897</v>
      </c>
      <c r="W72" s="46">
        <f t="shared" si="98"/>
        <v>18.91354847224973</v>
      </c>
    </row>
    <row r="73" spans="1:23" ht="14.25" customHeight="1" thickTop="1" thickBot="1">
      <c r="A73" s="3" t="str">
        <f t="shared" ref="A73:A74" si="143">IF(ISERROR(F73/G73)," ",IF(F73/G73&gt;0.5,IF(F73/G73&lt;1.5," ","NOT OK"),"NOT OK"))</f>
        <v xml:space="preserve"> </v>
      </c>
      <c r="B73" s="110" t="s">
        <v>10</v>
      </c>
      <c r="C73" s="124">
        <f t="shared" ref="C73:E73" si="144">+C21+C47</f>
        <v>1583</v>
      </c>
      <c r="D73" s="126">
        <f t="shared" si="144"/>
        <v>1582</v>
      </c>
      <c r="E73" s="154">
        <f t="shared" si="144"/>
        <v>3165</v>
      </c>
      <c r="F73" s="124">
        <f>+F21+F47</f>
        <v>2078</v>
      </c>
      <c r="G73" s="126">
        <f>+G21+G47</f>
        <v>2081</v>
      </c>
      <c r="H73" s="154">
        <f>+H21+H47</f>
        <v>4159</v>
      </c>
      <c r="I73" s="127">
        <f t="shared" ref="I73:I74" si="145">IF(E73=0,0,((H73/E73)-1)*100)</f>
        <v>31.40600315955766</v>
      </c>
      <c r="J73" s="3"/>
      <c r="K73" s="6"/>
      <c r="L73" s="13" t="s">
        <v>10</v>
      </c>
      <c r="M73" s="39">
        <f t="shared" ref="M73:N73" si="146">+M21+M47</f>
        <v>245949</v>
      </c>
      <c r="N73" s="37">
        <f t="shared" si="146"/>
        <v>255145</v>
      </c>
      <c r="O73" s="342">
        <f>SUM(M73:N73)</f>
        <v>501094</v>
      </c>
      <c r="P73" s="38">
        <f>P21+P47</f>
        <v>0</v>
      </c>
      <c r="Q73" s="344">
        <f>+O73+P73</f>
        <v>501094</v>
      </c>
      <c r="R73" s="39">
        <f>+R21+R47</f>
        <v>326007</v>
      </c>
      <c r="S73" s="37">
        <f>+S21+S47</f>
        <v>333496</v>
      </c>
      <c r="T73" s="342">
        <f>SUM(R73:S73)</f>
        <v>659503</v>
      </c>
      <c r="U73" s="38">
        <f>U21+U47</f>
        <v>0</v>
      </c>
      <c r="V73" s="344">
        <f>+T73+U73</f>
        <v>659503</v>
      </c>
      <c r="W73" s="40">
        <f t="shared" ref="W73:W74" si="147">IF(Q73=0,0,((V73/Q73)-1)*100)</f>
        <v>31.612631562142024</v>
      </c>
    </row>
    <row r="74" spans="1:23" ht="14.25" customHeight="1" thickTop="1" thickBot="1">
      <c r="A74" s="380" t="str">
        <f t="shared" si="143"/>
        <v xml:space="preserve"> </v>
      </c>
      <c r="B74" s="131" t="s">
        <v>66</v>
      </c>
      <c r="C74" s="132">
        <f>+C64+C68+C72+C73</f>
        <v>14941</v>
      </c>
      <c r="D74" s="134">
        <f t="shared" ref="D74" si="148">+D64+D68+D72+D73</f>
        <v>14939</v>
      </c>
      <c r="E74" s="158">
        <f t="shared" ref="E74" si="149">+E64+E68+E72+E73</f>
        <v>29880</v>
      </c>
      <c r="F74" s="132">
        <f t="shared" ref="F74" si="150">+F64+F68+F72+F73</f>
        <v>19116</v>
      </c>
      <c r="G74" s="134">
        <f t="shared" ref="G74" si="151">+G64+G68+G72+G73</f>
        <v>19117</v>
      </c>
      <c r="H74" s="158">
        <f t="shared" ref="H74" si="152">+H64+H68+H72+H73</f>
        <v>38233</v>
      </c>
      <c r="I74" s="135">
        <f t="shared" si="145"/>
        <v>27.955153949129862</v>
      </c>
      <c r="J74" s="3"/>
      <c r="L74" s="41" t="s">
        <v>66</v>
      </c>
      <c r="M74" s="45">
        <f>+M64+M68+M72+M73</f>
        <v>2404422</v>
      </c>
      <c r="N74" s="43">
        <f t="shared" ref="N74" si="153">+N64+N68+N72+N73</f>
        <v>2418338</v>
      </c>
      <c r="O74" s="343">
        <f t="shared" ref="O74" si="154">+O64+O68+O72+O73</f>
        <v>4822760</v>
      </c>
      <c r="P74" s="43">
        <f t="shared" ref="P74" si="155">+P64+P68+P72+P73</f>
        <v>163</v>
      </c>
      <c r="Q74" s="343">
        <f t="shared" ref="Q74" si="156">+Q64+Q68+Q72+Q73</f>
        <v>4822923</v>
      </c>
      <c r="R74" s="45">
        <f t="shared" ref="R74" si="157">+R64+R68+R72+R73</f>
        <v>3068092</v>
      </c>
      <c r="S74" s="43">
        <f t="shared" ref="S74" si="158">+S64+S68+S72+S73</f>
        <v>3103643</v>
      </c>
      <c r="T74" s="343">
        <f t="shared" ref="T74" si="159">+T64+T68+T72+T73</f>
        <v>6171735</v>
      </c>
      <c r="U74" s="43">
        <f t="shared" ref="U74" si="160">+U64+U68+U72+U73</f>
        <v>1063</v>
      </c>
      <c r="V74" s="343">
        <f t="shared" ref="V74" si="161">+V64+V68+V72+V73</f>
        <v>6172798</v>
      </c>
      <c r="W74" s="46">
        <f t="shared" si="147"/>
        <v>27.988732144386308</v>
      </c>
    </row>
    <row r="75" spans="1:23" ht="14.25" customHeight="1" thickTop="1">
      <c r="A75" s="3" t="str">
        <f>IF(ISERROR(F75/G75)," ",IF(F75/G75&gt;0.5,IF(F75/G75&lt;1.5," ","NOT OK"),"NOT OK"))</f>
        <v xml:space="preserve"> </v>
      </c>
      <c r="B75" s="110" t="s">
        <v>11</v>
      </c>
      <c r="C75" s="124">
        <f t="shared" ref="C75:E75" si="162">+C23+C49</f>
        <v>1622</v>
      </c>
      <c r="D75" s="126">
        <f t="shared" si="162"/>
        <v>1626</v>
      </c>
      <c r="E75" s="154">
        <f t="shared" si="162"/>
        <v>3248</v>
      </c>
      <c r="F75" s="124"/>
      <c r="G75" s="126"/>
      <c r="H75" s="154"/>
      <c r="I75" s="127"/>
      <c r="J75" s="3"/>
      <c r="K75" s="6"/>
      <c r="L75" s="13" t="s">
        <v>11</v>
      </c>
      <c r="M75" s="39">
        <f t="shared" ref="M75:N75" si="163">+M23+M49</f>
        <v>264159</v>
      </c>
      <c r="N75" s="37">
        <f t="shared" si="163"/>
        <v>262711</v>
      </c>
      <c r="O75" s="342">
        <f>SUM(M75:N75)</f>
        <v>526870</v>
      </c>
      <c r="P75" s="38">
        <f>P23+P49</f>
        <v>0</v>
      </c>
      <c r="Q75" s="344">
        <f>+O75+P75</f>
        <v>526870</v>
      </c>
      <c r="R75" s="39"/>
      <c r="S75" s="37"/>
      <c r="T75" s="342"/>
      <c r="U75" s="38"/>
      <c r="V75" s="344"/>
      <c r="W75" s="40"/>
    </row>
    <row r="76" spans="1:23" ht="14.25" customHeight="1" thickBot="1">
      <c r="A76" s="3" t="str">
        <f>IF(ISERROR(F76/G76)," ",IF(F76/G76&gt;0.5,IF(F76/G76&lt;1.5," ","NOT OK"),"NOT OK"))</f>
        <v xml:space="preserve"> </v>
      </c>
      <c r="B76" s="115" t="s">
        <v>12</v>
      </c>
      <c r="C76" s="128">
        <f t="shared" ref="C76:E76" si="164">+C24+C50</f>
        <v>1747</v>
      </c>
      <c r="D76" s="130">
        <f t="shared" si="164"/>
        <v>1745</v>
      </c>
      <c r="E76" s="154">
        <f t="shared" si="164"/>
        <v>3492</v>
      </c>
      <c r="F76" s="128"/>
      <c r="G76" s="130"/>
      <c r="H76" s="154"/>
      <c r="I76" s="127"/>
      <c r="J76" s="3"/>
      <c r="K76" s="6"/>
      <c r="L76" s="22" t="s">
        <v>12</v>
      </c>
      <c r="M76" s="39">
        <f t="shared" ref="M76:N76" si="165">+M24+M50</f>
        <v>291920</v>
      </c>
      <c r="N76" s="37">
        <f t="shared" si="165"/>
        <v>291617</v>
      </c>
      <c r="O76" s="342">
        <f t="shared" ref="O76" si="166">SUM(M76:N76)</f>
        <v>583537</v>
      </c>
      <c r="P76" s="38">
        <f>P24+P50</f>
        <v>0</v>
      </c>
      <c r="Q76" s="344">
        <f>+O76+P76</f>
        <v>583537</v>
      </c>
      <c r="R76" s="39"/>
      <c r="S76" s="37"/>
      <c r="T76" s="342"/>
      <c r="U76" s="38"/>
      <c r="V76" s="344"/>
      <c r="W76" s="40"/>
    </row>
    <row r="77" spans="1:23" ht="14.25" customHeight="1" thickTop="1" thickBot="1">
      <c r="A77" s="380" t="str">
        <f t="shared" ref="A77:A78" si="167">IF(ISERROR(F77/G77)," ",IF(F77/G77&gt;0.5,IF(F77/G77&lt;1.5," ","NOT OK"),"NOT OK"))</f>
        <v xml:space="preserve"> </v>
      </c>
      <c r="B77" s="131" t="s">
        <v>38</v>
      </c>
      <c r="C77" s="132">
        <f t="shared" ref="C77:E77" si="168">+C73+C75+C76</f>
        <v>4952</v>
      </c>
      <c r="D77" s="134">
        <f t="shared" si="168"/>
        <v>4953</v>
      </c>
      <c r="E77" s="158">
        <f t="shared" si="168"/>
        <v>9905</v>
      </c>
      <c r="F77" s="132"/>
      <c r="G77" s="134"/>
      <c r="H77" s="158"/>
      <c r="I77" s="135"/>
      <c r="J77" s="3"/>
      <c r="L77" s="41" t="s">
        <v>38</v>
      </c>
      <c r="M77" s="45">
        <f t="shared" ref="M77:Q77" si="169">+M73+M75+M76</f>
        <v>802028</v>
      </c>
      <c r="N77" s="43">
        <f t="shared" si="169"/>
        <v>809473</v>
      </c>
      <c r="O77" s="343">
        <f t="shared" si="169"/>
        <v>1611501</v>
      </c>
      <c r="P77" s="43">
        <f t="shared" si="169"/>
        <v>0</v>
      </c>
      <c r="Q77" s="343">
        <f t="shared" si="169"/>
        <v>1611501</v>
      </c>
      <c r="R77" s="45"/>
      <c r="S77" s="43"/>
      <c r="T77" s="343"/>
      <c r="U77" s="43"/>
      <c r="V77" s="343"/>
      <c r="W77" s="46"/>
    </row>
    <row r="78" spans="1:23" ht="14.25" customHeight="1" thickTop="1" thickBot="1">
      <c r="A78" s="381" t="str">
        <f t="shared" si="167"/>
        <v xml:space="preserve"> </v>
      </c>
      <c r="B78" s="131" t="s">
        <v>63</v>
      </c>
      <c r="C78" s="132">
        <f t="shared" ref="C78:E78" si="170">+C64+C68+C72+C77</f>
        <v>18310</v>
      </c>
      <c r="D78" s="134">
        <f t="shared" si="170"/>
        <v>18310</v>
      </c>
      <c r="E78" s="155">
        <f t="shared" si="170"/>
        <v>36620</v>
      </c>
      <c r="F78" s="132"/>
      <c r="G78" s="134"/>
      <c r="H78" s="155"/>
      <c r="I78" s="136"/>
      <c r="J78" s="7"/>
      <c r="L78" s="41" t="s">
        <v>63</v>
      </c>
      <c r="M78" s="45">
        <f t="shared" ref="M78:Q78" si="171">+M64+M68+M72+M77</f>
        <v>2960501</v>
      </c>
      <c r="N78" s="43">
        <f t="shared" si="171"/>
        <v>2972666</v>
      </c>
      <c r="O78" s="343">
        <f t="shared" si="171"/>
        <v>5933167</v>
      </c>
      <c r="P78" s="44">
        <f t="shared" si="171"/>
        <v>163</v>
      </c>
      <c r="Q78" s="345">
        <f t="shared" si="171"/>
        <v>5933330</v>
      </c>
      <c r="R78" s="45"/>
      <c r="S78" s="43"/>
      <c r="T78" s="343"/>
      <c r="U78" s="44"/>
      <c r="V78" s="345"/>
      <c r="W78" s="46"/>
    </row>
    <row r="79" spans="1:23" ht="14.25" thickTop="1" thickBot="1">
      <c r="B79" s="145" t="s">
        <v>60</v>
      </c>
      <c r="C79" s="106"/>
      <c r="D79" s="106"/>
      <c r="E79" s="106"/>
      <c r="F79" s="106"/>
      <c r="G79" s="106"/>
      <c r="H79" s="106"/>
      <c r="I79" s="107"/>
      <c r="J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1:23" ht="13.5" customHeight="1" thickTop="1">
      <c r="J80" s="3"/>
      <c r="L80" s="467" t="s">
        <v>33</v>
      </c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9"/>
    </row>
    <row r="81" spans="1:23" ht="13.5" customHeight="1" thickBot="1">
      <c r="J81" s="3"/>
      <c r="L81" s="470" t="s">
        <v>43</v>
      </c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2"/>
    </row>
    <row r="82" spans="1:23" ht="13.5" customHeight="1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:23" ht="13.5" customHeight="1" thickTop="1" thickBot="1">
      <c r="L83" s="58"/>
      <c r="M83" s="475" t="s">
        <v>64</v>
      </c>
      <c r="N83" s="473"/>
      <c r="O83" s="473"/>
      <c r="P83" s="473"/>
      <c r="Q83" s="474"/>
      <c r="R83" s="473" t="s">
        <v>65</v>
      </c>
      <c r="S83" s="473"/>
      <c r="T83" s="473"/>
      <c r="U83" s="473"/>
      <c r="V83" s="474"/>
      <c r="W83" s="59" t="s">
        <v>2</v>
      </c>
    </row>
    <row r="84" spans="1:23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65" t="s">
        <v>4</v>
      </c>
    </row>
    <row r="85" spans="1:23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71"/>
    </row>
    <row r="86" spans="1:23" ht="6.75" customHeight="1" thickTop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:23">
      <c r="A87" s="384"/>
      <c r="L87" s="60" t="s">
        <v>13</v>
      </c>
      <c r="M87" s="77">
        <v>918</v>
      </c>
      <c r="N87" s="78">
        <v>822</v>
      </c>
      <c r="O87" s="192">
        <f t="shared" ref="O87" si="172">+M87+N87</f>
        <v>1740</v>
      </c>
      <c r="P87" s="79">
        <v>0</v>
      </c>
      <c r="Q87" s="192">
        <f>O87+P87</f>
        <v>1740</v>
      </c>
      <c r="R87" s="77">
        <v>1226</v>
      </c>
      <c r="S87" s="78">
        <v>1185</v>
      </c>
      <c r="T87" s="192">
        <f t="shared" ref="T87" si="173">+R87+S87</f>
        <v>2411</v>
      </c>
      <c r="U87" s="79">
        <v>0</v>
      </c>
      <c r="V87" s="192">
        <f>T87+U87</f>
        <v>2411</v>
      </c>
      <c r="W87" s="80">
        <f t="shared" ref="W87" si="174">IF(Q87=0,0,((V87/Q87)-1)*100)</f>
        <v>38.563218390804586</v>
      </c>
    </row>
    <row r="88" spans="1:23">
      <c r="A88" s="384"/>
      <c r="L88" s="60" t="s">
        <v>14</v>
      </c>
      <c r="M88" s="77">
        <v>951</v>
      </c>
      <c r="N88" s="78">
        <v>849</v>
      </c>
      <c r="O88" s="192">
        <f>+M88+N88</f>
        <v>1800</v>
      </c>
      <c r="P88" s="79">
        <v>0</v>
      </c>
      <c r="Q88" s="192">
        <f>O88+P88</f>
        <v>1800</v>
      </c>
      <c r="R88" s="77">
        <v>1064</v>
      </c>
      <c r="S88" s="78">
        <v>1083</v>
      </c>
      <c r="T88" s="192">
        <f>+R88+S88</f>
        <v>2147</v>
      </c>
      <c r="U88" s="79">
        <v>2</v>
      </c>
      <c r="V88" s="192">
        <f>T88+U88</f>
        <v>2149</v>
      </c>
      <c r="W88" s="80">
        <f>IF(Q88=0,0,((V88/Q88)-1)*100)</f>
        <v>19.3888888888889</v>
      </c>
    </row>
    <row r="89" spans="1:23" ht="13.5" thickBot="1">
      <c r="A89" s="384"/>
      <c r="L89" s="60" t="s">
        <v>15</v>
      </c>
      <c r="M89" s="77">
        <v>1200</v>
      </c>
      <c r="N89" s="78">
        <v>1159</v>
      </c>
      <c r="O89" s="192">
        <f>+M89+N89</f>
        <v>2359</v>
      </c>
      <c r="P89" s="79">
        <v>0</v>
      </c>
      <c r="Q89" s="192">
        <f>O89+P89</f>
        <v>2359</v>
      </c>
      <c r="R89" s="77">
        <v>1394</v>
      </c>
      <c r="S89" s="78">
        <v>1279</v>
      </c>
      <c r="T89" s="192">
        <f>+R89+S89</f>
        <v>2673</v>
      </c>
      <c r="U89" s="79">
        <v>0</v>
      </c>
      <c r="V89" s="192">
        <f>T89+U89</f>
        <v>2673</v>
      </c>
      <c r="W89" s="80">
        <f>IF(Q89=0,0,((V89/Q89)-1)*100)</f>
        <v>13.310724883425173</v>
      </c>
    </row>
    <row r="90" spans="1:23" ht="14.25" thickTop="1" thickBot="1">
      <c r="A90" s="384"/>
      <c r="L90" s="81" t="s">
        <v>61</v>
      </c>
      <c r="M90" s="82">
        <f>+M87+M88+M89</f>
        <v>3069</v>
      </c>
      <c r="N90" s="83">
        <f t="shared" ref="N90:V90" si="175">+N87+N88+N89</f>
        <v>2830</v>
      </c>
      <c r="O90" s="193">
        <f t="shared" si="175"/>
        <v>5899</v>
      </c>
      <c r="P90" s="82">
        <f t="shared" si="175"/>
        <v>0</v>
      </c>
      <c r="Q90" s="193">
        <f t="shared" si="175"/>
        <v>5899</v>
      </c>
      <c r="R90" s="82">
        <f t="shared" si="175"/>
        <v>3684</v>
      </c>
      <c r="S90" s="83">
        <f t="shared" si="175"/>
        <v>3547</v>
      </c>
      <c r="T90" s="193">
        <f t="shared" si="175"/>
        <v>7231</v>
      </c>
      <c r="U90" s="82">
        <f t="shared" si="175"/>
        <v>2</v>
      </c>
      <c r="V90" s="193">
        <f t="shared" si="175"/>
        <v>7233</v>
      </c>
      <c r="W90" s="84">
        <f t="shared" ref="W90" si="176">IF(Q90=0,0,((V90/Q90)-1)*100)</f>
        <v>22.614002373283615</v>
      </c>
    </row>
    <row r="91" spans="1:23" ht="13.5" thickTop="1">
      <c r="A91" s="384"/>
      <c r="L91" s="60" t="s">
        <v>16</v>
      </c>
      <c r="M91" s="77">
        <v>1073</v>
      </c>
      <c r="N91" s="78">
        <v>1115</v>
      </c>
      <c r="O91" s="192">
        <f>+M91+N91</f>
        <v>2188</v>
      </c>
      <c r="P91" s="79">
        <v>0</v>
      </c>
      <c r="Q91" s="192">
        <f>O91+P91</f>
        <v>2188</v>
      </c>
      <c r="R91" s="77">
        <v>1178</v>
      </c>
      <c r="S91" s="78">
        <v>1288</v>
      </c>
      <c r="T91" s="192">
        <f>+R91+S91</f>
        <v>2466</v>
      </c>
      <c r="U91" s="79">
        <v>0</v>
      </c>
      <c r="V91" s="192">
        <f>T91+U91</f>
        <v>2466</v>
      </c>
      <c r="W91" s="80">
        <f>IF(Q91=0,0,((V91/Q91)-1)*100)</f>
        <v>12.70566727605118</v>
      </c>
    </row>
    <row r="92" spans="1:23">
      <c r="A92" s="384"/>
      <c r="L92" s="60" t="s">
        <v>17</v>
      </c>
      <c r="M92" s="77">
        <v>965</v>
      </c>
      <c r="N92" s="78">
        <v>1050</v>
      </c>
      <c r="O92" s="192">
        <f t="shared" ref="O92" si="177">+M92+N92</f>
        <v>2015</v>
      </c>
      <c r="P92" s="79">
        <v>0</v>
      </c>
      <c r="Q92" s="192">
        <f>O92+P92</f>
        <v>2015</v>
      </c>
      <c r="R92" s="77">
        <v>1254</v>
      </c>
      <c r="S92" s="78">
        <v>1421</v>
      </c>
      <c r="T92" s="192">
        <f>+R92+S92</f>
        <v>2675</v>
      </c>
      <c r="U92" s="79">
        <v>0</v>
      </c>
      <c r="V92" s="192">
        <f>T92+U92</f>
        <v>2675</v>
      </c>
      <c r="W92" s="80">
        <f t="shared" ref="W92" si="178">IF(Q92=0,0,((V92/Q92)-1)*100)</f>
        <v>32.754342431761785</v>
      </c>
    </row>
    <row r="93" spans="1:23" ht="13.5" thickBot="1">
      <c r="A93" s="384"/>
      <c r="L93" s="60" t="s">
        <v>18</v>
      </c>
      <c r="M93" s="77">
        <v>1069</v>
      </c>
      <c r="N93" s="78">
        <v>985</v>
      </c>
      <c r="O93" s="194">
        <f>+M93+N93</f>
        <v>2054</v>
      </c>
      <c r="P93" s="85">
        <v>0</v>
      </c>
      <c r="Q93" s="194">
        <f>O93+P93</f>
        <v>2054</v>
      </c>
      <c r="R93" s="77">
        <v>1084</v>
      </c>
      <c r="S93" s="78">
        <v>1178</v>
      </c>
      <c r="T93" s="194">
        <f>+R93+S93</f>
        <v>2262</v>
      </c>
      <c r="U93" s="85">
        <v>0</v>
      </c>
      <c r="V93" s="194">
        <f>T93+U93</f>
        <v>2262</v>
      </c>
      <c r="W93" s="80">
        <f>IF(Q93=0,0,((V93/Q93)-1)*100)</f>
        <v>10.126582278481022</v>
      </c>
    </row>
    <row r="94" spans="1:23" ht="14.25" thickTop="1" thickBot="1">
      <c r="A94" s="384" t="str">
        <f>IF(ISERROR(F94/G94)," ",IF(F94/G94&gt;0.5,IF(F94/G94&lt;1.5," ","NOT OK"),"NOT OK"))</f>
        <v xml:space="preserve"> </v>
      </c>
      <c r="L94" s="86" t="s">
        <v>19</v>
      </c>
      <c r="M94" s="87">
        <f>+M91+M92+M93</f>
        <v>3107</v>
      </c>
      <c r="N94" s="87">
        <f t="shared" ref="N94:V94" si="179">+N91+N92+N93</f>
        <v>3150</v>
      </c>
      <c r="O94" s="195">
        <f t="shared" si="179"/>
        <v>6257</v>
      </c>
      <c r="P94" s="88">
        <f t="shared" si="179"/>
        <v>0</v>
      </c>
      <c r="Q94" s="195">
        <f t="shared" si="179"/>
        <v>6257</v>
      </c>
      <c r="R94" s="87">
        <f t="shared" si="179"/>
        <v>3516</v>
      </c>
      <c r="S94" s="87">
        <f t="shared" si="179"/>
        <v>3887</v>
      </c>
      <c r="T94" s="195">
        <f t="shared" si="179"/>
        <v>7403</v>
      </c>
      <c r="U94" s="88">
        <f t="shared" si="179"/>
        <v>0</v>
      </c>
      <c r="V94" s="195">
        <f t="shared" si="179"/>
        <v>7403</v>
      </c>
      <c r="W94" s="89">
        <f>IF(Q94=0,0,((V94/Q94)-1)*100)</f>
        <v>18.315486654946469</v>
      </c>
    </row>
    <row r="95" spans="1:23" ht="13.5" thickTop="1">
      <c r="A95" s="384"/>
      <c r="L95" s="60" t="s">
        <v>21</v>
      </c>
      <c r="M95" s="77">
        <v>1138</v>
      </c>
      <c r="N95" s="78">
        <v>827</v>
      </c>
      <c r="O95" s="194">
        <f>+M95+N95</f>
        <v>1965</v>
      </c>
      <c r="P95" s="90">
        <v>0</v>
      </c>
      <c r="Q95" s="194">
        <f>O95+P95</f>
        <v>1965</v>
      </c>
      <c r="R95" s="77">
        <v>1193</v>
      </c>
      <c r="S95" s="78">
        <v>1108</v>
      </c>
      <c r="T95" s="194">
        <f>+R95+S95</f>
        <v>2301</v>
      </c>
      <c r="U95" s="90">
        <v>1</v>
      </c>
      <c r="V95" s="194">
        <f>T95+U95</f>
        <v>2302</v>
      </c>
      <c r="W95" s="80">
        <f>IF(Q95=0,0,((V95/Q95)-1)*100)</f>
        <v>17.150127226463098</v>
      </c>
    </row>
    <row r="96" spans="1:23">
      <c r="A96" s="384"/>
      <c r="L96" s="60" t="s">
        <v>22</v>
      </c>
      <c r="M96" s="77">
        <v>1106</v>
      </c>
      <c r="N96" s="78">
        <v>798</v>
      </c>
      <c r="O96" s="194">
        <f t="shared" ref="O96" si="180">+M96+N96</f>
        <v>1904</v>
      </c>
      <c r="P96" s="79">
        <v>0</v>
      </c>
      <c r="Q96" s="194">
        <f>O96+P96</f>
        <v>1904</v>
      </c>
      <c r="R96" s="77">
        <v>1126</v>
      </c>
      <c r="S96" s="78">
        <v>1085</v>
      </c>
      <c r="T96" s="194">
        <f t="shared" ref="T96" si="181">+R96+S96</f>
        <v>2211</v>
      </c>
      <c r="U96" s="79">
        <v>0</v>
      </c>
      <c r="V96" s="194">
        <f>T96+U96</f>
        <v>2211</v>
      </c>
      <c r="W96" s="80">
        <f t="shared" ref="W96" si="182">IF(Q96=0,0,((V96/Q96)-1)*100)</f>
        <v>16.123949579831944</v>
      </c>
    </row>
    <row r="97" spans="1:23" ht="13.5" thickBot="1">
      <c r="A97" s="385"/>
      <c r="L97" s="60" t="s">
        <v>23</v>
      </c>
      <c r="M97" s="77">
        <v>1067</v>
      </c>
      <c r="N97" s="78">
        <v>911</v>
      </c>
      <c r="O97" s="194">
        <f>+M97+N97</f>
        <v>1978</v>
      </c>
      <c r="P97" s="79">
        <v>0</v>
      </c>
      <c r="Q97" s="194">
        <f>O97+P97</f>
        <v>1978</v>
      </c>
      <c r="R97" s="77">
        <v>1205</v>
      </c>
      <c r="S97" s="78">
        <v>1167</v>
      </c>
      <c r="T97" s="194">
        <f>+R97+S97</f>
        <v>2372</v>
      </c>
      <c r="U97" s="79">
        <v>0</v>
      </c>
      <c r="V97" s="194">
        <f>T97+U97</f>
        <v>2372</v>
      </c>
      <c r="W97" s="80">
        <f>IF(Q97=0,0,((V97/Q97)-1)*100)</f>
        <v>19.919110212335699</v>
      </c>
    </row>
    <row r="98" spans="1:23" ht="14.25" customHeight="1" thickTop="1" thickBot="1">
      <c r="A98" s="384"/>
      <c r="L98" s="81" t="s">
        <v>40</v>
      </c>
      <c r="M98" s="82">
        <f t="shared" ref="M98:Q98" si="183">+M95+M96+M97</f>
        <v>3311</v>
      </c>
      <c r="N98" s="83">
        <f t="shared" si="183"/>
        <v>2536</v>
      </c>
      <c r="O98" s="193">
        <f t="shared" si="183"/>
        <v>5847</v>
      </c>
      <c r="P98" s="82">
        <f t="shared" si="183"/>
        <v>0</v>
      </c>
      <c r="Q98" s="193">
        <f t="shared" si="183"/>
        <v>5847</v>
      </c>
      <c r="R98" s="82">
        <f t="shared" ref="R98:V98" si="184">+R95+R96+R97</f>
        <v>3524</v>
      </c>
      <c r="S98" s="83">
        <f t="shared" si="184"/>
        <v>3360</v>
      </c>
      <c r="T98" s="193">
        <f t="shared" si="184"/>
        <v>6884</v>
      </c>
      <c r="U98" s="82">
        <f t="shared" si="184"/>
        <v>1</v>
      </c>
      <c r="V98" s="193">
        <f t="shared" si="184"/>
        <v>6885</v>
      </c>
      <c r="W98" s="84">
        <f t="shared" ref="W98" si="185">IF(Q98=0,0,((V98/Q98)-1)*100)</f>
        <v>17.752693689071307</v>
      </c>
    </row>
    <row r="99" spans="1:23" ht="14.25" customHeight="1" thickTop="1" thickBot="1">
      <c r="A99" s="384"/>
      <c r="L99" s="60" t="s">
        <v>10</v>
      </c>
      <c r="M99" s="77">
        <v>1046</v>
      </c>
      <c r="N99" s="78">
        <v>1007</v>
      </c>
      <c r="O99" s="192">
        <f>M99+N99</f>
        <v>2053</v>
      </c>
      <c r="P99" s="79">
        <v>0</v>
      </c>
      <c r="Q99" s="192">
        <f t="shared" ref="Q99" si="186">O99+P99</f>
        <v>2053</v>
      </c>
      <c r="R99" s="77">
        <v>1288</v>
      </c>
      <c r="S99" s="78">
        <v>1162</v>
      </c>
      <c r="T99" s="192">
        <f>R99+S99</f>
        <v>2450</v>
      </c>
      <c r="U99" s="79">
        <v>0</v>
      </c>
      <c r="V99" s="192">
        <f t="shared" ref="V99" si="187">T99+U99</f>
        <v>2450</v>
      </c>
      <c r="W99" s="80">
        <f>IF(Q99=0,0,((V99/Q99)-1)*100)</f>
        <v>19.337554797856793</v>
      </c>
    </row>
    <row r="100" spans="1:23" ht="14.25" customHeight="1" thickTop="1" thickBot="1">
      <c r="A100" s="384"/>
      <c r="L100" s="81" t="s">
        <v>66</v>
      </c>
      <c r="M100" s="82">
        <f>+M90+M94+M98+M99</f>
        <v>10533</v>
      </c>
      <c r="N100" s="83">
        <f t="shared" ref="N100:V100" si="188">+N90+N94+N98+N99</f>
        <v>9523</v>
      </c>
      <c r="O100" s="193">
        <f t="shared" si="188"/>
        <v>20056</v>
      </c>
      <c r="P100" s="82">
        <f t="shared" si="188"/>
        <v>0</v>
      </c>
      <c r="Q100" s="193">
        <f t="shared" si="188"/>
        <v>20056</v>
      </c>
      <c r="R100" s="82">
        <f t="shared" si="188"/>
        <v>12012</v>
      </c>
      <c r="S100" s="83">
        <f t="shared" si="188"/>
        <v>11956</v>
      </c>
      <c r="T100" s="193">
        <f t="shared" si="188"/>
        <v>23968</v>
      </c>
      <c r="U100" s="82">
        <f t="shared" si="188"/>
        <v>3</v>
      </c>
      <c r="V100" s="193">
        <f t="shared" si="188"/>
        <v>23971</v>
      </c>
      <c r="W100" s="84">
        <f t="shared" ref="W100" si="189">IF(Q100=0,0,((V100/Q100)-1)*100)</f>
        <v>19.52034303948944</v>
      </c>
    </row>
    <row r="101" spans="1:23" ht="14.25" customHeight="1" thickTop="1">
      <c r="A101" s="384"/>
      <c r="L101" s="60" t="s">
        <v>11</v>
      </c>
      <c r="M101" s="77">
        <v>1235</v>
      </c>
      <c r="N101" s="78">
        <v>1238</v>
      </c>
      <c r="O101" s="192">
        <f>M101+N101</f>
        <v>2473</v>
      </c>
      <c r="P101" s="79">
        <v>0</v>
      </c>
      <c r="Q101" s="192">
        <f>O101+P101</f>
        <v>2473</v>
      </c>
      <c r="R101" s="77"/>
      <c r="S101" s="78"/>
      <c r="T101" s="192"/>
      <c r="U101" s="79"/>
      <c r="V101" s="192"/>
      <c r="W101" s="80"/>
    </row>
    <row r="102" spans="1:23" ht="14.25" customHeight="1" thickBot="1">
      <c r="A102" s="384"/>
      <c r="L102" s="66" t="s">
        <v>12</v>
      </c>
      <c r="M102" s="77">
        <v>1217</v>
      </c>
      <c r="N102" s="78">
        <v>1343</v>
      </c>
      <c r="O102" s="192">
        <f>M102+N102</f>
        <v>2560</v>
      </c>
      <c r="P102" s="79">
        <v>0</v>
      </c>
      <c r="Q102" s="192">
        <f>O102+P102</f>
        <v>2560</v>
      </c>
      <c r="R102" s="77"/>
      <c r="S102" s="78"/>
      <c r="T102" s="192"/>
      <c r="U102" s="79"/>
      <c r="V102" s="192"/>
      <c r="W102" s="80"/>
    </row>
    <row r="103" spans="1:23" ht="14.25" customHeight="1" thickTop="1" thickBot="1">
      <c r="A103" s="384"/>
      <c r="L103" s="81" t="s">
        <v>38</v>
      </c>
      <c r="M103" s="82">
        <f t="shared" ref="M103:Q103" si="190">+M99+M101+M102</f>
        <v>3498</v>
      </c>
      <c r="N103" s="83">
        <f t="shared" si="190"/>
        <v>3588</v>
      </c>
      <c r="O103" s="193">
        <f t="shared" si="190"/>
        <v>7086</v>
      </c>
      <c r="P103" s="82">
        <f t="shared" si="190"/>
        <v>0</v>
      </c>
      <c r="Q103" s="193">
        <f t="shared" si="190"/>
        <v>7086</v>
      </c>
      <c r="R103" s="82"/>
      <c r="S103" s="83"/>
      <c r="T103" s="193"/>
      <c r="U103" s="82"/>
      <c r="V103" s="193"/>
      <c r="W103" s="84"/>
    </row>
    <row r="104" spans="1:23" ht="14.25" customHeight="1" thickTop="1" thickBot="1">
      <c r="A104" s="384"/>
      <c r="L104" s="81" t="s">
        <v>63</v>
      </c>
      <c r="M104" s="82">
        <f t="shared" ref="M104:Q104" si="191">+M90+M94+M98+M103</f>
        <v>12985</v>
      </c>
      <c r="N104" s="83">
        <f t="shared" si="191"/>
        <v>12104</v>
      </c>
      <c r="O104" s="193">
        <f t="shared" si="191"/>
        <v>25089</v>
      </c>
      <c r="P104" s="82">
        <f t="shared" si="191"/>
        <v>0</v>
      </c>
      <c r="Q104" s="193">
        <f t="shared" si="191"/>
        <v>25089</v>
      </c>
      <c r="R104" s="82"/>
      <c r="S104" s="83"/>
      <c r="T104" s="193"/>
      <c r="U104" s="82"/>
      <c r="V104" s="193"/>
      <c r="W104" s="84"/>
    </row>
    <row r="105" spans="1:23" ht="14.25" thickTop="1" thickBot="1">
      <c r="A105" s="384"/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:23" ht="13.5" customHeight="1" thickTop="1">
      <c r="L106" s="467" t="s">
        <v>41</v>
      </c>
      <c r="M106" s="468"/>
      <c r="N106" s="468"/>
      <c r="O106" s="468"/>
      <c r="P106" s="468"/>
      <c r="Q106" s="468"/>
      <c r="R106" s="468"/>
      <c r="S106" s="468"/>
      <c r="T106" s="468"/>
      <c r="U106" s="468"/>
      <c r="V106" s="468"/>
      <c r="W106" s="469"/>
    </row>
    <row r="107" spans="1:23" ht="13.5" customHeight="1" thickBot="1">
      <c r="L107" s="470" t="s">
        <v>44</v>
      </c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2"/>
    </row>
    <row r="108" spans="1:23" ht="13.5" customHeight="1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:23" ht="13.5" customHeight="1" thickTop="1" thickBot="1">
      <c r="L109" s="58"/>
      <c r="M109" s="213" t="s">
        <v>64</v>
      </c>
      <c r="N109" s="211"/>
      <c r="O109" s="211"/>
      <c r="P109" s="211"/>
      <c r="Q109" s="212"/>
      <c r="R109" s="473" t="s">
        <v>65</v>
      </c>
      <c r="S109" s="473"/>
      <c r="T109" s="473"/>
      <c r="U109" s="473"/>
      <c r="V109" s="474"/>
      <c r="W109" s="59" t="s">
        <v>2</v>
      </c>
    </row>
    <row r="110" spans="1:23" ht="13.5" thickTop="1">
      <c r="L110" s="60" t="s">
        <v>3</v>
      </c>
      <c r="M110" s="61"/>
      <c r="N110" s="62"/>
      <c r="O110" s="63"/>
      <c r="P110" s="92"/>
      <c r="Q110" s="63"/>
      <c r="R110" s="61"/>
      <c r="S110" s="62"/>
      <c r="T110" s="63"/>
      <c r="U110" s="92"/>
      <c r="V110" s="63"/>
      <c r="W110" s="65" t="s">
        <v>4</v>
      </c>
    </row>
    <row r="111" spans="1:23" ht="13.5" thickBot="1">
      <c r="L111" s="66"/>
      <c r="M111" s="67" t="s">
        <v>35</v>
      </c>
      <c r="N111" s="68" t="s">
        <v>36</v>
      </c>
      <c r="O111" s="69" t="s">
        <v>37</v>
      </c>
      <c r="P111" s="93" t="s">
        <v>32</v>
      </c>
      <c r="Q111" s="69" t="s">
        <v>7</v>
      </c>
      <c r="R111" s="67" t="s">
        <v>35</v>
      </c>
      <c r="S111" s="68" t="s">
        <v>36</v>
      </c>
      <c r="T111" s="69" t="s">
        <v>37</v>
      </c>
      <c r="U111" s="93" t="s">
        <v>32</v>
      </c>
      <c r="V111" s="69" t="s">
        <v>7</v>
      </c>
      <c r="W111" s="71"/>
    </row>
    <row r="112" spans="1:23" ht="5.25" customHeight="1" thickTop="1">
      <c r="L112" s="60"/>
      <c r="M112" s="72"/>
      <c r="N112" s="73"/>
      <c r="O112" s="74"/>
      <c r="P112" s="94"/>
      <c r="Q112" s="74"/>
      <c r="R112" s="72"/>
      <c r="S112" s="73"/>
      <c r="T112" s="74"/>
      <c r="U112" s="94"/>
      <c r="V112" s="74"/>
      <c r="W112" s="95"/>
    </row>
    <row r="113" spans="1:23">
      <c r="L113" s="60" t="s">
        <v>13</v>
      </c>
      <c r="M113" s="77">
        <v>0</v>
      </c>
      <c r="N113" s="78">
        <v>0</v>
      </c>
      <c r="O113" s="192">
        <f>M113+N113</f>
        <v>0</v>
      </c>
      <c r="P113" s="96"/>
      <c r="Q113" s="192">
        <f>O113+P113</f>
        <v>0</v>
      </c>
      <c r="R113" s="77">
        <v>0</v>
      </c>
      <c r="S113" s="78">
        <v>0</v>
      </c>
      <c r="T113" s="192">
        <f>R113+S113</f>
        <v>0</v>
      </c>
      <c r="U113" s="96">
        <v>0</v>
      </c>
      <c r="V113" s="192">
        <f>T113+U113</f>
        <v>0</v>
      </c>
      <c r="W113" s="415">
        <f t="shared" ref="W113" si="192">IF(Q113=0,0,((V113/Q113)-1)*100)</f>
        <v>0</v>
      </c>
    </row>
    <row r="114" spans="1:23">
      <c r="L114" s="60" t="s">
        <v>14</v>
      </c>
      <c r="M114" s="77">
        <v>0</v>
      </c>
      <c r="N114" s="78">
        <v>0</v>
      </c>
      <c r="O114" s="192">
        <f>M114+N114</f>
        <v>0</v>
      </c>
      <c r="P114" s="96">
        <v>0</v>
      </c>
      <c r="Q114" s="192">
        <f>O114+P114</f>
        <v>0</v>
      </c>
      <c r="R114" s="77">
        <v>0</v>
      </c>
      <c r="S114" s="78">
        <v>0</v>
      </c>
      <c r="T114" s="192">
        <f>R114+S114</f>
        <v>0</v>
      </c>
      <c r="U114" s="96">
        <v>0</v>
      </c>
      <c r="V114" s="192">
        <f>T114+U114</f>
        <v>0</v>
      </c>
      <c r="W114" s="415">
        <f>IF(Q114=0,0,((V114/Q114)-1)*100)</f>
        <v>0</v>
      </c>
    </row>
    <row r="115" spans="1:23" ht="13.5" thickBot="1">
      <c r="L115" s="60" t="s">
        <v>15</v>
      </c>
      <c r="M115" s="77">
        <v>0</v>
      </c>
      <c r="N115" s="78">
        <v>0</v>
      </c>
      <c r="O115" s="192">
        <f>M115+N115</f>
        <v>0</v>
      </c>
      <c r="P115" s="96">
        <v>0</v>
      </c>
      <c r="Q115" s="192">
        <f>O115+P115</f>
        <v>0</v>
      </c>
      <c r="R115" s="77">
        <v>0</v>
      </c>
      <c r="S115" s="78">
        <v>0</v>
      </c>
      <c r="T115" s="192">
        <f>R115+S115</f>
        <v>0</v>
      </c>
      <c r="U115" s="96">
        <v>0</v>
      </c>
      <c r="V115" s="192">
        <f>T115+U115</f>
        <v>0</v>
      </c>
      <c r="W115" s="415">
        <f>IF(Q115=0,0,((V115/Q115)-1)*100)</f>
        <v>0</v>
      </c>
    </row>
    <row r="116" spans="1:23" ht="14.25" thickTop="1" thickBot="1">
      <c r="A116" s="384"/>
      <c r="L116" s="81" t="s">
        <v>61</v>
      </c>
      <c r="M116" s="82">
        <f>+M113+M114+M115</f>
        <v>0</v>
      </c>
      <c r="N116" s="83">
        <f t="shared" ref="N116:V116" si="193">+N113+N114+N115</f>
        <v>0</v>
      </c>
      <c r="O116" s="193">
        <f t="shared" si="193"/>
        <v>0</v>
      </c>
      <c r="P116" s="82">
        <f t="shared" si="193"/>
        <v>0</v>
      </c>
      <c r="Q116" s="193">
        <f t="shared" si="193"/>
        <v>0</v>
      </c>
      <c r="R116" s="82">
        <f t="shared" si="193"/>
        <v>0</v>
      </c>
      <c r="S116" s="83">
        <f t="shared" si="193"/>
        <v>0</v>
      </c>
      <c r="T116" s="193">
        <f t="shared" si="193"/>
        <v>0</v>
      </c>
      <c r="U116" s="82">
        <f t="shared" si="193"/>
        <v>0</v>
      </c>
      <c r="V116" s="193">
        <f t="shared" si="193"/>
        <v>0</v>
      </c>
      <c r="W116" s="414">
        <f t="shared" ref="W116" si="194">IF(Q116=0,0,((V116/Q116)-1)*100)</f>
        <v>0</v>
      </c>
    </row>
    <row r="117" spans="1:23" ht="13.5" thickTop="1">
      <c r="L117" s="60" t="s">
        <v>16</v>
      </c>
      <c r="M117" s="77">
        <v>0</v>
      </c>
      <c r="N117" s="78">
        <v>0</v>
      </c>
      <c r="O117" s="192">
        <f>SUM(M117:N117)</f>
        <v>0</v>
      </c>
      <c r="P117" s="96">
        <v>0</v>
      </c>
      <c r="Q117" s="192">
        <f>O117+P117</f>
        <v>0</v>
      </c>
      <c r="R117" s="77">
        <v>0</v>
      </c>
      <c r="S117" s="78">
        <v>0</v>
      </c>
      <c r="T117" s="192">
        <f>SUM(R117:S117)</f>
        <v>0</v>
      </c>
      <c r="U117" s="96">
        <v>0</v>
      </c>
      <c r="V117" s="192">
        <f>T117+U117</f>
        <v>0</v>
      </c>
      <c r="W117" s="415">
        <f>IF(Q117=0,0,((V117/Q117)-1)*100)</f>
        <v>0</v>
      </c>
    </row>
    <row r="118" spans="1:23">
      <c r="L118" s="60" t="s">
        <v>17</v>
      </c>
      <c r="M118" s="77">
        <v>0</v>
      </c>
      <c r="N118" s="78">
        <v>0</v>
      </c>
      <c r="O118" s="192">
        <f>SUM(M118:N118)</f>
        <v>0</v>
      </c>
      <c r="P118" s="96">
        <v>0</v>
      </c>
      <c r="Q118" s="192">
        <f>O118+P118</f>
        <v>0</v>
      </c>
      <c r="R118" s="77">
        <v>0</v>
      </c>
      <c r="S118" s="78">
        <v>0</v>
      </c>
      <c r="T118" s="192">
        <f>SUM(R118:S118)</f>
        <v>0</v>
      </c>
      <c r="U118" s="96">
        <v>0</v>
      </c>
      <c r="V118" s="192">
        <f>T118+U118</f>
        <v>0</v>
      </c>
      <c r="W118" s="415">
        <f t="shared" ref="W118" si="195">IF(Q118=0,0,((V118/Q118)-1)*100)</f>
        <v>0</v>
      </c>
    </row>
    <row r="119" spans="1:23" ht="13.5" thickBot="1">
      <c r="L119" s="60" t="s">
        <v>18</v>
      </c>
      <c r="M119" s="77">
        <v>0</v>
      </c>
      <c r="N119" s="78">
        <v>0</v>
      </c>
      <c r="O119" s="194">
        <f>SUM(M119:N119)</f>
        <v>0</v>
      </c>
      <c r="P119" s="100">
        <v>0</v>
      </c>
      <c r="Q119" s="192">
        <f>O119+P119</f>
        <v>0</v>
      </c>
      <c r="R119" s="77">
        <v>0</v>
      </c>
      <c r="S119" s="78">
        <v>0</v>
      </c>
      <c r="T119" s="194">
        <f>SUM(R119:S119)</f>
        <v>0</v>
      </c>
      <c r="U119" s="100">
        <v>0</v>
      </c>
      <c r="V119" s="192">
        <f>T119+U119</f>
        <v>0</v>
      </c>
      <c r="W119" s="415">
        <f>IF(Q119=0,0,((V119/Q119)-1)*100)</f>
        <v>0</v>
      </c>
    </row>
    <row r="120" spans="1:23" ht="14.25" thickTop="1" thickBot="1">
      <c r="A120" s="384" t="str">
        <f>IF(ISERROR(F120/G120)," ",IF(F120/G120&gt;0.5,IF(F120/G120&lt;1.5," ","NOT OK"),"NOT OK"))</f>
        <v xml:space="preserve"> </v>
      </c>
      <c r="L120" s="86" t="s">
        <v>19</v>
      </c>
      <c r="M120" s="87">
        <f>+M117+M118+M119</f>
        <v>0</v>
      </c>
      <c r="N120" s="87">
        <f t="shared" ref="N120:V120" si="196">+N117+N118+N119</f>
        <v>0</v>
      </c>
      <c r="O120" s="195">
        <f t="shared" si="196"/>
        <v>0</v>
      </c>
      <c r="P120" s="88">
        <f t="shared" si="196"/>
        <v>0</v>
      </c>
      <c r="Q120" s="195">
        <f t="shared" si="196"/>
        <v>0</v>
      </c>
      <c r="R120" s="87">
        <f t="shared" si="196"/>
        <v>0</v>
      </c>
      <c r="S120" s="87">
        <f t="shared" si="196"/>
        <v>0</v>
      </c>
      <c r="T120" s="195">
        <f t="shared" si="196"/>
        <v>0</v>
      </c>
      <c r="U120" s="88">
        <f t="shared" si="196"/>
        <v>0</v>
      </c>
      <c r="V120" s="195">
        <f t="shared" si="196"/>
        <v>0</v>
      </c>
      <c r="W120" s="443">
        <f>IF(Q120=0,0,((V120/Q120)-1)*100)</f>
        <v>0</v>
      </c>
    </row>
    <row r="121" spans="1:23" ht="13.5" thickTop="1">
      <c r="A121" s="386"/>
      <c r="K121" s="386"/>
      <c r="L121" s="60" t="s">
        <v>21</v>
      </c>
      <c r="M121" s="77">
        <v>0</v>
      </c>
      <c r="N121" s="78">
        <v>0</v>
      </c>
      <c r="O121" s="194">
        <f>SUM(M121:N121)</f>
        <v>0</v>
      </c>
      <c r="P121" s="101">
        <v>0</v>
      </c>
      <c r="Q121" s="192">
        <f>O121+P121</f>
        <v>0</v>
      </c>
      <c r="R121" s="77">
        <v>0</v>
      </c>
      <c r="S121" s="78">
        <v>0</v>
      </c>
      <c r="T121" s="194">
        <f>SUM(R121:S121)</f>
        <v>0</v>
      </c>
      <c r="U121" s="101">
        <v>0</v>
      </c>
      <c r="V121" s="192">
        <f>T121+U121</f>
        <v>0</v>
      </c>
      <c r="W121" s="415">
        <f>IF(Q121=0,0,((V121/Q121)-1)*100)</f>
        <v>0</v>
      </c>
    </row>
    <row r="122" spans="1:23">
      <c r="A122" s="386"/>
      <c r="K122" s="386"/>
      <c r="L122" s="60" t="s">
        <v>22</v>
      </c>
      <c r="M122" s="77">
        <v>0</v>
      </c>
      <c r="N122" s="78">
        <v>0</v>
      </c>
      <c r="O122" s="194">
        <f>SUM(M122:N122)</f>
        <v>0</v>
      </c>
      <c r="P122" s="96">
        <v>0</v>
      </c>
      <c r="Q122" s="192">
        <f>O122+P122</f>
        <v>0</v>
      </c>
      <c r="R122" s="77">
        <v>0</v>
      </c>
      <c r="S122" s="78">
        <v>0</v>
      </c>
      <c r="T122" s="194">
        <f>SUM(R122:S122)</f>
        <v>0</v>
      </c>
      <c r="U122" s="96">
        <v>0</v>
      </c>
      <c r="V122" s="192">
        <f>T122+U122</f>
        <v>0</v>
      </c>
      <c r="W122" s="415">
        <f t="shared" ref="W122" si="197">IF(Q122=0,0,((V122/Q122)-1)*100)</f>
        <v>0</v>
      </c>
    </row>
    <row r="123" spans="1:23" ht="13.5" thickBot="1">
      <c r="A123" s="386"/>
      <c r="K123" s="386"/>
      <c r="L123" s="60" t="s">
        <v>23</v>
      </c>
      <c r="M123" s="77">
        <v>0</v>
      </c>
      <c r="N123" s="78">
        <v>0</v>
      </c>
      <c r="O123" s="194">
        <f>SUM(M123:N123)</f>
        <v>0</v>
      </c>
      <c r="P123" s="96">
        <v>0</v>
      </c>
      <c r="Q123" s="192">
        <f>O123+P123</f>
        <v>0</v>
      </c>
      <c r="R123" s="77">
        <v>0</v>
      </c>
      <c r="S123" s="78">
        <v>0</v>
      </c>
      <c r="T123" s="194">
        <f>SUM(R123:S123)</f>
        <v>0</v>
      </c>
      <c r="U123" s="96">
        <v>0</v>
      </c>
      <c r="V123" s="192">
        <f>T123+U123</f>
        <v>0</v>
      </c>
      <c r="W123" s="415">
        <f>IF(Q123=0,0,((V123/Q123)-1)*100)</f>
        <v>0</v>
      </c>
    </row>
    <row r="124" spans="1:23" ht="14.25" customHeight="1" thickTop="1" thickBot="1">
      <c r="L124" s="81" t="s">
        <v>40</v>
      </c>
      <c r="M124" s="82">
        <f t="shared" ref="M124:Q124" si="198">+M121+M122+M123</f>
        <v>0</v>
      </c>
      <c r="N124" s="83">
        <f t="shared" si="198"/>
        <v>0</v>
      </c>
      <c r="O124" s="193">
        <f t="shared" si="198"/>
        <v>0</v>
      </c>
      <c r="P124" s="98">
        <f t="shared" si="198"/>
        <v>0</v>
      </c>
      <c r="Q124" s="204">
        <f t="shared" si="198"/>
        <v>0</v>
      </c>
      <c r="R124" s="82">
        <f t="shared" ref="R124:V124" si="199">+R121+R122+R123</f>
        <v>0</v>
      </c>
      <c r="S124" s="83">
        <f t="shared" si="199"/>
        <v>0</v>
      </c>
      <c r="T124" s="193">
        <f t="shared" si="199"/>
        <v>0</v>
      </c>
      <c r="U124" s="98">
        <f t="shared" si="199"/>
        <v>0</v>
      </c>
      <c r="V124" s="204">
        <f t="shared" si="199"/>
        <v>0</v>
      </c>
      <c r="W124" s="444">
        <f t="shared" ref="W124" si="200">IF(Q124=0,0,((V124/Q124)-1)*100)</f>
        <v>0</v>
      </c>
    </row>
    <row r="125" spans="1:23" ht="14.25" customHeight="1" thickTop="1" thickBot="1">
      <c r="L125" s="60" t="s">
        <v>10</v>
      </c>
      <c r="M125" s="77">
        <v>0</v>
      </c>
      <c r="N125" s="78">
        <v>0</v>
      </c>
      <c r="O125" s="192">
        <f>M125+N125</f>
        <v>0</v>
      </c>
      <c r="P125" s="96">
        <v>0</v>
      </c>
      <c r="Q125" s="192">
        <f>O125+P125</f>
        <v>0</v>
      </c>
      <c r="R125" s="77">
        <v>0</v>
      </c>
      <c r="S125" s="78">
        <v>1</v>
      </c>
      <c r="T125" s="192">
        <f>R125+S125</f>
        <v>1</v>
      </c>
      <c r="U125" s="96">
        <v>0</v>
      </c>
      <c r="V125" s="192">
        <f>T125+U125</f>
        <v>1</v>
      </c>
      <c r="W125" s="415">
        <f>IF(Q125=0,0,((V125/Q125)-1)*100)</f>
        <v>0</v>
      </c>
    </row>
    <row r="126" spans="1:23" ht="14.25" customHeight="1" thickTop="1" thickBot="1">
      <c r="A126" s="384"/>
      <c r="L126" s="81" t="s">
        <v>66</v>
      </c>
      <c r="M126" s="82">
        <f>+M116+M120+M124+M125</f>
        <v>0</v>
      </c>
      <c r="N126" s="83">
        <f t="shared" ref="N126" si="201">+N116+N120+N124+N125</f>
        <v>0</v>
      </c>
      <c r="O126" s="193">
        <f t="shared" ref="O126" si="202">+O116+O120+O124+O125</f>
        <v>0</v>
      </c>
      <c r="P126" s="82">
        <f t="shared" ref="P126" si="203">+P116+P120+P124+P125</f>
        <v>0</v>
      </c>
      <c r="Q126" s="193">
        <f t="shared" ref="Q126" si="204">+Q116+Q120+Q124+Q125</f>
        <v>0</v>
      </c>
      <c r="R126" s="82">
        <f t="shared" ref="R126" si="205">+R116+R120+R124+R125</f>
        <v>0</v>
      </c>
      <c r="S126" s="83">
        <f t="shared" ref="S126" si="206">+S116+S120+S124+S125</f>
        <v>1</v>
      </c>
      <c r="T126" s="193">
        <f t="shared" ref="T126" si="207">+T116+T120+T124+T125</f>
        <v>1</v>
      </c>
      <c r="U126" s="82">
        <f t="shared" ref="U126" si="208">+U116+U120+U124+U125</f>
        <v>0</v>
      </c>
      <c r="V126" s="193">
        <f t="shared" ref="V126" si="209">+V116+V120+V124+V125</f>
        <v>1</v>
      </c>
      <c r="W126" s="414">
        <f t="shared" ref="W126" si="210">IF(Q126=0,0,((V126/Q126)-1)*100)</f>
        <v>0</v>
      </c>
    </row>
    <row r="127" spans="1:23" ht="14.25" customHeight="1" thickTop="1">
      <c r="L127" s="60" t="s">
        <v>11</v>
      </c>
      <c r="M127" s="77">
        <v>0</v>
      </c>
      <c r="N127" s="78">
        <v>0</v>
      </c>
      <c r="O127" s="192">
        <f>M127+N127</f>
        <v>0</v>
      </c>
      <c r="P127" s="96">
        <v>0</v>
      </c>
      <c r="Q127" s="192">
        <f>O127+P127</f>
        <v>0</v>
      </c>
      <c r="R127" s="77"/>
      <c r="S127" s="78"/>
      <c r="T127" s="192"/>
      <c r="U127" s="96"/>
      <c r="V127" s="192"/>
      <c r="W127" s="225"/>
    </row>
    <row r="128" spans="1:23" ht="14.25" customHeight="1" thickBot="1">
      <c r="L128" s="66" t="s">
        <v>12</v>
      </c>
      <c r="M128" s="77"/>
      <c r="N128" s="78"/>
      <c r="O128" s="192">
        <f>M128+N128</f>
        <v>0</v>
      </c>
      <c r="P128" s="96"/>
      <c r="Q128" s="192">
        <f>O128+P128</f>
        <v>0</v>
      </c>
      <c r="R128" s="77"/>
      <c r="S128" s="78"/>
      <c r="T128" s="192"/>
      <c r="U128" s="96"/>
      <c r="V128" s="192"/>
      <c r="W128" s="225"/>
    </row>
    <row r="129" spans="1:23" ht="14.25" customHeight="1" thickTop="1" thickBot="1">
      <c r="A129" s="384"/>
      <c r="L129" s="81" t="s">
        <v>38</v>
      </c>
      <c r="M129" s="82">
        <f t="shared" ref="M129:Q129" si="211">+M125+M127+M128</f>
        <v>0</v>
      </c>
      <c r="N129" s="83">
        <f t="shared" si="211"/>
        <v>0</v>
      </c>
      <c r="O129" s="193">
        <f t="shared" si="211"/>
        <v>0</v>
      </c>
      <c r="P129" s="82">
        <f t="shared" si="211"/>
        <v>0</v>
      </c>
      <c r="Q129" s="193">
        <f t="shared" si="211"/>
        <v>0</v>
      </c>
      <c r="R129" s="82"/>
      <c r="S129" s="83"/>
      <c r="T129" s="193"/>
      <c r="U129" s="82"/>
      <c r="V129" s="193"/>
      <c r="W129" s="84"/>
    </row>
    <row r="130" spans="1:23" ht="14.25" customHeight="1" thickTop="1" thickBot="1">
      <c r="A130" s="384"/>
      <c r="L130" s="81" t="s">
        <v>63</v>
      </c>
      <c r="M130" s="82">
        <f t="shared" ref="M130:Q130" si="212">+M116+M120+M124+M129</f>
        <v>0</v>
      </c>
      <c r="N130" s="83">
        <f t="shared" si="212"/>
        <v>0</v>
      </c>
      <c r="O130" s="193">
        <f t="shared" si="212"/>
        <v>0</v>
      </c>
      <c r="P130" s="82">
        <f t="shared" si="212"/>
        <v>0</v>
      </c>
      <c r="Q130" s="193">
        <f t="shared" si="212"/>
        <v>0</v>
      </c>
      <c r="R130" s="82"/>
      <c r="S130" s="83"/>
      <c r="T130" s="193"/>
      <c r="U130" s="82"/>
      <c r="V130" s="193"/>
      <c r="W130" s="84"/>
    </row>
    <row r="131" spans="1:23" ht="12.75" customHeight="1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:23" ht="12.75" customHeight="1" thickTop="1">
      <c r="L132" s="467" t="s">
        <v>42</v>
      </c>
      <c r="M132" s="468"/>
      <c r="N132" s="468"/>
      <c r="O132" s="468"/>
      <c r="P132" s="468"/>
      <c r="Q132" s="468"/>
      <c r="R132" s="468"/>
      <c r="S132" s="468"/>
      <c r="T132" s="468"/>
      <c r="U132" s="468"/>
      <c r="V132" s="468"/>
      <c r="W132" s="469"/>
    </row>
    <row r="133" spans="1:23" ht="13.5" thickBot="1">
      <c r="L133" s="470" t="s">
        <v>45</v>
      </c>
      <c r="M133" s="471"/>
      <c r="N133" s="471"/>
      <c r="O133" s="471"/>
      <c r="P133" s="471"/>
      <c r="Q133" s="471"/>
      <c r="R133" s="471"/>
      <c r="S133" s="471"/>
      <c r="T133" s="471"/>
      <c r="U133" s="471"/>
      <c r="V133" s="471"/>
      <c r="W133" s="472"/>
    </row>
    <row r="134" spans="1:23" ht="13.5" customHeight="1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:23" ht="14.25" thickTop="1" thickBot="1">
      <c r="L135" s="58"/>
      <c r="M135" s="213" t="s">
        <v>64</v>
      </c>
      <c r="N135" s="211"/>
      <c r="O135" s="211"/>
      <c r="P135" s="211"/>
      <c r="Q135" s="212"/>
      <c r="R135" s="473" t="s">
        <v>65</v>
      </c>
      <c r="S135" s="473"/>
      <c r="T135" s="473"/>
      <c r="U135" s="473"/>
      <c r="V135" s="474"/>
      <c r="W135" s="59" t="s">
        <v>2</v>
      </c>
    </row>
    <row r="136" spans="1:23" ht="13.5" thickTop="1">
      <c r="L136" s="60" t="s">
        <v>3</v>
      </c>
      <c r="M136" s="61"/>
      <c r="N136" s="62"/>
      <c r="O136" s="63"/>
      <c r="P136" s="92"/>
      <c r="Q136" s="63"/>
      <c r="R136" s="61"/>
      <c r="S136" s="62"/>
      <c r="T136" s="63"/>
      <c r="U136" s="92"/>
      <c r="V136" s="63"/>
      <c r="W136" s="65" t="s">
        <v>4</v>
      </c>
    </row>
    <row r="137" spans="1:23" ht="13.5" thickBot="1">
      <c r="L137" s="66"/>
      <c r="M137" s="67" t="s">
        <v>35</v>
      </c>
      <c r="N137" s="68" t="s">
        <v>36</v>
      </c>
      <c r="O137" s="69" t="s">
        <v>37</v>
      </c>
      <c r="P137" s="93" t="s">
        <v>32</v>
      </c>
      <c r="Q137" s="69" t="s">
        <v>7</v>
      </c>
      <c r="R137" s="67" t="s">
        <v>35</v>
      </c>
      <c r="S137" s="68" t="s">
        <v>36</v>
      </c>
      <c r="T137" s="69" t="s">
        <v>37</v>
      </c>
      <c r="U137" s="93" t="s">
        <v>32</v>
      </c>
      <c r="V137" s="69" t="s">
        <v>7</v>
      </c>
      <c r="W137" s="71"/>
    </row>
    <row r="138" spans="1:23" ht="5.25" customHeight="1" thickTop="1">
      <c r="L138" s="60"/>
      <c r="M138" s="72"/>
      <c r="N138" s="73"/>
      <c r="O138" s="74"/>
      <c r="P138" s="94"/>
      <c r="Q138" s="74"/>
      <c r="R138" s="72"/>
      <c r="S138" s="73"/>
      <c r="T138" s="74"/>
      <c r="U138" s="94"/>
      <c r="V138" s="74"/>
      <c r="W138" s="95"/>
    </row>
    <row r="139" spans="1:23" ht="14.25" customHeight="1">
      <c r="L139" s="60" t="s">
        <v>13</v>
      </c>
      <c r="M139" s="77">
        <f t="shared" ref="M139:N139" si="213">+M87+M113</f>
        <v>918</v>
      </c>
      <c r="N139" s="78">
        <f t="shared" si="213"/>
        <v>822</v>
      </c>
      <c r="O139" s="192">
        <f t="shared" ref="O139:O140" si="214">M139+N139</f>
        <v>1740</v>
      </c>
      <c r="P139" s="96">
        <f>+P87+P113</f>
        <v>0</v>
      </c>
      <c r="Q139" s="192">
        <f>O139+P139</f>
        <v>1740</v>
      </c>
      <c r="R139" s="77">
        <f t="shared" ref="R139:S141" si="215">+R87+R113</f>
        <v>1226</v>
      </c>
      <c r="S139" s="78">
        <f t="shared" si="215"/>
        <v>1185</v>
      </c>
      <c r="T139" s="192">
        <f t="shared" ref="T139:T149" si="216">R139+S139</f>
        <v>2411</v>
      </c>
      <c r="U139" s="96">
        <f>+U87+U113</f>
        <v>0</v>
      </c>
      <c r="V139" s="192">
        <f>T139+U139</f>
        <v>2411</v>
      </c>
      <c r="W139" s="97">
        <f>IF(Q139=0,0,((V139/Q139)-1)*100)</f>
        <v>38.563218390804586</v>
      </c>
    </row>
    <row r="140" spans="1:23" ht="14.25" customHeight="1">
      <c r="L140" s="60" t="s">
        <v>14</v>
      </c>
      <c r="M140" s="77">
        <f t="shared" ref="M140:N140" si="217">+M88+M114</f>
        <v>951</v>
      </c>
      <c r="N140" s="78">
        <f t="shared" si="217"/>
        <v>849</v>
      </c>
      <c r="O140" s="192">
        <f t="shared" si="214"/>
        <v>1800</v>
      </c>
      <c r="P140" s="96">
        <f>+P88+P114</f>
        <v>0</v>
      </c>
      <c r="Q140" s="192">
        <f>O140+P140</f>
        <v>1800</v>
      </c>
      <c r="R140" s="77">
        <f t="shared" si="215"/>
        <v>1064</v>
      </c>
      <c r="S140" s="78">
        <f t="shared" si="215"/>
        <v>1083</v>
      </c>
      <c r="T140" s="192">
        <f t="shared" si="216"/>
        <v>2147</v>
      </c>
      <c r="U140" s="96">
        <f>+U88+U114</f>
        <v>2</v>
      </c>
      <c r="V140" s="192">
        <f>T140+U140</f>
        <v>2149</v>
      </c>
      <c r="W140" s="97">
        <f t="shared" ref="W140:W150" si="218">IF(Q140=0,0,((V140/Q140)-1)*100)</f>
        <v>19.3888888888889</v>
      </c>
    </row>
    <row r="141" spans="1:23" ht="14.25" customHeight="1" thickBot="1">
      <c r="L141" s="60" t="s">
        <v>15</v>
      </c>
      <c r="M141" s="77">
        <f t="shared" ref="M141:N141" si="219">+M89+M115</f>
        <v>1200</v>
      </c>
      <c r="N141" s="78">
        <f t="shared" si="219"/>
        <v>1159</v>
      </c>
      <c r="O141" s="192">
        <f>M141+N141</f>
        <v>2359</v>
      </c>
      <c r="P141" s="96">
        <f>+P89+P115</f>
        <v>0</v>
      </c>
      <c r="Q141" s="192">
        <f>O141+P141</f>
        <v>2359</v>
      </c>
      <c r="R141" s="77">
        <f t="shared" si="215"/>
        <v>1394</v>
      </c>
      <c r="S141" s="78">
        <f t="shared" si="215"/>
        <v>1279</v>
      </c>
      <c r="T141" s="192">
        <f>R141+S141</f>
        <v>2673</v>
      </c>
      <c r="U141" s="96">
        <f>+U89+U115</f>
        <v>0</v>
      </c>
      <c r="V141" s="192">
        <f>T141+U141</f>
        <v>2673</v>
      </c>
      <c r="W141" s="97">
        <f>IF(Q141=0,0,((V141/Q141)-1)*100)</f>
        <v>13.310724883425173</v>
      </c>
    </row>
    <row r="142" spans="1:23" ht="14.25" customHeight="1" thickTop="1" thickBot="1">
      <c r="L142" s="81" t="s">
        <v>61</v>
      </c>
      <c r="M142" s="82">
        <f t="shared" ref="M142:Q142" si="220">+M139+M140+M141</f>
        <v>3069</v>
      </c>
      <c r="N142" s="83">
        <f t="shared" si="220"/>
        <v>2830</v>
      </c>
      <c r="O142" s="193">
        <f t="shared" si="220"/>
        <v>5899</v>
      </c>
      <c r="P142" s="82">
        <f t="shared" si="220"/>
        <v>0</v>
      </c>
      <c r="Q142" s="193">
        <f t="shared" si="220"/>
        <v>5899</v>
      </c>
      <c r="R142" s="82">
        <f t="shared" ref="R142" si="221">+R139+R140+R141</f>
        <v>3684</v>
      </c>
      <c r="S142" s="83">
        <f t="shared" ref="S142" si="222">+S139+S140+S141</f>
        <v>3547</v>
      </c>
      <c r="T142" s="193">
        <f t="shared" ref="T142" si="223">+T139+T140+T141</f>
        <v>7231</v>
      </c>
      <c r="U142" s="82">
        <f t="shared" ref="U142" si="224">+U139+U140+U141</f>
        <v>2</v>
      </c>
      <c r="V142" s="193">
        <f t="shared" ref="V142" si="225">+V139+V140+V141</f>
        <v>7233</v>
      </c>
      <c r="W142" s="84">
        <f t="shared" si="218"/>
        <v>22.614002373283615</v>
      </c>
    </row>
    <row r="143" spans="1:23" ht="14.25" customHeight="1" thickTop="1">
      <c r="L143" s="60" t="s">
        <v>16</v>
      </c>
      <c r="M143" s="77">
        <f t="shared" ref="M143:N143" si="226">+M91+M117</f>
        <v>1073</v>
      </c>
      <c r="N143" s="78">
        <f t="shared" si="226"/>
        <v>1115</v>
      </c>
      <c r="O143" s="192">
        <f t="shared" ref="O143" si="227">M143+N143</f>
        <v>2188</v>
      </c>
      <c r="P143" s="96">
        <f>+P91+P117</f>
        <v>0</v>
      </c>
      <c r="Q143" s="192">
        <f>O143+P143</f>
        <v>2188</v>
      </c>
      <c r="R143" s="77">
        <f t="shared" ref="R143:S145" si="228">+R91+R117</f>
        <v>1178</v>
      </c>
      <c r="S143" s="78">
        <f t="shared" si="228"/>
        <v>1288</v>
      </c>
      <c r="T143" s="192">
        <f t="shared" si="216"/>
        <v>2466</v>
      </c>
      <c r="U143" s="96">
        <f>+U91+U117</f>
        <v>0</v>
      </c>
      <c r="V143" s="192">
        <f>T143+U143</f>
        <v>2466</v>
      </c>
      <c r="W143" s="97">
        <f t="shared" si="218"/>
        <v>12.70566727605118</v>
      </c>
    </row>
    <row r="144" spans="1:23" ht="14.25" customHeight="1">
      <c r="L144" s="60" t="s">
        <v>17</v>
      </c>
      <c r="M144" s="77">
        <f t="shared" ref="M144:N144" si="229">+M92+M118</f>
        <v>965</v>
      </c>
      <c r="N144" s="78">
        <f t="shared" si="229"/>
        <v>1050</v>
      </c>
      <c r="O144" s="192">
        <f>M144+N144</f>
        <v>2015</v>
      </c>
      <c r="P144" s="96">
        <f>+P92+P118</f>
        <v>0</v>
      </c>
      <c r="Q144" s="192">
        <f>O144+P144</f>
        <v>2015</v>
      </c>
      <c r="R144" s="77">
        <f t="shared" si="228"/>
        <v>1254</v>
      </c>
      <c r="S144" s="78">
        <f t="shared" si="228"/>
        <v>1421</v>
      </c>
      <c r="T144" s="192">
        <f>R144+S144</f>
        <v>2675</v>
      </c>
      <c r="U144" s="96">
        <f>+U92+U118</f>
        <v>0</v>
      </c>
      <c r="V144" s="192">
        <f>T144+U144</f>
        <v>2675</v>
      </c>
      <c r="W144" s="97">
        <f>IF(Q144=0,0,((V144/Q144)-1)*100)</f>
        <v>32.754342431761785</v>
      </c>
    </row>
    <row r="145" spans="1:23" ht="14.25" customHeight="1" thickBot="1">
      <c r="L145" s="60" t="s">
        <v>18</v>
      </c>
      <c r="M145" s="77">
        <f t="shared" ref="M145:N145" si="230">+M93+M119</f>
        <v>1069</v>
      </c>
      <c r="N145" s="78">
        <f t="shared" si="230"/>
        <v>985</v>
      </c>
      <c r="O145" s="194">
        <f t="shared" ref="O145" si="231">M145+N145</f>
        <v>2054</v>
      </c>
      <c r="P145" s="100">
        <f>+P93+P119</f>
        <v>0</v>
      </c>
      <c r="Q145" s="192">
        <f>O145+P145</f>
        <v>2054</v>
      </c>
      <c r="R145" s="77">
        <f t="shared" si="228"/>
        <v>1084</v>
      </c>
      <c r="S145" s="78">
        <f t="shared" si="228"/>
        <v>1178</v>
      </c>
      <c r="T145" s="194">
        <f t="shared" si="216"/>
        <v>2262</v>
      </c>
      <c r="U145" s="100">
        <f>+U93+U119</f>
        <v>0</v>
      </c>
      <c r="V145" s="192">
        <f>T145+U145</f>
        <v>2262</v>
      </c>
      <c r="W145" s="97">
        <f t="shared" si="218"/>
        <v>10.126582278481022</v>
      </c>
    </row>
    <row r="146" spans="1:23" ht="14.25" customHeight="1" thickTop="1" thickBot="1">
      <c r="A146" s="384"/>
      <c r="L146" s="86" t="s">
        <v>39</v>
      </c>
      <c r="M146" s="82">
        <f t="shared" ref="M146:Q146" si="232">+M143+M144+M145</f>
        <v>3107</v>
      </c>
      <c r="N146" s="83">
        <f t="shared" si="232"/>
        <v>3150</v>
      </c>
      <c r="O146" s="193">
        <f t="shared" si="232"/>
        <v>6257</v>
      </c>
      <c r="P146" s="82">
        <f t="shared" si="232"/>
        <v>0</v>
      </c>
      <c r="Q146" s="193">
        <f t="shared" si="232"/>
        <v>6257</v>
      </c>
      <c r="R146" s="82">
        <f t="shared" ref="R146" si="233">+R143+R144+R145</f>
        <v>3516</v>
      </c>
      <c r="S146" s="83">
        <f t="shared" ref="S146" si="234">+S143+S144+S145</f>
        <v>3887</v>
      </c>
      <c r="T146" s="193">
        <f t="shared" ref="T146" si="235">+T143+T144+T145</f>
        <v>7403</v>
      </c>
      <c r="U146" s="82">
        <f t="shared" ref="U146" si="236">+U143+U144+U145</f>
        <v>0</v>
      </c>
      <c r="V146" s="193">
        <f t="shared" ref="V146" si="237">+V143+V144+V145</f>
        <v>7403</v>
      </c>
      <c r="W146" s="89">
        <f t="shared" si="218"/>
        <v>18.315486654946469</v>
      </c>
    </row>
    <row r="147" spans="1:23" ht="14.25" customHeight="1" thickTop="1">
      <c r="A147" s="384"/>
      <c r="L147" s="60" t="s">
        <v>21</v>
      </c>
      <c r="M147" s="77">
        <f t="shared" ref="M147:N147" si="238">+M95+M121</f>
        <v>1138</v>
      </c>
      <c r="N147" s="78">
        <f t="shared" si="238"/>
        <v>827</v>
      </c>
      <c r="O147" s="194">
        <f t="shared" ref="O147:O149" si="239">M147+N147</f>
        <v>1965</v>
      </c>
      <c r="P147" s="101">
        <f>+P95+P121</f>
        <v>0</v>
      </c>
      <c r="Q147" s="192">
        <f>O147+P147</f>
        <v>1965</v>
      </c>
      <c r="R147" s="77">
        <f t="shared" ref="R147:S149" si="240">+R95+R121</f>
        <v>1193</v>
      </c>
      <c r="S147" s="78">
        <f t="shared" si="240"/>
        <v>1108</v>
      </c>
      <c r="T147" s="194">
        <f t="shared" si="216"/>
        <v>2301</v>
      </c>
      <c r="U147" s="101">
        <f>+U95+U121</f>
        <v>1</v>
      </c>
      <c r="V147" s="192">
        <f>T147+U147</f>
        <v>2302</v>
      </c>
      <c r="W147" s="97">
        <f t="shared" si="218"/>
        <v>17.150127226463098</v>
      </c>
    </row>
    <row r="148" spans="1:23" ht="14.25" customHeight="1">
      <c r="A148" s="384"/>
      <c r="L148" s="60" t="s">
        <v>22</v>
      </c>
      <c r="M148" s="77">
        <f t="shared" ref="M148:N148" si="241">+M96+M122</f>
        <v>1106</v>
      </c>
      <c r="N148" s="78">
        <f t="shared" si="241"/>
        <v>798</v>
      </c>
      <c r="O148" s="194">
        <f t="shared" si="239"/>
        <v>1904</v>
      </c>
      <c r="P148" s="96">
        <f>+P96+P122</f>
        <v>0</v>
      </c>
      <c r="Q148" s="192">
        <f>O148+P148</f>
        <v>1904</v>
      </c>
      <c r="R148" s="77">
        <f t="shared" si="240"/>
        <v>1126</v>
      </c>
      <c r="S148" s="78">
        <f t="shared" si="240"/>
        <v>1085</v>
      </c>
      <c r="T148" s="194">
        <f t="shared" si="216"/>
        <v>2211</v>
      </c>
      <c r="U148" s="96">
        <f>+U96+U122</f>
        <v>0</v>
      </c>
      <c r="V148" s="192">
        <f>T148+U148</f>
        <v>2211</v>
      </c>
      <c r="W148" s="97">
        <f t="shared" si="218"/>
        <v>16.123949579831944</v>
      </c>
    </row>
    <row r="149" spans="1:23" ht="14.25" customHeight="1" thickBot="1">
      <c r="A149" s="386"/>
      <c r="K149" s="386"/>
      <c r="L149" s="60" t="s">
        <v>23</v>
      </c>
      <c r="M149" s="77">
        <f t="shared" ref="M149:N149" si="242">+M97+M123</f>
        <v>1067</v>
      </c>
      <c r="N149" s="78">
        <f t="shared" si="242"/>
        <v>911</v>
      </c>
      <c r="O149" s="194">
        <f t="shared" si="239"/>
        <v>1978</v>
      </c>
      <c r="P149" s="96">
        <f>+P97+P123</f>
        <v>0</v>
      </c>
      <c r="Q149" s="192">
        <f>O149+P149</f>
        <v>1978</v>
      </c>
      <c r="R149" s="77">
        <f t="shared" si="240"/>
        <v>1205</v>
      </c>
      <c r="S149" s="78">
        <f t="shared" si="240"/>
        <v>1167</v>
      </c>
      <c r="T149" s="194">
        <f t="shared" si="216"/>
        <v>2372</v>
      </c>
      <c r="U149" s="96">
        <f>+U97+U123</f>
        <v>0</v>
      </c>
      <c r="V149" s="192">
        <f>T149+U149</f>
        <v>2372</v>
      </c>
      <c r="W149" s="97">
        <f t="shared" si="218"/>
        <v>19.919110212335699</v>
      </c>
    </row>
    <row r="150" spans="1:23" ht="14.25" customHeight="1" thickTop="1" thickBot="1">
      <c r="A150" s="386"/>
      <c r="K150" s="386"/>
      <c r="L150" s="81" t="s">
        <v>40</v>
      </c>
      <c r="M150" s="82">
        <f t="shared" ref="M150:Q150" si="243">+M147+M148+M149</f>
        <v>3311</v>
      </c>
      <c r="N150" s="83">
        <f t="shared" si="243"/>
        <v>2536</v>
      </c>
      <c r="O150" s="193">
        <f t="shared" si="243"/>
        <v>5847</v>
      </c>
      <c r="P150" s="82">
        <f t="shared" si="243"/>
        <v>0</v>
      </c>
      <c r="Q150" s="193">
        <f t="shared" si="243"/>
        <v>5847</v>
      </c>
      <c r="R150" s="82">
        <f t="shared" ref="R150:V150" si="244">+R147+R148+R149</f>
        <v>3524</v>
      </c>
      <c r="S150" s="83">
        <f t="shared" si="244"/>
        <v>3360</v>
      </c>
      <c r="T150" s="193">
        <f t="shared" si="244"/>
        <v>6884</v>
      </c>
      <c r="U150" s="82">
        <f t="shared" si="244"/>
        <v>1</v>
      </c>
      <c r="V150" s="193">
        <f t="shared" si="244"/>
        <v>6885</v>
      </c>
      <c r="W150" s="99">
        <f t="shared" si="218"/>
        <v>17.752693689071307</v>
      </c>
    </row>
    <row r="151" spans="1:23" ht="14.25" customHeight="1" thickTop="1" thickBot="1">
      <c r="L151" s="60" t="s">
        <v>10</v>
      </c>
      <c r="M151" s="77">
        <f t="shared" ref="M151:N151" si="245">+M99+M125</f>
        <v>1046</v>
      </c>
      <c r="N151" s="78">
        <f t="shared" si="245"/>
        <v>1007</v>
      </c>
      <c r="O151" s="192">
        <f>M151+N151</f>
        <v>2053</v>
      </c>
      <c r="P151" s="96">
        <f>+P99+P125</f>
        <v>0</v>
      </c>
      <c r="Q151" s="192">
        <f>O151+P151</f>
        <v>2053</v>
      </c>
      <c r="R151" s="77">
        <f>+R99+R125</f>
        <v>1288</v>
      </c>
      <c r="S151" s="78">
        <f>+S99+S125</f>
        <v>1163</v>
      </c>
      <c r="T151" s="192">
        <f>R151+S151</f>
        <v>2451</v>
      </c>
      <c r="U151" s="96">
        <f>+U99+U125</f>
        <v>0</v>
      </c>
      <c r="V151" s="192">
        <f>T151+U151</f>
        <v>2451</v>
      </c>
      <c r="W151" s="97">
        <f>IF(Q151=0,0,((V151/Q151)-1)*100)</f>
        <v>19.386264003896734</v>
      </c>
    </row>
    <row r="152" spans="1:23" ht="14.25" customHeight="1" thickTop="1" thickBot="1">
      <c r="A152" s="384"/>
      <c r="L152" s="81" t="s">
        <v>66</v>
      </c>
      <c r="M152" s="82">
        <f>+M142+M146+M150+M151</f>
        <v>10533</v>
      </c>
      <c r="N152" s="83">
        <f t="shared" ref="N152" si="246">+N142+N146+N150+N151</f>
        <v>9523</v>
      </c>
      <c r="O152" s="193">
        <f t="shared" ref="O152" si="247">+O142+O146+O150+O151</f>
        <v>20056</v>
      </c>
      <c r="P152" s="82">
        <f t="shared" ref="P152" si="248">+P142+P146+P150+P151</f>
        <v>0</v>
      </c>
      <c r="Q152" s="193">
        <f t="shared" ref="Q152" si="249">+Q142+Q146+Q150+Q151</f>
        <v>20056</v>
      </c>
      <c r="R152" s="82">
        <f t="shared" ref="R152" si="250">+R142+R146+R150+R151</f>
        <v>12012</v>
      </c>
      <c r="S152" s="83">
        <f t="shared" ref="S152" si="251">+S142+S146+S150+S151</f>
        <v>11957</v>
      </c>
      <c r="T152" s="193">
        <f t="shared" ref="T152" si="252">+T142+T146+T150+T151</f>
        <v>23969</v>
      </c>
      <c r="U152" s="82">
        <f t="shared" ref="U152" si="253">+U142+U146+U150+U151</f>
        <v>3</v>
      </c>
      <c r="V152" s="193">
        <f t="shared" ref="V152" si="254">+V142+V146+V150+V151</f>
        <v>23972</v>
      </c>
      <c r="W152" s="84">
        <f t="shared" ref="W152" si="255">IF(Q152=0,0,((V152/Q152)-1)*100)</f>
        <v>19.525329078579979</v>
      </c>
    </row>
    <row r="153" spans="1:23" ht="14.25" customHeight="1" thickTop="1">
      <c r="L153" s="60" t="s">
        <v>11</v>
      </c>
      <c r="M153" s="77">
        <f t="shared" ref="M153:N153" si="256">+M101+M127</f>
        <v>1235</v>
      </c>
      <c r="N153" s="78">
        <f t="shared" si="256"/>
        <v>1238</v>
      </c>
      <c r="O153" s="192">
        <f>M153+N153</f>
        <v>2473</v>
      </c>
      <c r="P153" s="96">
        <f>+P101+P127</f>
        <v>0</v>
      </c>
      <c r="Q153" s="192">
        <f>O153+P153</f>
        <v>2473</v>
      </c>
      <c r="R153" s="77"/>
      <c r="S153" s="78"/>
      <c r="T153" s="192"/>
      <c r="U153" s="96"/>
      <c r="V153" s="192"/>
      <c r="W153" s="97"/>
    </row>
    <row r="154" spans="1:23" ht="14.25" customHeight="1" thickBot="1">
      <c r="L154" s="66" t="s">
        <v>12</v>
      </c>
      <c r="M154" s="77">
        <f t="shared" ref="M154:N154" si="257">+M102+M128</f>
        <v>1217</v>
      </c>
      <c r="N154" s="78">
        <f t="shared" si="257"/>
        <v>1343</v>
      </c>
      <c r="O154" s="192">
        <f>M154+N154</f>
        <v>2560</v>
      </c>
      <c r="P154" s="96">
        <f>+P102+P128</f>
        <v>0</v>
      </c>
      <c r="Q154" s="192">
        <f>O154+P154</f>
        <v>2560</v>
      </c>
      <c r="R154" s="77"/>
      <c r="S154" s="78"/>
      <c r="T154" s="192"/>
      <c r="U154" s="96"/>
      <c r="V154" s="192"/>
      <c r="W154" s="97"/>
    </row>
    <row r="155" spans="1:23" ht="14.25" customHeight="1" thickTop="1" thickBot="1">
      <c r="A155" s="384"/>
      <c r="L155" s="81" t="s">
        <v>38</v>
      </c>
      <c r="M155" s="82">
        <f t="shared" ref="M155:Q155" si="258">+M151+M153+M154</f>
        <v>3498</v>
      </c>
      <c r="N155" s="83">
        <f t="shared" si="258"/>
        <v>3588</v>
      </c>
      <c r="O155" s="193">
        <f t="shared" si="258"/>
        <v>7086</v>
      </c>
      <c r="P155" s="82">
        <f t="shared" si="258"/>
        <v>0</v>
      </c>
      <c r="Q155" s="193">
        <f t="shared" si="258"/>
        <v>7086</v>
      </c>
      <c r="R155" s="82"/>
      <c r="S155" s="83"/>
      <c r="T155" s="193"/>
      <c r="U155" s="82"/>
      <c r="V155" s="193"/>
      <c r="W155" s="84"/>
    </row>
    <row r="156" spans="1:23" ht="14.25" customHeight="1" thickTop="1" thickBot="1">
      <c r="A156" s="384"/>
      <c r="L156" s="81" t="s">
        <v>63</v>
      </c>
      <c r="M156" s="82">
        <f t="shared" ref="M156:Q156" si="259">+M142+M146+M150+M155</f>
        <v>12985</v>
      </c>
      <c r="N156" s="83">
        <f t="shared" si="259"/>
        <v>12104</v>
      </c>
      <c r="O156" s="193">
        <f t="shared" si="259"/>
        <v>25089</v>
      </c>
      <c r="P156" s="82">
        <f t="shared" si="259"/>
        <v>0</v>
      </c>
      <c r="Q156" s="193">
        <f t="shared" si="259"/>
        <v>25089</v>
      </c>
      <c r="R156" s="82"/>
      <c r="S156" s="83"/>
      <c r="T156" s="193"/>
      <c r="U156" s="82"/>
      <c r="V156" s="193"/>
      <c r="W156" s="84"/>
    </row>
    <row r="157" spans="1:23" ht="13.5" customHeight="1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:23" ht="13.5" customHeight="1" thickTop="1">
      <c r="L158" s="482" t="s">
        <v>54</v>
      </c>
      <c r="M158" s="483"/>
      <c r="N158" s="483"/>
      <c r="O158" s="483"/>
      <c r="P158" s="483"/>
      <c r="Q158" s="483"/>
      <c r="R158" s="483"/>
      <c r="S158" s="483"/>
      <c r="T158" s="483"/>
      <c r="U158" s="483"/>
      <c r="V158" s="483"/>
      <c r="W158" s="484"/>
    </row>
    <row r="159" spans="1:23" ht="13.5" customHeight="1" thickBot="1">
      <c r="L159" s="485" t="s">
        <v>51</v>
      </c>
      <c r="M159" s="486"/>
      <c r="N159" s="486"/>
      <c r="O159" s="486"/>
      <c r="P159" s="486"/>
      <c r="Q159" s="486"/>
      <c r="R159" s="486"/>
      <c r="S159" s="486"/>
      <c r="T159" s="486"/>
      <c r="U159" s="486"/>
      <c r="V159" s="486"/>
      <c r="W159" s="487"/>
    </row>
    <row r="160" spans="1:23" ht="14.25" thickTop="1" thickBot="1">
      <c r="L160" s="235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7" t="s">
        <v>34</v>
      </c>
    </row>
    <row r="161" spans="1:23" ht="14.25" thickTop="1" thickBot="1">
      <c r="L161" s="238"/>
      <c r="M161" s="239" t="s">
        <v>64</v>
      </c>
      <c r="N161" s="239"/>
      <c r="O161" s="239"/>
      <c r="P161" s="239"/>
      <c r="Q161" s="240"/>
      <c r="R161" s="239" t="s">
        <v>65</v>
      </c>
      <c r="S161" s="239"/>
      <c r="T161" s="239"/>
      <c r="U161" s="239"/>
      <c r="V161" s="240"/>
      <c r="W161" s="241" t="s">
        <v>2</v>
      </c>
    </row>
    <row r="162" spans="1:23" ht="13.5" thickTop="1">
      <c r="L162" s="242" t="s">
        <v>3</v>
      </c>
      <c r="M162" s="243"/>
      <c r="N162" s="244"/>
      <c r="O162" s="245"/>
      <c r="P162" s="246"/>
      <c r="Q162" s="245"/>
      <c r="R162" s="243"/>
      <c r="S162" s="244"/>
      <c r="T162" s="245"/>
      <c r="U162" s="246"/>
      <c r="V162" s="245"/>
      <c r="W162" s="247" t="s">
        <v>4</v>
      </c>
    </row>
    <row r="163" spans="1:23" ht="13.5" thickBot="1">
      <c r="L163" s="248"/>
      <c r="M163" s="249" t="s">
        <v>35</v>
      </c>
      <c r="N163" s="250" t="s">
        <v>36</v>
      </c>
      <c r="O163" s="251" t="s">
        <v>37</v>
      </c>
      <c r="P163" s="252" t="s">
        <v>32</v>
      </c>
      <c r="Q163" s="251" t="s">
        <v>7</v>
      </c>
      <c r="R163" s="249" t="s">
        <v>35</v>
      </c>
      <c r="S163" s="250" t="s">
        <v>36</v>
      </c>
      <c r="T163" s="251" t="s">
        <v>37</v>
      </c>
      <c r="U163" s="252" t="s">
        <v>32</v>
      </c>
      <c r="V163" s="251" t="s">
        <v>7</v>
      </c>
      <c r="W163" s="253"/>
    </row>
    <row r="164" spans="1:23" ht="5.25" customHeight="1" thickTop="1">
      <c r="L164" s="242"/>
      <c r="M164" s="254"/>
      <c r="N164" s="255"/>
      <c r="O164" s="256"/>
      <c r="P164" s="257"/>
      <c r="Q164" s="256"/>
      <c r="R164" s="254"/>
      <c r="S164" s="255"/>
      <c r="T164" s="256"/>
      <c r="U164" s="257"/>
      <c r="V164" s="256"/>
      <c r="W164" s="258"/>
    </row>
    <row r="165" spans="1:23" ht="14.25" customHeight="1">
      <c r="L165" s="242" t="s">
        <v>13</v>
      </c>
      <c r="M165" s="259">
        <v>0</v>
      </c>
      <c r="N165" s="260">
        <v>0</v>
      </c>
      <c r="O165" s="261">
        <f>M165+N165</f>
        <v>0</v>
      </c>
      <c r="P165" s="262">
        <v>0</v>
      </c>
      <c r="Q165" s="261">
        <f>O165+P165</f>
        <v>0</v>
      </c>
      <c r="R165" s="259">
        <v>0</v>
      </c>
      <c r="S165" s="260">
        <v>0</v>
      </c>
      <c r="T165" s="261">
        <f>R165+S165</f>
        <v>0</v>
      </c>
      <c r="U165" s="262">
        <v>0</v>
      </c>
      <c r="V165" s="261">
        <f>T165+U165</f>
        <v>0</v>
      </c>
      <c r="W165" s="262">
        <f t="shared" ref="W165:W175" si="260">IF(Q165=0,0,((V165/Q165)-1)*100)</f>
        <v>0</v>
      </c>
    </row>
    <row r="166" spans="1:23" ht="14.25" customHeight="1">
      <c r="L166" s="242" t="s">
        <v>14</v>
      </c>
      <c r="M166" s="259">
        <v>0</v>
      </c>
      <c r="N166" s="260">
        <v>0</v>
      </c>
      <c r="O166" s="261">
        <f>M166+N166</f>
        <v>0</v>
      </c>
      <c r="P166" s="262">
        <v>0</v>
      </c>
      <c r="Q166" s="261">
        <f>O166+P166</f>
        <v>0</v>
      </c>
      <c r="R166" s="259">
        <v>0</v>
      </c>
      <c r="S166" s="260">
        <v>0</v>
      </c>
      <c r="T166" s="261">
        <f>R166+S166</f>
        <v>0</v>
      </c>
      <c r="U166" s="262">
        <v>0</v>
      </c>
      <c r="V166" s="261">
        <f>T166+U166</f>
        <v>0</v>
      </c>
      <c r="W166" s="262">
        <f>IF(Q166=0,0,((V166/Q166)-1)*100)</f>
        <v>0</v>
      </c>
    </row>
    <row r="167" spans="1:23" ht="14.25" customHeight="1" thickBot="1">
      <c r="L167" s="242" t="s">
        <v>15</v>
      </c>
      <c r="M167" s="259">
        <v>0</v>
      </c>
      <c r="N167" s="260">
        <v>0</v>
      </c>
      <c r="O167" s="261">
        <f>M167+N167</f>
        <v>0</v>
      </c>
      <c r="P167" s="262">
        <v>0</v>
      </c>
      <c r="Q167" s="261">
        <f>O167+P167</f>
        <v>0</v>
      </c>
      <c r="R167" s="259">
        <v>0</v>
      </c>
      <c r="S167" s="260">
        <v>0</v>
      </c>
      <c r="T167" s="261">
        <f>R167+S167</f>
        <v>0</v>
      </c>
      <c r="U167" s="262">
        <v>0</v>
      </c>
      <c r="V167" s="261">
        <f>T167+U167</f>
        <v>0</v>
      </c>
      <c r="W167" s="262">
        <f>IF(Q167=0,0,((V167/Q167)-1)*100)</f>
        <v>0</v>
      </c>
    </row>
    <row r="168" spans="1:23" ht="14.25" customHeight="1" thickTop="1" thickBot="1">
      <c r="L168" s="264" t="s">
        <v>61</v>
      </c>
      <c r="M168" s="265">
        <f t="shared" ref="M168:U168" si="261">+M165+M166+M167</f>
        <v>0</v>
      </c>
      <c r="N168" s="266">
        <f t="shared" si="261"/>
        <v>0</v>
      </c>
      <c r="O168" s="267">
        <f t="shared" si="261"/>
        <v>0</v>
      </c>
      <c r="P168" s="265">
        <f t="shared" si="261"/>
        <v>0</v>
      </c>
      <c r="Q168" s="267">
        <f t="shared" si="261"/>
        <v>0</v>
      </c>
      <c r="R168" s="265">
        <f t="shared" si="261"/>
        <v>0</v>
      </c>
      <c r="S168" s="266">
        <f t="shared" si="261"/>
        <v>0</v>
      </c>
      <c r="T168" s="267">
        <f t="shared" si="261"/>
        <v>0</v>
      </c>
      <c r="U168" s="265">
        <f t="shared" si="261"/>
        <v>0</v>
      </c>
      <c r="V168" s="267">
        <f t="shared" ref="V168" si="262">+V165+V166+V167</f>
        <v>0</v>
      </c>
      <c r="W168" s="371">
        <f t="shared" ref="W168" si="263">IF(Q168=0,0,((V168/Q168)-1)*100)</f>
        <v>0</v>
      </c>
    </row>
    <row r="169" spans="1:23" ht="14.25" customHeight="1" thickTop="1">
      <c r="L169" s="242" t="s">
        <v>16</v>
      </c>
      <c r="M169" s="259">
        <v>0</v>
      </c>
      <c r="N169" s="260">
        <v>0</v>
      </c>
      <c r="O169" s="261">
        <f>SUM(M169:N169)</f>
        <v>0</v>
      </c>
      <c r="P169" s="262">
        <v>0</v>
      </c>
      <c r="Q169" s="261">
        <f t="shared" ref="Q169" si="264">O169+P169</f>
        <v>0</v>
      </c>
      <c r="R169" s="259">
        <v>0</v>
      </c>
      <c r="S169" s="260">
        <v>0</v>
      </c>
      <c r="T169" s="261">
        <f>SUM(R169:S169)</f>
        <v>0</v>
      </c>
      <c r="U169" s="262">
        <v>0</v>
      </c>
      <c r="V169" s="261">
        <f t="shared" ref="V169" si="265">T169+U169</f>
        <v>0</v>
      </c>
      <c r="W169" s="262">
        <f t="shared" si="260"/>
        <v>0</v>
      </c>
    </row>
    <row r="170" spans="1:23" ht="14.25" customHeight="1">
      <c r="L170" s="242" t="s">
        <v>17</v>
      </c>
      <c r="M170" s="259">
        <v>0</v>
      </c>
      <c r="N170" s="260">
        <v>0</v>
      </c>
      <c r="O170" s="261">
        <f>SUM(M170:N170)</f>
        <v>0</v>
      </c>
      <c r="P170" s="262">
        <v>0</v>
      </c>
      <c r="Q170" s="261">
        <f>O170+P170</f>
        <v>0</v>
      </c>
      <c r="R170" s="259">
        <v>0</v>
      </c>
      <c r="S170" s="260">
        <v>0</v>
      </c>
      <c r="T170" s="261">
        <f>SUM(R170:S170)</f>
        <v>0</v>
      </c>
      <c r="U170" s="262">
        <v>0</v>
      </c>
      <c r="V170" s="261">
        <f>T170+U170</f>
        <v>0</v>
      </c>
      <c r="W170" s="262">
        <f>IF(Q170=0,0,((V170/Q170)-1)*100)</f>
        <v>0</v>
      </c>
    </row>
    <row r="171" spans="1:23" ht="14.25" customHeight="1" thickBot="1">
      <c r="L171" s="242" t="s">
        <v>18</v>
      </c>
      <c r="M171" s="259">
        <v>0</v>
      </c>
      <c r="N171" s="260">
        <v>0</v>
      </c>
      <c r="O171" s="269">
        <f>SUM(M171:N171)</f>
        <v>0</v>
      </c>
      <c r="P171" s="270">
        <v>0</v>
      </c>
      <c r="Q171" s="269">
        <f>O171+P171</f>
        <v>0</v>
      </c>
      <c r="R171" s="259">
        <v>0</v>
      </c>
      <c r="S171" s="260">
        <v>0</v>
      </c>
      <c r="T171" s="269">
        <f>SUM(R171:S171)</f>
        <v>0</v>
      </c>
      <c r="U171" s="270">
        <v>0</v>
      </c>
      <c r="V171" s="269">
        <f>T171+U171</f>
        <v>0</v>
      </c>
      <c r="W171" s="262">
        <f>IF(Q171=0,0,((V171/Q171)-1)*100)</f>
        <v>0</v>
      </c>
    </row>
    <row r="172" spans="1:23" ht="14.25" customHeight="1" thickTop="1" thickBot="1">
      <c r="L172" s="271" t="s">
        <v>19</v>
      </c>
      <c r="M172" s="272">
        <f t="shared" ref="M172:U172" si="266">+M169+M170+M171</f>
        <v>0</v>
      </c>
      <c r="N172" s="272">
        <f t="shared" si="266"/>
        <v>0</v>
      </c>
      <c r="O172" s="273">
        <f t="shared" si="266"/>
        <v>0</v>
      </c>
      <c r="P172" s="274">
        <f t="shared" si="266"/>
        <v>0</v>
      </c>
      <c r="Q172" s="273">
        <f t="shared" si="266"/>
        <v>0</v>
      </c>
      <c r="R172" s="272">
        <f t="shared" si="266"/>
        <v>0</v>
      </c>
      <c r="S172" s="272">
        <f t="shared" si="266"/>
        <v>0</v>
      </c>
      <c r="T172" s="273">
        <f t="shared" si="266"/>
        <v>0</v>
      </c>
      <c r="U172" s="274">
        <f t="shared" si="266"/>
        <v>0</v>
      </c>
      <c r="V172" s="273">
        <f t="shared" ref="V172" si="267">+V169+V170+V171</f>
        <v>0</v>
      </c>
      <c r="W172" s="372">
        <f>IF(Q172=0,0,((V172/Q172)-1)*100)</f>
        <v>0</v>
      </c>
    </row>
    <row r="173" spans="1:23" ht="14.25" customHeight="1" thickTop="1">
      <c r="A173" s="386"/>
      <c r="K173" s="386"/>
      <c r="L173" s="242" t="s">
        <v>21</v>
      </c>
      <c r="M173" s="259">
        <v>0</v>
      </c>
      <c r="N173" s="260">
        <v>0</v>
      </c>
      <c r="O173" s="269">
        <f>SUM(M173:N173)</f>
        <v>0</v>
      </c>
      <c r="P173" s="276">
        <v>0</v>
      </c>
      <c r="Q173" s="269">
        <f>O173+P173</f>
        <v>0</v>
      </c>
      <c r="R173" s="259">
        <v>0</v>
      </c>
      <c r="S173" s="260">
        <v>0</v>
      </c>
      <c r="T173" s="269">
        <f>SUM(R173:S173)</f>
        <v>0</v>
      </c>
      <c r="U173" s="276">
        <v>0</v>
      </c>
      <c r="V173" s="269">
        <f>T173+U173</f>
        <v>0</v>
      </c>
      <c r="W173" s="262">
        <f>IF(Q173=0,0,((V173/Q173)-1)*100)</f>
        <v>0</v>
      </c>
    </row>
    <row r="174" spans="1:23" ht="14.25" customHeight="1">
      <c r="A174" s="386"/>
      <c r="K174" s="386"/>
      <c r="L174" s="242" t="s">
        <v>22</v>
      </c>
      <c r="M174" s="259">
        <v>0</v>
      </c>
      <c r="N174" s="260">
        <v>0</v>
      </c>
      <c r="O174" s="269">
        <f>SUM(M174:N174)</f>
        <v>0</v>
      </c>
      <c r="P174" s="262">
        <v>0</v>
      </c>
      <c r="Q174" s="269">
        <f>O174+P174</f>
        <v>0</v>
      </c>
      <c r="R174" s="259">
        <v>0</v>
      </c>
      <c r="S174" s="260">
        <v>0</v>
      </c>
      <c r="T174" s="269">
        <f>SUM(R174:S174)</f>
        <v>0</v>
      </c>
      <c r="U174" s="262">
        <v>0</v>
      </c>
      <c r="V174" s="269">
        <f>T174+U174</f>
        <v>0</v>
      </c>
      <c r="W174" s="262">
        <f t="shared" si="260"/>
        <v>0</v>
      </c>
    </row>
    <row r="175" spans="1:23" ht="14.25" customHeight="1" thickBot="1">
      <c r="A175" s="386"/>
      <c r="K175" s="386"/>
      <c r="L175" s="242" t="s">
        <v>23</v>
      </c>
      <c r="M175" s="259">
        <v>0</v>
      </c>
      <c r="N175" s="260">
        <v>0</v>
      </c>
      <c r="O175" s="269">
        <f>SUM(M175:N175)</f>
        <v>0</v>
      </c>
      <c r="P175" s="262">
        <v>0</v>
      </c>
      <c r="Q175" s="269">
        <f>O175+P175</f>
        <v>0</v>
      </c>
      <c r="R175" s="259">
        <v>0</v>
      </c>
      <c r="S175" s="260">
        <v>0</v>
      </c>
      <c r="T175" s="269">
        <f>SUM(R175:S175)</f>
        <v>0</v>
      </c>
      <c r="U175" s="262">
        <v>0</v>
      </c>
      <c r="V175" s="269">
        <f>T175+U175</f>
        <v>0</v>
      </c>
      <c r="W175" s="262">
        <f t="shared" si="260"/>
        <v>0</v>
      </c>
    </row>
    <row r="176" spans="1:23" ht="14.25" customHeight="1" thickTop="1" thickBot="1">
      <c r="L176" s="264" t="s">
        <v>40</v>
      </c>
      <c r="M176" s="265">
        <f t="shared" ref="M176:Q176" si="268">+M173+M174+M175</f>
        <v>0</v>
      </c>
      <c r="N176" s="266">
        <f t="shared" si="268"/>
        <v>0</v>
      </c>
      <c r="O176" s="267">
        <f t="shared" si="268"/>
        <v>0</v>
      </c>
      <c r="P176" s="265">
        <f t="shared" si="268"/>
        <v>0</v>
      </c>
      <c r="Q176" s="267">
        <f t="shared" si="268"/>
        <v>0</v>
      </c>
      <c r="R176" s="265">
        <f t="shared" ref="R176:V176" si="269">+R173+R174+R175</f>
        <v>0</v>
      </c>
      <c r="S176" s="266">
        <f t="shared" si="269"/>
        <v>0</v>
      </c>
      <c r="T176" s="267">
        <f t="shared" si="269"/>
        <v>0</v>
      </c>
      <c r="U176" s="265">
        <f t="shared" si="269"/>
        <v>0</v>
      </c>
      <c r="V176" s="267">
        <f t="shared" si="269"/>
        <v>0</v>
      </c>
      <c r="W176" s="371">
        <f t="shared" ref="W176" si="270">IF(Q176=0,0,((V176/Q176)-1)*100)</f>
        <v>0</v>
      </c>
    </row>
    <row r="177" spans="12:23" ht="14.25" customHeight="1" thickTop="1" thickBot="1">
      <c r="L177" s="242" t="s">
        <v>10</v>
      </c>
      <c r="M177" s="259">
        <v>0</v>
      </c>
      <c r="N177" s="260">
        <v>0</v>
      </c>
      <c r="O177" s="261">
        <f>M177+N177</f>
        <v>0</v>
      </c>
      <c r="P177" s="262">
        <v>0</v>
      </c>
      <c r="Q177" s="261">
        <f>O177+P177</f>
        <v>0</v>
      </c>
      <c r="R177" s="259">
        <v>0</v>
      </c>
      <c r="S177" s="260">
        <v>0</v>
      </c>
      <c r="T177" s="261">
        <f>R177+S177</f>
        <v>0</v>
      </c>
      <c r="U177" s="262">
        <v>0</v>
      </c>
      <c r="V177" s="261">
        <f>T177+U177</f>
        <v>0</v>
      </c>
      <c r="W177" s="262">
        <f>IF(Q177=0,0,((V177/Q177)-1)*100)</f>
        <v>0</v>
      </c>
    </row>
    <row r="178" spans="12:23" ht="14.25" customHeight="1" thickTop="1" thickBot="1">
      <c r="L178" s="264" t="s">
        <v>66</v>
      </c>
      <c r="M178" s="265">
        <f>+M168+M172+M176+M177</f>
        <v>0</v>
      </c>
      <c r="N178" s="266">
        <f t="shared" ref="N178:V178" si="271">+N168+N172+N176+N177</f>
        <v>0</v>
      </c>
      <c r="O178" s="267">
        <f t="shared" si="271"/>
        <v>0</v>
      </c>
      <c r="P178" s="265">
        <f t="shared" si="271"/>
        <v>0</v>
      </c>
      <c r="Q178" s="267">
        <f t="shared" si="271"/>
        <v>0</v>
      </c>
      <c r="R178" s="265">
        <f t="shared" si="271"/>
        <v>0</v>
      </c>
      <c r="S178" s="266">
        <f t="shared" si="271"/>
        <v>0</v>
      </c>
      <c r="T178" s="267">
        <f t="shared" si="271"/>
        <v>0</v>
      </c>
      <c r="U178" s="265">
        <f t="shared" si="271"/>
        <v>0</v>
      </c>
      <c r="V178" s="267">
        <f t="shared" si="271"/>
        <v>0</v>
      </c>
      <c r="W178" s="371">
        <f t="shared" ref="W178" si="272">IF(Q178=0,0,((V178/Q178)-1)*100)</f>
        <v>0</v>
      </c>
    </row>
    <row r="179" spans="12:23" ht="14.25" customHeight="1" thickTop="1">
      <c r="L179" s="242" t="s">
        <v>11</v>
      </c>
      <c r="M179" s="259">
        <v>0</v>
      </c>
      <c r="N179" s="260">
        <v>0</v>
      </c>
      <c r="O179" s="261">
        <f>M179+N179</f>
        <v>0</v>
      </c>
      <c r="P179" s="262">
        <v>0</v>
      </c>
      <c r="Q179" s="261">
        <f>O179+P179</f>
        <v>0</v>
      </c>
      <c r="R179" s="259"/>
      <c r="S179" s="260"/>
      <c r="T179" s="261"/>
      <c r="U179" s="262"/>
      <c r="V179" s="261"/>
      <c r="W179" s="262"/>
    </row>
    <row r="180" spans="12:23" ht="14.25" customHeight="1" thickBot="1">
      <c r="L180" s="248" t="s">
        <v>12</v>
      </c>
      <c r="M180" s="259"/>
      <c r="N180" s="260"/>
      <c r="O180" s="261">
        <f>M180+N180</f>
        <v>0</v>
      </c>
      <c r="P180" s="262"/>
      <c r="Q180" s="261">
        <f>O180+P180</f>
        <v>0</v>
      </c>
      <c r="R180" s="259"/>
      <c r="S180" s="260"/>
      <c r="T180" s="261"/>
      <c r="U180" s="262"/>
      <c r="V180" s="261"/>
      <c r="W180" s="262"/>
    </row>
    <row r="181" spans="12:23" ht="14.25" customHeight="1" thickTop="1" thickBot="1">
      <c r="L181" s="264" t="s">
        <v>38</v>
      </c>
      <c r="M181" s="265">
        <f t="shared" ref="M181:Q181" si="273">+M177+M179+M180</f>
        <v>0</v>
      </c>
      <c r="N181" s="266">
        <f t="shared" si="273"/>
        <v>0</v>
      </c>
      <c r="O181" s="267">
        <f t="shared" si="273"/>
        <v>0</v>
      </c>
      <c r="P181" s="265">
        <f t="shared" si="273"/>
        <v>0</v>
      </c>
      <c r="Q181" s="267">
        <f t="shared" si="273"/>
        <v>0</v>
      </c>
      <c r="R181" s="265"/>
      <c r="S181" s="266"/>
      <c r="T181" s="267"/>
      <c r="U181" s="265"/>
      <c r="V181" s="267"/>
      <c r="W181" s="371"/>
    </row>
    <row r="182" spans="12:23" ht="14.25" customHeight="1" thickTop="1" thickBot="1">
      <c r="L182" s="264" t="s">
        <v>63</v>
      </c>
      <c r="M182" s="265">
        <f t="shared" ref="M182:Q182" si="274">+M168+M172+M176+M181</f>
        <v>0</v>
      </c>
      <c r="N182" s="266">
        <f t="shared" si="274"/>
        <v>0</v>
      </c>
      <c r="O182" s="267">
        <f t="shared" si="274"/>
        <v>0</v>
      </c>
      <c r="P182" s="265">
        <f t="shared" si="274"/>
        <v>0</v>
      </c>
      <c r="Q182" s="267">
        <f t="shared" si="274"/>
        <v>0</v>
      </c>
      <c r="R182" s="265"/>
      <c r="S182" s="266"/>
      <c r="T182" s="267"/>
      <c r="U182" s="265"/>
      <c r="V182" s="267"/>
      <c r="W182" s="371"/>
    </row>
    <row r="183" spans="12:23" ht="13.5" customHeight="1" thickTop="1" thickBot="1">
      <c r="L183" s="277" t="s">
        <v>60</v>
      </c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</row>
    <row r="184" spans="12:23" ht="13.5" customHeight="1" thickTop="1">
      <c r="L184" s="482" t="s">
        <v>55</v>
      </c>
      <c r="M184" s="483"/>
      <c r="N184" s="483"/>
      <c r="O184" s="483"/>
      <c r="P184" s="483"/>
      <c r="Q184" s="483"/>
      <c r="R184" s="483"/>
      <c r="S184" s="483"/>
      <c r="T184" s="483"/>
      <c r="U184" s="483"/>
      <c r="V184" s="483"/>
      <c r="W184" s="484"/>
    </row>
    <row r="185" spans="12:23" ht="13.5" thickBot="1">
      <c r="L185" s="485" t="s">
        <v>52</v>
      </c>
      <c r="M185" s="486"/>
      <c r="N185" s="486"/>
      <c r="O185" s="486"/>
      <c r="P185" s="486"/>
      <c r="Q185" s="486"/>
      <c r="R185" s="486"/>
      <c r="S185" s="486"/>
      <c r="T185" s="486"/>
      <c r="U185" s="486"/>
      <c r="V185" s="486"/>
      <c r="W185" s="487"/>
    </row>
    <row r="186" spans="12:23" ht="14.25" thickTop="1" thickBot="1">
      <c r="L186" s="235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7" t="s">
        <v>34</v>
      </c>
    </row>
    <row r="187" spans="12:23" ht="14.25" thickTop="1" thickBot="1">
      <c r="L187" s="238"/>
      <c r="M187" s="239" t="s">
        <v>64</v>
      </c>
      <c r="N187" s="239"/>
      <c r="O187" s="239"/>
      <c r="P187" s="239"/>
      <c r="Q187" s="240"/>
      <c r="R187" s="239" t="s">
        <v>65</v>
      </c>
      <c r="S187" s="239"/>
      <c r="T187" s="239"/>
      <c r="U187" s="239"/>
      <c r="V187" s="240"/>
      <c r="W187" s="241" t="s">
        <v>2</v>
      </c>
    </row>
    <row r="188" spans="12:23" ht="13.5" thickTop="1">
      <c r="L188" s="242" t="s">
        <v>3</v>
      </c>
      <c r="M188" s="243"/>
      <c r="N188" s="244"/>
      <c r="O188" s="245"/>
      <c r="P188" s="279"/>
      <c r="Q188" s="245"/>
      <c r="R188" s="243"/>
      <c r="S188" s="244"/>
      <c r="T188" s="245"/>
      <c r="U188" s="279"/>
      <c r="V188" s="245"/>
      <c r="W188" s="247" t="s">
        <v>4</v>
      </c>
    </row>
    <row r="189" spans="12:23" ht="13.5" thickBot="1">
      <c r="L189" s="248"/>
      <c r="M189" s="249" t="s">
        <v>35</v>
      </c>
      <c r="N189" s="250" t="s">
        <v>36</v>
      </c>
      <c r="O189" s="251" t="s">
        <v>37</v>
      </c>
      <c r="P189" s="280" t="s">
        <v>32</v>
      </c>
      <c r="Q189" s="251" t="s">
        <v>7</v>
      </c>
      <c r="R189" s="249" t="s">
        <v>35</v>
      </c>
      <c r="S189" s="250" t="s">
        <v>36</v>
      </c>
      <c r="T189" s="251" t="s">
        <v>37</v>
      </c>
      <c r="U189" s="280" t="s">
        <v>32</v>
      </c>
      <c r="V189" s="251" t="s">
        <v>7</v>
      </c>
      <c r="W189" s="253"/>
    </row>
    <row r="190" spans="12:23" ht="6" customHeight="1" thickTop="1">
      <c r="L190" s="242"/>
      <c r="M190" s="254"/>
      <c r="N190" s="255"/>
      <c r="O190" s="256"/>
      <c r="P190" s="281"/>
      <c r="Q190" s="256"/>
      <c r="R190" s="254"/>
      <c r="S190" s="255"/>
      <c r="T190" s="256"/>
      <c r="U190" s="281"/>
      <c r="V190" s="256"/>
      <c r="W190" s="282"/>
    </row>
    <row r="191" spans="12:23" ht="14.25" customHeight="1">
      <c r="L191" s="242" t="s">
        <v>13</v>
      </c>
      <c r="M191" s="259">
        <v>0</v>
      </c>
      <c r="N191" s="260">
        <v>0</v>
      </c>
      <c r="O191" s="261">
        <f>M191+N191</f>
        <v>0</v>
      </c>
      <c r="P191" s="262">
        <v>0</v>
      </c>
      <c r="Q191" s="261">
        <f>O191+P191</f>
        <v>0</v>
      </c>
      <c r="R191" s="259">
        <v>0</v>
      </c>
      <c r="S191" s="260">
        <v>0</v>
      </c>
      <c r="T191" s="261">
        <f>R191+S191</f>
        <v>0</v>
      </c>
      <c r="U191" s="262">
        <v>0</v>
      </c>
      <c r="V191" s="261">
        <f>T191+U191</f>
        <v>0</v>
      </c>
      <c r="W191" s="311">
        <f t="shared" ref="W191:W201" si="275">IF(Q191=0,0,((V191/Q191)-1)*100)</f>
        <v>0</v>
      </c>
    </row>
    <row r="192" spans="12:23" ht="14.25" customHeight="1">
      <c r="L192" s="242" t="s">
        <v>14</v>
      </c>
      <c r="M192" s="259">
        <v>0</v>
      </c>
      <c r="N192" s="260">
        <v>0</v>
      </c>
      <c r="O192" s="261">
        <f>M192+N192</f>
        <v>0</v>
      </c>
      <c r="P192" s="262">
        <v>0</v>
      </c>
      <c r="Q192" s="261">
        <f>O192+P192</f>
        <v>0</v>
      </c>
      <c r="R192" s="259">
        <v>0</v>
      </c>
      <c r="S192" s="260">
        <v>0</v>
      </c>
      <c r="T192" s="261">
        <f>R192+S192</f>
        <v>0</v>
      </c>
      <c r="U192" s="262">
        <v>0</v>
      </c>
      <c r="V192" s="261">
        <f>T192+U192</f>
        <v>0</v>
      </c>
      <c r="W192" s="311">
        <f>IF(Q192=0,0,((V192/Q192)-1)*100)</f>
        <v>0</v>
      </c>
    </row>
    <row r="193" spans="1:23" ht="14.25" customHeight="1" thickBot="1">
      <c r="L193" s="242" t="s">
        <v>15</v>
      </c>
      <c r="M193" s="259">
        <v>0</v>
      </c>
      <c r="N193" s="260">
        <v>0</v>
      </c>
      <c r="O193" s="261">
        <f>M193+N193</f>
        <v>0</v>
      </c>
      <c r="P193" s="262">
        <v>0</v>
      </c>
      <c r="Q193" s="261">
        <f>O193+P193</f>
        <v>0</v>
      </c>
      <c r="R193" s="259">
        <v>0</v>
      </c>
      <c r="S193" s="260">
        <v>0</v>
      </c>
      <c r="T193" s="261">
        <f>R193+S193</f>
        <v>0</v>
      </c>
      <c r="U193" s="262">
        <v>0</v>
      </c>
      <c r="V193" s="261">
        <f>T193+U193</f>
        <v>0</v>
      </c>
      <c r="W193" s="311">
        <f>IF(Q193=0,0,((V193/Q193)-1)*100)</f>
        <v>0</v>
      </c>
    </row>
    <row r="194" spans="1:23" ht="14.25" customHeight="1" thickTop="1" thickBot="1">
      <c r="L194" s="264" t="s">
        <v>61</v>
      </c>
      <c r="M194" s="265">
        <f t="shared" ref="M194:U194" si="276">+M191+M192+M193</f>
        <v>0</v>
      </c>
      <c r="N194" s="266">
        <f t="shared" si="276"/>
        <v>0</v>
      </c>
      <c r="O194" s="267">
        <f t="shared" si="276"/>
        <v>0</v>
      </c>
      <c r="P194" s="265">
        <f t="shared" si="276"/>
        <v>0</v>
      </c>
      <c r="Q194" s="267">
        <f t="shared" si="276"/>
        <v>0</v>
      </c>
      <c r="R194" s="265">
        <f t="shared" si="276"/>
        <v>0</v>
      </c>
      <c r="S194" s="266">
        <f t="shared" si="276"/>
        <v>0</v>
      </c>
      <c r="T194" s="267">
        <f t="shared" si="276"/>
        <v>0</v>
      </c>
      <c r="U194" s="265">
        <f t="shared" si="276"/>
        <v>0</v>
      </c>
      <c r="V194" s="267">
        <f t="shared" ref="V194" si="277">+V191+V192+V193</f>
        <v>0</v>
      </c>
      <c r="W194" s="371">
        <f t="shared" ref="W194" si="278">IF(Q194=0,0,((V194/Q194)-1)*100)</f>
        <v>0</v>
      </c>
    </row>
    <row r="195" spans="1:23" ht="14.25" customHeight="1" thickTop="1">
      <c r="L195" s="242" t="s">
        <v>16</v>
      </c>
      <c r="M195" s="259">
        <v>0</v>
      </c>
      <c r="N195" s="260">
        <v>0</v>
      </c>
      <c r="O195" s="261">
        <f>SUM(M195:N195)</f>
        <v>0</v>
      </c>
      <c r="P195" s="262">
        <v>0</v>
      </c>
      <c r="Q195" s="261">
        <f>O195+P195</f>
        <v>0</v>
      </c>
      <c r="R195" s="259">
        <v>0</v>
      </c>
      <c r="S195" s="260">
        <v>0</v>
      </c>
      <c r="T195" s="261">
        <f>SUM(R195:S195)</f>
        <v>0</v>
      </c>
      <c r="U195" s="262">
        <v>0</v>
      </c>
      <c r="V195" s="261">
        <f>T195+U195</f>
        <v>0</v>
      </c>
      <c r="W195" s="311">
        <f t="shared" si="275"/>
        <v>0</v>
      </c>
    </row>
    <row r="196" spans="1:23" ht="14.25" customHeight="1">
      <c r="L196" s="242" t="s">
        <v>17</v>
      </c>
      <c r="M196" s="259">
        <v>0</v>
      </c>
      <c r="N196" s="260">
        <v>0</v>
      </c>
      <c r="O196" s="261">
        <f>SUM(M196:N196)</f>
        <v>0</v>
      </c>
      <c r="P196" s="262">
        <v>0</v>
      </c>
      <c r="Q196" s="261">
        <f>O196+P196</f>
        <v>0</v>
      </c>
      <c r="R196" s="259">
        <v>0</v>
      </c>
      <c r="S196" s="260">
        <v>0</v>
      </c>
      <c r="T196" s="261">
        <f>SUM(R196:S196)</f>
        <v>0</v>
      </c>
      <c r="U196" s="262">
        <v>0</v>
      </c>
      <c r="V196" s="261">
        <f>T196+U196</f>
        <v>0</v>
      </c>
      <c r="W196" s="311">
        <f>IF(Q196=0,0,((V196/Q196)-1)*100)</f>
        <v>0</v>
      </c>
    </row>
    <row r="197" spans="1:23" ht="14.25" customHeight="1" thickBot="1">
      <c r="L197" s="242" t="s">
        <v>18</v>
      </c>
      <c r="M197" s="259">
        <v>0</v>
      </c>
      <c r="N197" s="260">
        <v>0</v>
      </c>
      <c r="O197" s="269">
        <f>SUM(M197:N197)</f>
        <v>0</v>
      </c>
      <c r="P197" s="270">
        <v>0</v>
      </c>
      <c r="Q197" s="261">
        <f>O197+P197</f>
        <v>0</v>
      </c>
      <c r="R197" s="259">
        <v>0</v>
      </c>
      <c r="S197" s="260">
        <v>0</v>
      </c>
      <c r="T197" s="269">
        <f>SUM(R197:S197)</f>
        <v>0</v>
      </c>
      <c r="U197" s="270">
        <v>0</v>
      </c>
      <c r="V197" s="261">
        <f>T197+U197</f>
        <v>0</v>
      </c>
      <c r="W197" s="311">
        <f>IF(Q197=0,0,((V197/Q197)-1)*100)</f>
        <v>0</v>
      </c>
    </row>
    <row r="198" spans="1:23" ht="14.25" customHeight="1" thickTop="1" thickBot="1">
      <c r="L198" s="271" t="s">
        <v>19</v>
      </c>
      <c r="M198" s="272">
        <f t="shared" ref="M198:U198" si="279">+M195+M196+M197</f>
        <v>0</v>
      </c>
      <c r="N198" s="272">
        <f t="shared" si="279"/>
        <v>0</v>
      </c>
      <c r="O198" s="273">
        <f t="shared" si="279"/>
        <v>0</v>
      </c>
      <c r="P198" s="274">
        <f t="shared" si="279"/>
        <v>0</v>
      </c>
      <c r="Q198" s="273">
        <f t="shared" si="279"/>
        <v>0</v>
      </c>
      <c r="R198" s="272">
        <f t="shared" si="279"/>
        <v>0</v>
      </c>
      <c r="S198" s="272">
        <f t="shared" si="279"/>
        <v>0</v>
      </c>
      <c r="T198" s="273">
        <f t="shared" si="279"/>
        <v>0</v>
      </c>
      <c r="U198" s="274">
        <f t="shared" si="279"/>
        <v>0</v>
      </c>
      <c r="V198" s="273">
        <f t="shared" ref="V198" si="280">+V195+V196+V197</f>
        <v>0</v>
      </c>
      <c r="W198" s="372">
        <f>IF(Q198=0,0,((V198/Q198)-1)*100)</f>
        <v>0</v>
      </c>
    </row>
    <row r="199" spans="1:23" ht="14.25" customHeight="1" thickTop="1">
      <c r="A199" s="386"/>
      <c r="K199" s="386"/>
      <c r="L199" s="242" t="s">
        <v>21</v>
      </c>
      <c r="M199" s="259">
        <v>0</v>
      </c>
      <c r="N199" s="260">
        <v>0</v>
      </c>
      <c r="O199" s="269">
        <f>SUM(M199:N199)</f>
        <v>0</v>
      </c>
      <c r="P199" s="276">
        <v>0</v>
      </c>
      <c r="Q199" s="261">
        <f>O199+P199</f>
        <v>0</v>
      </c>
      <c r="R199" s="259">
        <v>0</v>
      </c>
      <c r="S199" s="260">
        <v>0</v>
      </c>
      <c r="T199" s="269">
        <f>SUM(R199:S199)</f>
        <v>0</v>
      </c>
      <c r="U199" s="276">
        <v>0</v>
      </c>
      <c r="V199" s="261">
        <f>T199+U199</f>
        <v>0</v>
      </c>
      <c r="W199" s="311">
        <f>IF(Q199=0,0,((V199/Q199)-1)*100)</f>
        <v>0</v>
      </c>
    </row>
    <row r="200" spans="1:23" ht="14.25" customHeight="1">
      <c r="A200" s="386"/>
      <c r="K200" s="386"/>
      <c r="L200" s="242" t="s">
        <v>22</v>
      </c>
      <c r="M200" s="259">
        <v>0</v>
      </c>
      <c r="N200" s="260">
        <v>0</v>
      </c>
      <c r="O200" s="269">
        <f>SUM(M200:N200)</f>
        <v>0</v>
      </c>
      <c r="P200" s="262">
        <v>0</v>
      </c>
      <c r="Q200" s="261">
        <f>O200+P200</f>
        <v>0</v>
      </c>
      <c r="R200" s="259">
        <v>0</v>
      </c>
      <c r="S200" s="260">
        <v>0</v>
      </c>
      <c r="T200" s="269">
        <f>SUM(R200:S200)</f>
        <v>0</v>
      </c>
      <c r="U200" s="262">
        <v>0</v>
      </c>
      <c r="V200" s="261">
        <f>T200+U200</f>
        <v>0</v>
      </c>
      <c r="W200" s="311">
        <f t="shared" si="275"/>
        <v>0</v>
      </c>
    </row>
    <row r="201" spans="1:23" ht="14.25" customHeight="1" thickBot="1">
      <c r="A201" s="386"/>
      <c r="K201" s="386"/>
      <c r="L201" s="242" t="s">
        <v>23</v>
      </c>
      <c r="M201" s="259">
        <v>0</v>
      </c>
      <c r="N201" s="260">
        <v>0</v>
      </c>
      <c r="O201" s="269">
        <f>SUM(M201:N201)</f>
        <v>0</v>
      </c>
      <c r="P201" s="262">
        <v>0</v>
      </c>
      <c r="Q201" s="261">
        <f>O201+P201</f>
        <v>0</v>
      </c>
      <c r="R201" s="259">
        <v>0</v>
      </c>
      <c r="S201" s="260">
        <v>0</v>
      </c>
      <c r="T201" s="269">
        <f>SUM(R201:S201)</f>
        <v>0</v>
      </c>
      <c r="U201" s="262">
        <v>0</v>
      </c>
      <c r="V201" s="261">
        <f>T201+U201</f>
        <v>0</v>
      </c>
      <c r="W201" s="311">
        <f t="shared" si="275"/>
        <v>0</v>
      </c>
    </row>
    <row r="202" spans="1:23" ht="14.25" customHeight="1" thickTop="1" thickBot="1">
      <c r="A202" s="386"/>
      <c r="K202" s="386"/>
      <c r="L202" s="264" t="s">
        <v>40</v>
      </c>
      <c r="M202" s="265">
        <f t="shared" ref="M202:Q202" si="281">+M199+M200+M201</f>
        <v>0</v>
      </c>
      <c r="N202" s="266">
        <f t="shared" si="281"/>
        <v>0</v>
      </c>
      <c r="O202" s="267">
        <f t="shared" si="281"/>
        <v>0</v>
      </c>
      <c r="P202" s="265">
        <f t="shared" si="281"/>
        <v>0</v>
      </c>
      <c r="Q202" s="286">
        <f t="shared" si="281"/>
        <v>0</v>
      </c>
      <c r="R202" s="265">
        <f t="shared" ref="R202:V202" si="282">+R199+R200+R201</f>
        <v>0</v>
      </c>
      <c r="S202" s="266">
        <f t="shared" si="282"/>
        <v>0</v>
      </c>
      <c r="T202" s="267">
        <f t="shared" si="282"/>
        <v>0</v>
      </c>
      <c r="U202" s="265">
        <f t="shared" si="282"/>
        <v>0</v>
      </c>
      <c r="V202" s="286">
        <f t="shared" si="282"/>
        <v>0</v>
      </c>
      <c r="W202" s="373">
        <f t="shared" ref="W202" si="283">IF(Q202=0,0,((V202/Q202)-1)*100)</f>
        <v>0</v>
      </c>
    </row>
    <row r="203" spans="1:23" ht="14.25" customHeight="1" thickTop="1" thickBot="1">
      <c r="L203" s="242" t="s">
        <v>10</v>
      </c>
      <c r="M203" s="259">
        <v>0</v>
      </c>
      <c r="N203" s="260">
        <v>0</v>
      </c>
      <c r="O203" s="261">
        <f>+M203+N203</f>
        <v>0</v>
      </c>
      <c r="P203" s="262">
        <v>0</v>
      </c>
      <c r="Q203" s="261">
        <f>O203+P203</f>
        <v>0</v>
      </c>
      <c r="R203" s="259">
        <v>0</v>
      </c>
      <c r="S203" s="260">
        <v>0</v>
      </c>
      <c r="T203" s="261">
        <f>+R203+S203</f>
        <v>0</v>
      </c>
      <c r="U203" s="262">
        <v>0</v>
      </c>
      <c r="V203" s="261">
        <f>T203+U203</f>
        <v>0</v>
      </c>
      <c r="W203" s="311">
        <f>IF(Q203=0,0,((V203/Q203)-1)*100)</f>
        <v>0</v>
      </c>
    </row>
    <row r="204" spans="1:23" ht="14.25" customHeight="1" thickTop="1" thickBot="1">
      <c r="L204" s="264" t="s">
        <v>66</v>
      </c>
      <c r="M204" s="265">
        <f>+M194+M198+M202+M203</f>
        <v>0</v>
      </c>
      <c r="N204" s="266">
        <f t="shared" ref="N204" si="284">+N194+N198+N202+N203</f>
        <v>0</v>
      </c>
      <c r="O204" s="267">
        <f t="shared" ref="O204" si="285">+O194+O198+O202+O203</f>
        <v>0</v>
      </c>
      <c r="P204" s="265">
        <f t="shared" ref="P204" si="286">+P194+P198+P202+P203</f>
        <v>0</v>
      </c>
      <c r="Q204" s="267">
        <f t="shared" ref="Q204" si="287">+Q194+Q198+Q202+Q203</f>
        <v>0</v>
      </c>
      <c r="R204" s="265">
        <f t="shared" ref="R204" si="288">+R194+R198+R202+R203</f>
        <v>0</v>
      </c>
      <c r="S204" s="266">
        <f t="shared" ref="S204" si="289">+S194+S198+S202+S203</f>
        <v>0</v>
      </c>
      <c r="T204" s="267">
        <f t="shared" ref="T204" si="290">+T194+T198+T202+T203</f>
        <v>0</v>
      </c>
      <c r="U204" s="265">
        <f t="shared" ref="U204" si="291">+U194+U198+U202+U203</f>
        <v>0</v>
      </c>
      <c r="V204" s="267">
        <f t="shared" ref="V204" si="292">+V194+V198+V202+V203</f>
        <v>0</v>
      </c>
      <c r="W204" s="371">
        <f t="shared" ref="W204" si="293">IF(Q204=0,0,((V204/Q204)-1)*100)</f>
        <v>0</v>
      </c>
    </row>
    <row r="205" spans="1:23" ht="14.25" customHeight="1" thickTop="1">
      <c r="L205" s="242" t="s">
        <v>11</v>
      </c>
      <c r="M205" s="259">
        <v>0</v>
      </c>
      <c r="N205" s="260">
        <v>0</v>
      </c>
      <c r="O205" s="261">
        <f t="shared" ref="O205:O206" si="294">+M205+N205</f>
        <v>0</v>
      </c>
      <c r="P205" s="262">
        <v>0</v>
      </c>
      <c r="Q205" s="261">
        <f>O205+P205</f>
        <v>0</v>
      </c>
      <c r="R205" s="259"/>
      <c r="S205" s="260"/>
      <c r="T205" s="261"/>
      <c r="U205" s="262"/>
      <c r="V205" s="261"/>
      <c r="W205" s="311"/>
    </row>
    <row r="206" spans="1:23" ht="14.25" customHeight="1" thickBot="1">
      <c r="L206" s="248" t="s">
        <v>12</v>
      </c>
      <c r="M206" s="259">
        <v>0</v>
      </c>
      <c r="N206" s="260">
        <v>0</v>
      </c>
      <c r="O206" s="261">
        <f t="shared" si="294"/>
        <v>0</v>
      </c>
      <c r="P206" s="262">
        <v>0</v>
      </c>
      <c r="Q206" s="261">
        <f>O206+P206</f>
        <v>0</v>
      </c>
      <c r="R206" s="259"/>
      <c r="S206" s="260"/>
      <c r="T206" s="261"/>
      <c r="U206" s="262"/>
      <c r="V206" s="261"/>
      <c r="W206" s="311"/>
    </row>
    <row r="207" spans="1:23" ht="14.25" customHeight="1" thickTop="1" thickBot="1">
      <c r="L207" s="264" t="s">
        <v>38</v>
      </c>
      <c r="M207" s="265">
        <f t="shared" ref="M207:Q207" si="295">+M203+M205+M206</f>
        <v>0</v>
      </c>
      <c r="N207" s="266">
        <f t="shared" si="295"/>
        <v>0</v>
      </c>
      <c r="O207" s="267">
        <f t="shared" si="295"/>
        <v>0</v>
      </c>
      <c r="P207" s="265">
        <f t="shared" si="295"/>
        <v>0</v>
      </c>
      <c r="Q207" s="267">
        <f t="shared" si="295"/>
        <v>0</v>
      </c>
      <c r="R207" s="265"/>
      <c r="S207" s="266"/>
      <c r="T207" s="267"/>
      <c r="U207" s="265"/>
      <c r="V207" s="267"/>
      <c r="W207" s="371"/>
    </row>
    <row r="208" spans="1:23" ht="14.25" customHeight="1" thickTop="1" thickBot="1">
      <c r="L208" s="264" t="s">
        <v>63</v>
      </c>
      <c r="M208" s="265">
        <f t="shared" ref="M208:Q208" si="296">+M194+M198+M202+M207</f>
        <v>0</v>
      </c>
      <c r="N208" s="266">
        <f t="shared" si="296"/>
        <v>0</v>
      </c>
      <c r="O208" s="267">
        <f t="shared" si="296"/>
        <v>0</v>
      </c>
      <c r="P208" s="265">
        <f t="shared" si="296"/>
        <v>0</v>
      </c>
      <c r="Q208" s="267">
        <f t="shared" si="296"/>
        <v>0</v>
      </c>
      <c r="R208" s="265"/>
      <c r="S208" s="266"/>
      <c r="T208" s="267"/>
      <c r="U208" s="265"/>
      <c r="V208" s="267"/>
      <c r="W208" s="371"/>
    </row>
    <row r="209" spans="1:23" ht="13.5" customHeight="1" thickTop="1" thickBot="1">
      <c r="L209" s="277" t="s">
        <v>60</v>
      </c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</row>
    <row r="210" spans="1:23" ht="13.5" thickTop="1">
      <c r="L210" s="476" t="s">
        <v>56</v>
      </c>
      <c r="M210" s="477"/>
      <c r="N210" s="477"/>
      <c r="O210" s="477"/>
      <c r="P210" s="477"/>
      <c r="Q210" s="477"/>
      <c r="R210" s="477"/>
      <c r="S210" s="477"/>
      <c r="T210" s="477"/>
      <c r="U210" s="477"/>
      <c r="V210" s="477"/>
      <c r="W210" s="478"/>
    </row>
    <row r="211" spans="1:23" ht="13.5" thickBot="1">
      <c r="L211" s="479" t="s">
        <v>53</v>
      </c>
      <c r="M211" s="480"/>
      <c r="N211" s="480"/>
      <c r="O211" s="480"/>
      <c r="P211" s="480"/>
      <c r="Q211" s="480"/>
      <c r="R211" s="480"/>
      <c r="S211" s="480"/>
      <c r="T211" s="480"/>
      <c r="U211" s="480"/>
      <c r="V211" s="480"/>
      <c r="W211" s="481"/>
    </row>
    <row r="212" spans="1:23" ht="14.25" thickTop="1" thickBot="1">
      <c r="L212" s="235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7" t="s">
        <v>34</v>
      </c>
    </row>
    <row r="213" spans="1:23" ht="12.75" customHeight="1" thickTop="1" thickBot="1">
      <c r="L213" s="238"/>
      <c r="M213" s="239" t="s">
        <v>64</v>
      </c>
      <c r="N213" s="239"/>
      <c r="O213" s="239"/>
      <c r="P213" s="239"/>
      <c r="Q213" s="240"/>
      <c r="R213" s="239" t="s">
        <v>65</v>
      </c>
      <c r="S213" s="239"/>
      <c r="T213" s="239"/>
      <c r="U213" s="239"/>
      <c r="V213" s="240"/>
      <c r="W213" s="241" t="s">
        <v>2</v>
      </c>
    </row>
    <row r="214" spans="1:23" ht="13.5" thickTop="1">
      <c r="L214" s="242" t="s">
        <v>3</v>
      </c>
      <c r="M214" s="243"/>
      <c r="N214" s="244"/>
      <c r="O214" s="245"/>
      <c r="P214" s="279"/>
      <c r="Q214" s="245"/>
      <c r="R214" s="243"/>
      <c r="S214" s="244"/>
      <c r="T214" s="245"/>
      <c r="U214" s="279"/>
      <c r="V214" s="245"/>
      <c r="W214" s="247" t="s">
        <v>4</v>
      </c>
    </row>
    <row r="215" spans="1:23" ht="13.5" thickBot="1">
      <c r="L215" s="248"/>
      <c r="M215" s="249" t="s">
        <v>35</v>
      </c>
      <c r="N215" s="250" t="s">
        <v>36</v>
      </c>
      <c r="O215" s="251" t="s">
        <v>37</v>
      </c>
      <c r="P215" s="280" t="s">
        <v>32</v>
      </c>
      <c r="Q215" s="251" t="s">
        <v>7</v>
      </c>
      <c r="R215" s="249" t="s">
        <v>35</v>
      </c>
      <c r="S215" s="250" t="s">
        <v>36</v>
      </c>
      <c r="T215" s="251" t="s">
        <v>37</v>
      </c>
      <c r="U215" s="280" t="s">
        <v>32</v>
      </c>
      <c r="V215" s="251" t="s">
        <v>7</v>
      </c>
      <c r="W215" s="253"/>
    </row>
    <row r="216" spans="1:23" ht="4.5" customHeight="1" thickTop="1">
      <c r="L216" s="242"/>
      <c r="M216" s="254"/>
      <c r="N216" s="255"/>
      <c r="O216" s="256"/>
      <c r="P216" s="281"/>
      <c r="Q216" s="256"/>
      <c r="R216" s="254"/>
      <c r="S216" s="255"/>
      <c r="T216" s="256"/>
      <c r="U216" s="281"/>
      <c r="V216" s="256"/>
      <c r="W216" s="282"/>
    </row>
    <row r="217" spans="1:23" ht="14.25" customHeight="1">
      <c r="L217" s="242" t="s">
        <v>13</v>
      </c>
      <c r="M217" s="259">
        <f t="shared" ref="M217:N217" si="297">+M165+M191</f>
        <v>0</v>
      </c>
      <c r="N217" s="260">
        <f t="shared" si="297"/>
        <v>0</v>
      </c>
      <c r="O217" s="261">
        <f t="shared" ref="O217:O218" si="298">M217+N217</f>
        <v>0</v>
      </c>
      <c r="P217" s="283">
        <f>+P165+P191</f>
        <v>0</v>
      </c>
      <c r="Q217" s="261">
        <f>O217+P217</f>
        <v>0</v>
      </c>
      <c r="R217" s="259">
        <f t="shared" ref="R217:S219" si="299">+R165+R191</f>
        <v>0</v>
      </c>
      <c r="S217" s="260">
        <f t="shared" si="299"/>
        <v>0</v>
      </c>
      <c r="T217" s="261">
        <f t="shared" ref="T217:T218" si="300">R217+S217</f>
        <v>0</v>
      </c>
      <c r="U217" s="283">
        <f>+U165+U191</f>
        <v>0</v>
      </c>
      <c r="V217" s="261">
        <f>T217+U217</f>
        <v>0</v>
      </c>
      <c r="W217" s="311">
        <f>IF(Q217=0,0,((V217/Q217)-1)*100)</f>
        <v>0</v>
      </c>
    </row>
    <row r="218" spans="1:23" ht="14.25" customHeight="1">
      <c r="L218" s="242" t="s">
        <v>14</v>
      </c>
      <c r="M218" s="259">
        <f t="shared" ref="M218:N218" si="301">+M166+M192</f>
        <v>0</v>
      </c>
      <c r="N218" s="260">
        <f t="shared" si="301"/>
        <v>0</v>
      </c>
      <c r="O218" s="261">
        <f t="shared" si="298"/>
        <v>0</v>
      </c>
      <c r="P218" s="283">
        <f>+P166+P192</f>
        <v>0</v>
      </c>
      <c r="Q218" s="261">
        <f>O218+P218</f>
        <v>0</v>
      </c>
      <c r="R218" s="259">
        <f t="shared" si="299"/>
        <v>0</v>
      </c>
      <c r="S218" s="260">
        <f t="shared" si="299"/>
        <v>0</v>
      </c>
      <c r="T218" s="261">
        <f t="shared" si="300"/>
        <v>0</v>
      </c>
      <c r="U218" s="283">
        <f>+U166+U192</f>
        <v>0</v>
      </c>
      <c r="V218" s="261">
        <f>T218+U218</f>
        <v>0</v>
      </c>
      <c r="W218" s="311">
        <f t="shared" ref="W218:W228" si="302">IF(Q218=0,0,((V218/Q218)-1)*100)</f>
        <v>0</v>
      </c>
    </row>
    <row r="219" spans="1:23" ht="14.25" customHeight="1" thickBot="1">
      <c r="L219" s="242" t="s">
        <v>15</v>
      </c>
      <c r="M219" s="259">
        <f t="shared" ref="M219:N219" si="303">+M167+M193</f>
        <v>0</v>
      </c>
      <c r="N219" s="260">
        <f t="shared" si="303"/>
        <v>0</v>
      </c>
      <c r="O219" s="261">
        <f>M219+N219</f>
        <v>0</v>
      </c>
      <c r="P219" s="283">
        <f>+P167+P193</f>
        <v>0</v>
      </c>
      <c r="Q219" s="261">
        <f>O219+P219</f>
        <v>0</v>
      </c>
      <c r="R219" s="259">
        <f t="shared" si="299"/>
        <v>0</v>
      </c>
      <c r="S219" s="260">
        <f t="shared" si="299"/>
        <v>0</v>
      </c>
      <c r="T219" s="261">
        <f>R219+S219</f>
        <v>0</v>
      </c>
      <c r="U219" s="283">
        <f>+U167+U193</f>
        <v>0</v>
      </c>
      <c r="V219" s="261">
        <f>T219+U219</f>
        <v>0</v>
      </c>
      <c r="W219" s="311">
        <f>IF(Q219=0,0,((V219/Q219)-1)*100)</f>
        <v>0</v>
      </c>
    </row>
    <row r="220" spans="1:23" ht="14.25" customHeight="1" thickTop="1" thickBot="1">
      <c r="L220" s="264" t="s">
        <v>61</v>
      </c>
      <c r="M220" s="265">
        <f t="shared" ref="M220:Q220" si="304">+M217+M218+M219</f>
        <v>0</v>
      </c>
      <c r="N220" s="266">
        <f t="shared" si="304"/>
        <v>0</v>
      </c>
      <c r="O220" s="267">
        <f t="shared" si="304"/>
        <v>0</v>
      </c>
      <c r="P220" s="265">
        <f t="shared" si="304"/>
        <v>0</v>
      </c>
      <c r="Q220" s="267">
        <f t="shared" si="304"/>
        <v>0</v>
      </c>
      <c r="R220" s="265">
        <f t="shared" ref="R220" si="305">+R217+R218+R219</f>
        <v>0</v>
      </c>
      <c r="S220" s="266">
        <f t="shared" ref="S220" si="306">+S217+S218+S219</f>
        <v>0</v>
      </c>
      <c r="T220" s="267">
        <f t="shared" ref="T220" si="307">+T217+T218+T219</f>
        <v>0</v>
      </c>
      <c r="U220" s="265">
        <f t="shared" ref="U220" si="308">+U217+U218+U219</f>
        <v>0</v>
      </c>
      <c r="V220" s="267">
        <f t="shared" ref="V220" si="309">+V217+V218+V219</f>
        <v>0</v>
      </c>
      <c r="W220" s="371">
        <f t="shared" si="302"/>
        <v>0</v>
      </c>
    </row>
    <row r="221" spans="1:23" ht="14.25" customHeight="1" thickTop="1">
      <c r="L221" s="242" t="s">
        <v>16</v>
      </c>
      <c r="M221" s="259">
        <f t="shared" ref="M221:N221" si="310">+M169+M195</f>
        <v>0</v>
      </c>
      <c r="N221" s="260">
        <f t="shared" si="310"/>
        <v>0</v>
      </c>
      <c r="O221" s="261">
        <f t="shared" ref="O221" si="311">M221+N221</f>
        <v>0</v>
      </c>
      <c r="P221" s="283">
        <f>+P169+P195</f>
        <v>0</v>
      </c>
      <c r="Q221" s="261">
        <f>O221+P221</f>
        <v>0</v>
      </c>
      <c r="R221" s="259">
        <f t="shared" ref="R221:S223" si="312">+R169+R195</f>
        <v>0</v>
      </c>
      <c r="S221" s="260">
        <f t="shared" si="312"/>
        <v>0</v>
      </c>
      <c r="T221" s="261">
        <f t="shared" ref="T221:T223" si="313">R221+S221</f>
        <v>0</v>
      </c>
      <c r="U221" s="283">
        <f>+U169+U195</f>
        <v>0</v>
      </c>
      <c r="V221" s="261">
        <f>T221+U221</f>
        <v>0</v>
      </c>
      <c r="W221" s="311">
        <f t="shared" si="302"/>
        <v>0</v>
      </c>
    </row>
    <row r="222" spans="1:23" ht="14.25" customHeight="1">
      <c r="L222" s="242" t="s">
        <v>17</v>
      </c>
      <c r="M222" s="259">
        <f t="shared" ref="M222:N222" si="314">+M170+M196</f>
        <v>0</v>
      </c>
      <c r="N222" s="260">
        <f t="shared" si="314"/>
        <v>0</v>
      </c>
      <c r="O222" s="261">
        <f>M222+N222</f>
        <v>0</v>
      </c>
      <c r="P222" s="283">
        <f>+P170+P196</f>
        <v>0</v>
      </c>
      <c r="Q222" s="261">
        <f>O222+P222</f>
        <v>0</v>
      </c>
      <c r="R222" s="259">
        <f t="shared" si="312"/>
        <v>0</v>
      </c>
      <c r="S222" s="260">
        <f t="shared" si="312"/>
        <v>0</v>
      </c>
      <c r="T222" s="261">
        <f>R222+S222</f>
        <v>0</v>
      </c>
      <c r="U222" s="283">
        <f>+U170+U196</f>
        <v>0</v>
      </c>
      <c r="V222" s="261">
        <f>T222+U222</f>
        <v>0</v>
      </c>
      <c r="W222" s="311">
        <f>IF(Q222=0,0,((V222/Q222)-1)*100)</f>
        <v>0</v>
      </c>
    </row>
    <row r="223" spans="1:23" ht="14.25" customHeight="1" thickBot="1">
      <c r="L223" s="242" t="s">
        <v>18</v>
      </c>
      <c r="M223" s="259">
        <f t="shared" ref="M223:N223" si="315">+M171+M197</f>
        <v>0</v>
      </c>
      <c r="N223" s="260">
        <f t="shared" si="315"/>
        <v>0</v>
      </c>
      <c r="O223" s="269">
        <f t="shared" ref="O223" si="316">M223+N223</f>
        <v>0</v>
      </c>
      <c r="P223" s="288">
        <f>+P171+P197</f>
        <v>0</v>
      </c>
      <c r="Q223" s="261">
        <f>O223+P223</f>
        <v>0</v>
      </c>
      <c r="R223" s="259">
        <f t="shared" si="312"/>
        <v>0</v>
      </c>
      <c r="S223" s="260">
        <f t="shared" si="312"/>
        <v>0</v>
      </c>
      <c r="T223" s="269">
        <f t="shared" si="313"/>
        <v>0</v>
      </c>
      <c r="U223" s="288">
        <f>+U171+U197</f>
        <v>0</v>
      </c>
      <c r="V223" s="261">
        <f>T223+U223</f>
        <v>0</v>
      </c>
      <c r="W223" s="311">
        <f t="shared" si="302"/>
        <v>0</v>
      </c>
    </row>
    <row r="224" spans="1:23" ht="14.25" customHeight="1" thickTop="1" thickBot="1">
      <c r="A224" s="387"/>
      <c r="L224" s="271" t="s">
        <v>39</v>
      </c>
      <c r="M224" s="272">
        <f t="shared" ref="M224:Q224" si="317">+M221+M222+M223</f>
        <v>0</v>
      </c>
      <c r="N224" s="272">
        <f t="shared" si="317"/>
        <v>0</v>
      </c>
      <c r="O224" s="273">
        <f t="shared" si="317"/>
        <v>0</v>
      </c>
      <c r="P224" s="289">
        <f t="shared" si="317"/>
        <v>0</v>
      </c>
      <c r="Q224" s="290">
        <f t="shared" si="317"/>
        <v>0</v>
      </c>
      <c r="R224" s="272">
        <f t="shared" ref="R224" si="318">+R221+R222+R223</f>
        <v>0</v>
      </c>
      <c r="S224" s="272">
        <f t="shared" ref="S224" si="319">+S221+S222+S223</f>
        <v>0</v>
      </c>
      <c r="T224" s="273">
        <f t="shared" ref="T224" si="320">+T221+T222+T223</f>
        <v>0</v>
      </c>
      <c r="U224" s="289">
        <f t="shared" ref="U224" si="321">+U221+U222+U223</f>
        <v>0</v>
      </c>
      <c r="V224" s="290">
        <f t="shared" ref="V224" si="322">+V221+V222+V223</f>
        <v>0</v>
      </c>
      <c r="W224" s="375">
        <f t="shared" si="302"/>
        <v>0</v>
      </c>
    </row>
    <row r="225" spans="1:23" ht="14.25" customHeight="1" thickTop="1">
      <c r="A225" s="386"/>
      <c r="K225" s="386"/>
      <c r="L225" s="242" t="s">
        <v>21</v>
      </c>
      <c r="M225" s="259">
        <f t="shared" ref="M225:N225" si="323">+M173+M199</f>
        <v>0</v>
      </c>
      <c r="N225" s="260">
        <f t="shared" si="323"/>
        <v>0</v>
      </c>
      <c r="O225" s="269">
        <f t="shared" ref="O225:O227" si="324">M225+N225</f>
        <v>0</v>
      </c>
      <c r="P225" s="291">
        <f>+P173+P199</f>
        <v>0</v>
      </c>
      <c r="Q225" s="261">
        <f>O225+P225</f>
        <v>0</v>
      </c>
      <c r="R225" s="259">
        <f t="shared" ref="R225:S227" si="325">+R173+R199</f>
        <v>0</v>
      </c>
      <c r="S225" s="260">
        <f t="shared" si="325"/>
        <v>0</v>
      </c>
      <c r="T225" s="269">
        <f t="shared" ref="T225:T227" si="326">R225+S225</f>
        <v>0</v>
      </c>
      <c r="U225" s="291">
        <f>+U173+U199</f>
        <v>0</v>
      </c>
      <c r="V225" s="261">
        <f>T225+U225</f>
        <v>0</v>
      </c>
      <c r="W225" s="311">
        <f t="shared" si="302"/>
        <v>0</v>
      </c>
    </row>
    <row r="226" spans="1:23" ht="14.25" customHeight="1">
      <c r="A226" s="386"/>
      <c r="K226" s="386"/>
      <c r="L226" s="242" t="s">
        <v>22</v>
      </c>
      <c r="M226" s="259">
        <f t="shared" ref="M226:N226" si="327">+M174+M200</f>
        <v>0</v>
      </c>
      <c r="N226" s="260">
        <f t="shared" si="327"/>
        <v>0</v>
      </c>
      <c r="O226" s="269">
        <f t="shared" si="324"/>
        <v>0</v>
      </c>
      <c r="P226" s="283">
        <f>+P174+P200</f>
        <v>0</v>
      </c>
      <c r="Q226" s="261">
        <f>O226+P226</f>
        <v>0</v>
      </c>
      <c r="R226" s="259">
        <f t="shared" si="325"/>
        <v>0</v>
      </c>
      <c r="S226" s="260">
        <f t="shared" si="325"/>
        <v>0</v>
      </c>
      <c r="T226" s="269">
        <f t="shared" si="326"/>
        <v>0</v>
      </c>
      <c r="U226" s="283">
        <f>+U174+U200</f>
        <v>0</v>
      </c>
      <c r="V226" s="261">
        <f>T226+U226</f>
        <v>0</v>
      </c>
      <c r="W226" s="311">
        <f t="shared" si="302"/>
        <v>0</v>
      </c>
    </row>
    <row r="227" spans="1:23" ht="14.25" customHeight="1" thickBot="1">
      <c r="A227" s="386"/>
      <c r="K227" s="386"/>
      <c r="L227" s="242" t="s">
        <v>23</v>
      </c>
      <c r="M227" s="259">
        <f t="shared" ref="M227:N227" si="328">+M175+M201</f>
        <v>0</v>
      </c>
      <c r="N227" s="260">
        <f t="shared" si="328"/>
        <v>0</v>
      </c>
      <c r="O227" s="269">
        <f t="shared" si="324"/>
        <v>0</v>
      </c>
      <c r="P227" s="283">
        <f>+P175+P201</f>
        <v>0</v>
      </c>
      <c r="Q227" s="261">
        <f>O227+P227</f>
        <v>0</v>
      </c>
      <c r="R227" s="259">
        <f t="shared" si="325"/>
        <v>0</v>
      </c>
      <c r="S227" s="260">
        <f t="shared" si="325"/>
        <v>0</v>
      </c>
      <c r="T227" s="269">
        <f t="shared" si="326"/>
        <v>0</v>
      </c>
      <c r="U227" s="283">
        <f>+U175+U201</f>
        <v>0</v>
      </c>
      <c r="V227" s="261">
        <f>T227+U227</f>
        <v>0</v>
      </c>
      <c r="W227" s="311">
        <f t="shared" si="302"/>
        <v>0</v>
      </c>
    </row>
    <row r="228" spans="1:23" ht="14.25" customHeight="1" thickTop="1" thickBot="1">
      <c r="L228" s="264" t="s">
        <v>40</v>
      </c>
      <c r="M228" s="265">
        <f t="shared" ref="M228:Q228" si="329">+M225+M226+M227</f>
        <v>0</v>
      </c>
      <c r="N228" s="266">
        <f t="shared" si="329"/>
        <v>0</v>
      </c>
      <c r="O228" s="267">
        <f t="shared" si="329"/>
        <v>0</v>
      </c>
      <c r="P228" s="285">
        <f t="shared" si="329"/>
        <v>0</v>
      </c>
      <c r="Q228" s="286">
        <f t="shared" si="329"/>
        <v>0</v>
      </c>
      <c r="R228" s="265">
        <f t="shared" ref="R228:V228" si="330">+R225+R226+R227</f>
        <v>0</v>
      </c>
      <c r="S228" s="266">
        <f t="shared" si="330"/>
        <v>0</v>
      </c>
      <c r="T228" s="267">
        <f t="shared" si="330"/>
        <v>0</v>
      </c>
      <c r="U228" s="285">
        <f t="shared" si="330"/>
        <v>0</v>
      </c>
      <c r="V228" s="286">
        <f t="shared" si="330"/>
        <v>0</v>
      </c>
      <c r="W228" s="373">
        <f t="shared" si="302"/>
        <v>0</v>
      </c>
    </row>
    <row r="229" spans="1:23" ht="14.25" customHeight="1" thickTop="1" thickBot="1">
      <c r="L229" s="242" t="s">
        <v>10</v>
      </c>
      <c r="M229" s="259">
        <f t="shared" ref="M229:N229" si="331">+M177+M203</f>
        <v>0</v>
      </c>
      <c r="N229" s="260">
        <f t="shared" si="331"/>
        <v>0</v>
      </c>
      <c r="O229" s="261">
        <f>M229+N229</f>
        <v>0</v>
      </c>
      <c r="P229" s="283">
        <f>+P177+P203</f>
        <v>0</v>
      </c>
      <c r="Q229" s="261">
        <f>O229+P229</f>
        <v>0</v>
      </c>
      <c r="R229" s="259">
        <f>+R177+R203</f>
        <v>0</v>
      </c>
      <c r="S229" s="260">
        <f>+S177+S203</f>
        <v>0</v>
      </c>
      <c r="T229" s="261">
        <f>R229+S229</f>
        <v>0</v>
      </c>
      <c r="U229" s="283">
        <f>+U177+U203</f>
        <v>0</v>
      </c>
      <c r="V229" s="261">
        <f>T229+U229</f>
        <v>0</v>
      </c>
      <c r="W229" s="311">
        <f>IF(Q229=0,0,((V229/Q229)-1)*100)</f>
        <v>0</v>
      </c>
    </row>
    <row r="230" spans="1:23" ht="14.25" customHeight="1" thickTop="1" thickBot="1">
      <c r="L230" s="264" t="s">
        <v>66</v>
      </c>
      <c r="M230" s="265">
        <f>+M220+M224+M228+M229</f>
        <v>0</v>
      </c>
      <c r="N230" s="266">
        <f t="shared" ref="N230" si="332">+N220+N224+N228+N229</f>
        <v>0</v>
      </c>
      <c r="O230" s="267">
        <f t="shared" ref="O230" si="333">+O220+O224+O228+O229</f>
        <v>0</v>
      </c>
      <c r="P230" s="265">
        <f t="shared" ref="P230" si="334">+P220+P224+P228+P229</f>
        <v>0</v>
      </c>
      <c r="Q230" s="267">
        <f t="shared" ref="Q230" si="335">+Q220+Q224+Q228+Q229</f>
        <v>0</v>
      </c>
      <c r="R230" s="265">
        <f t="shared" ref="R230" si="336">+R220+R224+R228+R229</f>
        <v>0</v>
      </c>
      <c r="S230" s="266">
        <f t="shared" ref="S230" si="337">+S220+S224+S228+S229</f>
        <v>0</v>
      </c>
      <c r="T230" s="267">
        <f t="shared" ref="T230" si="338">+T220+T224+T228+T229</f>
        <v>0</v>
      </c>
      <c r="U230" s="265">
        <f t="shared" ref="U230" si="339">+U220+U224+U228+U229</f>
        <v>0</v>
      </c>
      <c r="V230" s="267">
        <f t="shared" ref="V230" si="340">+V220+V224+V228+V229</f>
        <v>0</v>
      </c>
      <c r="W230" s="371">
        <f t="shared" ref="W230" si="341">IF(Q230=0,0,((V230/Q230)-1)*100)</f>
        <v>0</v>
      </c>
    </row>
    <row r="231" spans="1:23" ht="14.25" customHeight="1" thickTop="1">
      <c r="L231" s="242" t="s">
        <v>11</v>
      </c>
      <c r="M231" s="259">
        <f t="shared" ref="M231:N231" si="342">+M179+M205</f>
        <v>0</v>
      </c>
      <c r="N231" s="260">
        <f t="shared" si="342"/>
        <v>0</v>
      </c>
      <c r="O231" s="261">
        <f>M231+N231</f>
        <v>0</v>
      </c>
      <c r="P231" s="283">
        <f>+P179+P205</f>
        <v>0</v>
      </c>
      <c r="Q231" s="261">
        <f>O231+P231</f>
        <v>0</v>
      </c>
      <c r="R231" s="259"/>
      <c r="S231" s="260"/>
      <c r="T231" s="261"/>
      <c r="U231" s="283"/>
      <c r="V231" s="261"/>
      <c r="W231" s="311"/>
    </row>
    <row r="232" spans="1:23" ht="14.25" customHeight="1" thickBot="1">
      <c r="L232" s="248" t="s">
        <v>12</v>
      </c>
      <c r="M232" s="259">
        <f t="shared" ref="M232:N232" si="343">+M180+M206</f>
        <v>0</v>
      </c>
      <c r="N232" s="260">
        <f t="shared" si="343"/>
        <v>0</v>
      </c>
      <c r="O232" s="261">
        <f t="shared" ref="O232" si="344">M232+N232</f>
        <v>0</v>
      </c>
      <c r="P232" s="283">
        <f>+P180+P206</f>
        <v>0</v>
      </c>
      <c r="Q232" s="261">
        <f>O232+P232</f>
        <v>0</v>
      </c>
      <c r="R232" s="259"/>
      <c r="S232" s="260"/>
      <c r="T232" s="261"/>
      <c r="U232" s="283"/>
      <c r="V232" s="261"/>
      <c r="W232" s="311"/>
    </row>
    <row r="233" spans="1:23" ht="14.25" customHeight="1" thickTop="1" thickBot="1">
      <c r="L233" s="264" t="s">
        <v>38</v>
      </c>
      <c r="M233" s="265">
        <f t="shared" ref="M233:Q233" si="345">+M229+M231+M232</f>
        <v>0</v>
      </c>
      <c r="N233" s="266">
        <f t="shared" si="345"/>
        <v>0</v>
      </c>
      <c r="O233" s="267">
        <f t="shared" si="345"/>
        <v>0</v>
      </c>
      <c r="P233" s="265">
        <f t="shared" si="345"/>
        <v>0</v>
      </c>
      <c r="Q233" s="267">
        <f t="shared" si="345"/>
        <v>0</v>
      </c>
      <c r="R233" s="265"/>
      <c r="S233" s="266"/>
      <c r="T233" s="267"/>
      <c r="U233" s="265"/>
      <c r="V233" s="267"/>
      <c r="W233" s="371"/>
    </row>
    <row r="234" spans="1:23" ht="14.25" customHeight="1" thickTop="1" thickBot="1">
      <c r="L234" s="264" t="s">
        <v>63</v>
      </c>
      <c r="M234" s="265">
        <f t="shared" ref="M234:Q234" si="346">+M220+M224+M228+M233</f>
        <v>0</v>
      </c>
      <c r="N234" s="266">
        <f t="shared" si="346"/>
        <v>0</v>
      </c>
      <c r="O234" s="267">
        <f t="shared" si="346"/>
        <v>0</v>
      </c>
      <c r="P234" s="265">
        <f t="shared" si="346"/>
        <v>0</v>
      </c>
      <c r="Q234" s="267">
        <f t="shared" si="346"/>
        <v>0</v>
      </c>
      <c r="R234" s="265"/>
      <c r="S234" s="266"/>
      <c r="T234" s="267"/>
      <c r="U234" s="265"/>
      <c r="V234" s="267"/>
      <c r="W234" s="371"/>
    </row>
    <row r="235" spans="1:23" ht="13.5" thickTop="1">
      <c r="L235" s="277" t="s">
        <v>60</v>
      </c>
      <c r="M235" s="236"/>
      <c r="N235" s="236"/>
      <c r="O235" s="236"/>
      <c r="P235" s="236"/>
      <c r="Q235" s="236"/>
      <c r="R235" s="236"/>
      <c r="S235" s="236"/>
      <c r="T235" s="236"/>
      <c r="U235" s="236"/>
      <c r="V235" s="236"/>
      <c r="W235" s="236"/>
    </row>
  </sheetData>
  <sheetProtection password="CF53" sheet="1" objects="1" scenarios="1"/>
  <mergeCells count="40">
    <mergeCell ref="L210:W210"/>
    <mergeCell ref="L211:W211"/>
    <mergeCell ref="L158:W158"/>
    <mergeCell ref="L159:W159"/>
    <mergeCell ref="L184:W184"/>
    <mergeCell ref="L185:W185"/>
    <mergeCell ref="B54:I54"/>
    <mergeCell ref="B55:I55"/>
    <mergeCell ref="C57:E57"/>
    <mergeCell ref="F57:H57"/>
    <mergeCell ref="L54:W54"/>
    <mergeCell ref="L55:W55"/>
    <mergeCell ref="M57:Q57"/>
    <mergeCell ref="R57:V57"/>
    <mergeCell ref="R31:V31"/>
    <mergeCell ref="L107:W107"/>
    <mergeCell ref="L132:W132"/>
    <mergeCell ref="L133:W133"/>
    <mergeCell ref="L80:W80"/>
    <mergeCell ref="L81:W81"/>
    <mergeCell ref="L106:W106"/>
    <mergeCell ref="M83:Q83"/>
    <mergeCell ref="R83:V83"/>
    <mergeCell ref="R109:V109"/>
    <mergeCell ref="R135:V135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</mergeCells>
  <conditionalFormatting sqref="A1:A8 K1:K8 A27:A34 K27:K34 A79:A86 K79:K86 A105:A112 K105:K112 A157:A164 K157:K164 A183:A190 K183:K190 A235:A1048576 K235:K1048576 A20:A21 K20:K21 A53:A73 K53:K73 A124:A125 K124:K125 A131:A151 K131:K151 A202:A203 K202:K203 A209:A229 K209:K229 A46:A47 K46:K47 A98:A99 K101:K102 A176:A177 K176:K177 K23:K24 A23:A24 K49:K50 A49:A50 K75:K76 A75:A76 A101:A102 K127:K128 A127:A128 K153:K154 A153:A154 K179:K180 A179:A180 K205:K206 A205:A206 K231:K232 A231:A232">
    <cfRule type="containsText" dxfId="327" priority="95" operator="containsText" text="NOT OK">
      <formula>NOT(ISERROR(SEARCH("NOT OK",A1)))</formula>
    </cfRule>
  </conditionalFormatting>
  <conditionalFormatting sqref="K98:K99">
    <cfRule type="containsText" dxfId="326" priority="91" operator="containsText" text="NOT OK">
      <formula>NOT(ISERROR(SEARCH("NOT OK",K98)))</formula>
    </cfRule>
  </conditionalFormatting>
  <conditionalFormatting sqref="A165:A175 K165:K175">
    <cfRule type="containsText" dxfId="325" priority="89" operator="containsText" text="NOT OK">
      <formula>NOT(ISERROR(SEARCH("NOT OK",A165)))</formula>
    </cfRule>
  </conditionalFormatting>
  <conditionalFormatting sqref="A191:A201 K191:K201">
    <cfRule type="containsText" dxfId="324" priority="88" operator="containsText" text="NOT OK">
      <formula>NOT(ISERROR(SEARCH("NOT OK",A191)))</formula>
    </cfRule>
  </conditionalFormatting>
  <conditionalFormatting sqref="A26 K26">
    <cfRule type="containsText" dxfId="323" priority="87" operator="containsText" text="NOT OK">
      <formula>NOT(ISERROR(SEARCH("NOT OK",A26)))</formula>
    </cfRule>
  </conditionalFormatting>
  <conditionalFormatting sqref="A104 K104">
    <cfRule type="containsText" dxfId="322" priority="84" operator="containsText" text="NOT OK">
      <formula>NOT(ISERROR(SEARCH("NOT OK",A104)))</formula>
    </cfRule>
  </conditionalFormatting>
  <conditionalFormatting sqref="A182 K182">
    <cfRule type="containsText" dxfId="321" priority="81" operator="containsText" text="NOT OK">
      <formula>NOT(ISERROR(SEARCH("NOT OK",A182)))</formula>
    </cfRule>
  </conditionalFormatting>
  <conditionalFormatting sqref="A25 K25">
    <cfRule type="containsText" dxfId="320" priority="78" operator="containsText" text="NOT OK">
      <formula>NOT(ISERROR(SEARCH("NOT OK",A25)))</formula>
    </cfRule>
  </conditionalFormatting>
  <conditionalFormatting sqref="A52 K52">
    <cfRule type="containsText" dxfId="319" priority="77" operator="containsText" text="NOT OK">
      <formula>NOT(ISERROR(SEARCH("NOT OK",A52)))</formula>
    </cfRule>
  </conditionalFormatting>
  <conditionalFormatting sqref="A51 K51">
    <cfRule type="containsText" dxfId="318" priority="76" operator="containsText" text="NOT OK">
      <formula>NOT(ISERROR(SEARCH("NOT OK",A51)))</formula>
    </cfRule>
  </conditionalFormatting>
  <conditionalFormatting sqref="A78 K78">
    <cfRule type="containsText" dxfId="317" priority="75" operator="containsText" text="NOT OK">
      <formula>NOT(ISERROR(SEARCH("NOT OK",A78)))</formula>
    </cfRule>
  </conditionalFormatting>
  <conditionalFormatting sqref="A77 K77">
    <cfRule type="containsText" dxfId="316" priority="74" operator="containsText" text="NOT OK">
      <formula>NOT(ISERROR(SEARCH("NOT OK",A77)))</formula>
    </cfRule>
  </conditionalFormatting>
  <conditionalFormatting sqref="A103 K103">
    <cfRule type="containsText" dxfId="315" priority="73" operator="containsText" text="NOT OK">
      <formula>NOT(ISERROR(SEARCH("NOT OK",A103)))</formula>
    </cfRule>
  </conditionalFormatting>
  <conditionalFormatting sqref="A130 K130">
    <cfRule type="containsText" dxfId="314" priority="72" operator="containsText" text="NOT OK">
      <formula>NOT(ISERROR(SEARCH("NOT OK",A130)))</formula>
    </cfRule>
  </conditionalFormatting>
  <conditionalFormatting sqref="A129 K129">
    <cfRule type="containsText" dxfId="313" priority="71" operator="containsText" text="NOT OK">
      <formula>NOT(ISERROR(SEARCH("NOT OK",A129)))</formula>
    </cfRule>
  </conditionalFormatting>
  <conditionalFormatting sqref="A156 K156">
    <cfRule type="containsText" dxfId="312" priority="70" operator="containsText" text="NOT OK">
      <formula>NOT(ISERROR(SEARCH("NOT OK",A156)))</formula>
    </cfRule>
  </conditionalFormatting>
  <conditionalFormatting sqref="A155 K155">
    <cfRule type="containsText" dxfId="311" priority="69" operator="containsText" text="NOT OK">
      <formula>NOT(ISERROR(SEARCH("NOT OK",A155)))</formula>
    </cfRule>
  </conditionalFormatting>
  <conditionalFormatting sqref="A181 K181">
    <cfRule type="containsText" dxfId="310" priority="68" operator="containsText" text="NOT OK">
      <formula>NOT(ISERROR(SEARCH("NOT OK",A181)))</formula>
    </cfRule>
  </conditionalFormatting>
  <conditionalFormatting sqref="A208 K208">
    <cfRule type="containsText" dxfId="309" priority="67" operator="containsText" text="NOT OK">
      <formula>NOT(ISERROR(SEARCH("NOT OK",A208)))</formula>
    </cfRule>
  </conditionalFormatting>
  <conditionalFormatting sqref="A207 K207">
    <cfRule type="containsText" dxfId="308" priority="66" operator="containsText" text="NOT OK">
      <formula>NOT(ISERROR(SEARCH("NOT OK",A207)))</formula>
    </cfRule>
  </conditionalFormatting>
  <conditionalFormatting sqref="A234 K234">
    <cfRule type="containsText" dxfId="307" priority="65" operator="containsText" text="NOT OK">
      <formula>NOT(ISERROR(SEARCH("NOT OK",A234)))</formula>
    </cfRule>
  </conditionalFormatting>
  <conditionalFormatting sqref="A233 K233">
    <cfRule type="containsText" dxfId="306" priority="64" operator="containsText" text="NOT OK">
      <formula>NOT(ISERROR(SEARCH("NOT OK",A233)))</formula>
    </cfRule>
  </conditionalFormatting>
  <conditionalFormatting sqref="A9:A10 K9:K10 K13:K19 A13:A19">
    <cfRule type="containsText" dxfId="305" priority="22" operator="containsText" text="NOT OK">
      <formula>NOT(ISERROR(SEARCH("NOT OK",A9)))</formula>
    </cfRule>
  </conditionalFormatting>
  <conditionalFormatting sqref="A11:A12 K11:K12">
    <cfRule type="containsText" dxfId="304" priority="21" operator="containsText" text="NOT OK">
      <formula>NOT(ISERROR(SEARCH("NOT OK",A11)))</formula>
    </cfRule>
  </conditionalFormatting>
  <conditionalFormatting sqref="K35:K36 A35:A36 K39:K41 A39:A41 A43:A45 K43:K45">
    <cfRule type="containsText" dxfId="303" priority="20" operator="containsText" text="NOT OK">
      <formula>NOT(ISERROR(SEARCH("NOT OK",A35)))</formula>
    </cfRule>
  </conditionalFormatting>
  <conditionalFormatting sqref="K37 A37">
    <cfRule type="containsText" dxfId="302" priority="19" operator="containsText" text="NOT OK">
      <formula>NOT(ISERROR(SEARCH("NOT OK",A37)))</formula>
    </cfRule>
  </conditionalFormatting>
  <conditionalFormatting sqref="A38:A41 K38:K41">
    <cfRule type="containsText" dxfId="301" priority="18" operator="containsText" text="NOT OK">
      <formula>NOT(ISERROR(SEARCH("NOT OK",A38)))</formula>
    </cfRule>
  </conditionalFormatting>
  <conditionalFormatting sqref="A42:A44 K42:K44">
    <cfRule type="containsText" dxfId="300" priority="17" operator="containsText" text="NOT OK">
      <formula>NOT(ISERROR(SEARCH("NOT OK",A42)))</formula>
    </cfRule>
  </conditionalFormatting>
  <conditionalFormatting sqref="K87:K88 A87:A88 A91:A97 K91:K97">
    <cfRule type="containsText" dxfId="299" priority="16" operator="containsText" text="NOT OK">
      <formula>NOT(ISERROR(SEARCH("NOT OK",A87)))</formula>
    </cfRule>
  </conditionalFormatting>
  <conditionalFormatting sqref="K89:K96 A89:A96">
    <cfRule type="containsText" dxfId="298" priority="15" operator="containsText" text="NOT OK">
      <formula>NOT(ISERROR(SEARCH("NOT OK",A89)))</formula>
    </cfRule>
  </conditionalFormatting>
  <conditionalFormatting sqref="A113:A114 K113:K114 K117:K119 A117:A119 K121:K123 A121:A123">
    <cfRule type="containsText" dxfId="297" priority="14" operator="containsText" text="NOT OK">
      <formula>NOT(ISERROR(SEARCH("NOT OK",A113)))</formula>
    </cfRule>
  </conditionalFormatting>
  <conditionalFormatting sqref="A115 K115">
    <cfRule type="containsText" dxfId="296" priority="13" operator="containsText" text="NOT OK">
      <formula>NOT(ISERROR(SEARCH("NOT OK",A115)))</formula>
    </cfRule>
  </conditionalFormatting>
  <conditionalFormatting sqref="K116:K119 A116:A119">
    <cfRule type="containsText" dxfId="295" priority="12" operator="containsText" text="NOT OK">
      <formula>NOT(ISERROR(SEARCH("NOT OK",A116)))</formula>
    </cfRule>
  </conditionalFormatting>
  <conditionalFormatting sqref="K120:K122 A120:A122">
    <cfRule type="containsText" dxfId="294" priority="11" operator="containsText" text="NOT OK">
      <formula>NOT(ISERROR(SEARCH("NOT OK",A120)))</formula>
    </cfRule>
  </conditionalFormatting>
  <conditionalFormatting sqref="K120:K122 A120:A122">
    <cfRule type="containsText" dxfId="293" priority="10" operator="containsText" text="NOT OK">
      <formula>NOT(ISERROR(SEARCH("NOT OK",A120)))</formula>
    </cfRule>
  </conditionalFormatting>
  <conditionalFormatting sqref="A22 K22">
    <cfRule type="containsText" dxfId="292" priority="9" operator="containsText" text="NOT OK">
      <formula>NOT(ISERROR(SEARCH("NOT OK",A22)))</formula>
    </cfRule>
  </conditionalFormatting>
  <conditionalFormatting sqref="A48 K48">
    <cfRule type="containsText" dxfId="291" priority="8" operator="containsText" text="NOT OK">
      <formula>NOT(ISERROR(SEARCH("NOT OK",A48)))</formula>
    </cfRule>
  </conditionalFormatting>
  <conditionalFormatting sqref="A74 K74">
    <cfRule type="containsText" dxfId="290" priority="7" operator="containsText" text="NOT OK">
      <formula>NOT(ISERROR(SEARCH("NOT OK",A74)))</formula>
    </cfRule>
  </conditionalFormatting>
  <conditionalFormatting sqref="A100 K100">
    <cfRule type="containsText" dxfId="289" priority="6" operator="containsText" text="NOT OK">
      <formula>NOT(ISERROR(SEARCH("NOT OK",A100)))</formula>
    </cfRule>
  </conditionalFormatting>
  <conditionalFormatting sqref="A126 K126">
    <cfRule type="containsText" dxfId="288" priority="5" operator="containsText" text="NOT OK">
      <formula>NOT(ISERROR(SEARCH("NOT OK",A126)))</formula>
    </cfRule>
  </conditionalFormatting>
  <conditionalFormatting sqref="A152 K152">
    <cfRule type="containsText" dxfId="287" priority="4" operator="containsText" text="NOT OK">
      <formula>NOT(ISERROR(SEARCH("NOT OK",A152)))</formula>
    </cfRule>
  </conditionalFormatting>
  <conditionalFormatting sqref="A178 K178">
    <cfRule type="containsText" dxfId="286" priority="3" operator="containsText" text="NOT OK">
      <formula>NOT(ISERROR(SEARCH("NOT OK",A178)))</formula>
    </cfRule>
  </conditionalFormatting>
  <conditionalFormatting sqref="A204 K204">
    <cfRule type="containsText" dxfId="285" priority="2" operator="containsText" text="NOT OK">
      <formula>NOT(ISERROR(SEARCH("NOT OK",A204)))</formula>
    </cfRule>
  </conditionalFormatting>
  <conditionalFormatting sqref="A230 K230">
    <cfRule type="containsText" dxfId="284" priority="1" operator="containsText" text="NOT OK">
      <formula>NOT(ISERROR(SEARCH("NOT OK",A230)))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Suvarnabhumi Airport</oddHeader>
  </headerFooter>
  <rowBreaks count="2" manualBreakCount="2">
    <brk id="79" min="11" max="22" man="1"/>
    <brk id="157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235"/>
  <sheetViews>
    <sheetView topLeftCell="E58" zoomScaleNormal="100" workbookViewId="0">
      <selection activeCell="T16" sqref="T16"/>
    </sheetView>
  </sheetViews>
  <sheetFormatPr defaultColWidth="7" defaultRowHeight="12.75"/>
  <cols>
    <col min="1" max="1" width="7" style="3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10.5703125" style="2" customWidth="1"/>
    <col min="10" max="10" width="7" style="1" customWidth="1"/>
    <col min="11" max="11" width="7" style="3"/>
    <col min="12" max="12" width="13" style="1" customWidth="1"/>
    <col min="13" max="14" width="12.85546875" style="1" customWidth="1"/>
    <col min="15" max="15" width="14.140625" style="1" bestFit="1" customWidth="1"/>
    <col min="16" max="16" width="11.140625" style="1" customWidth="1"/>
    <col min="17" max="19" width="12.85546875" style="1" customWidth="1"/>
    <col min="20" max="20" width="14.140625" style="1" bestFit="1" customWidth="1"/>
    <col min="21" max="21" width="11.140625" style="1" customWidth="1"/>
    <col min="22" max="22" width="12.85546875" style="1" customWidth="1"/>
    <col min="23" max="23" width="12.140625" style="2" bestFit="1" customWidth="1"/>
    <col min="24" max="16384" width="7" style="1"/>
  </cols>
  <sheetData>
    <row r="1" spans="1:23" ht="13.5" thickBot="1"/>
    <row r="2" spans="1:23" ht="13.5" thickTop="1">
      <c r="B2" s="449" t="s">
        <v>0</v>
      </c>
      <c r="C2" s="450"/>
      <c r="D2" s="450"/>
      <c r="E2" s="450"/>
      <c r="F2" s="450"/>
      <c r="G2" s="450"/>
      <c r="H2" s="450"/>
      <c r="I2" s="451"/>
      <c r="J2" s="3"/>
      <c r="L2" s="452" t="s">
        <v>1</v>
      </c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4"/>
    </row>
    <row r="3" spans="1:23" ht="13.5" thickBot="1">
      <c r="B3" s="455" t="s">
        <v>46</v>
      </c>
      <c r="C3" s="456"/>
      <c r="D3" s="456"/>
      <c r="E3" s="456"/>
      <c r="F3" s="456"/>
      <c r="G3" s="456"/>
      <c r="H3" s="456"/>
      <c r="I3" s="457"/>
      <c r="J3" s="3"/>
      <c r="L3" s="458" t="s">
        <v>48</v>
      </c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60"/>
    </row>
    <row r="4" spans="1:23" ht="14.25" thickTop="1" thickBot="1">
      <c r="B4" s="105"/>
      <c r="C4" s="106"/>
      <c r="D4" s="106"/>
      <c r="E4" s="106"/>
      <c r="F4" s="106"/>
      <c r="G4" s="106"/>
      <c r="H4" s="106"/>
      <c r="I4" s="107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8"/>
      <c r="C5" s="461" t="s">
        <v>64</v>
      </c>
      <c r="D5" s="462"/>
      <c r="E5" s="463"/>
      <c r="F5" s="461" t="s">
        <v>65</v>
      </c>
      <c r="G5" s="462"/>
      <c r="H5" s="463"/>
      <c r="I5" s="109" t="s">
        <v>2</v>
      </c>
      <c r="J5" s="3"/>
      <c r="L5" s="11"/>
      <c r="M5" s="464" t="s">
        <v>64</v>
      </c>
      <c r="N5" s="465"/>
      <c r="O5" s="465"/>
      <c r="P5" s="465"/>
      <c r="Q5" s="466"/>
      <c r="R5" s="464" t="s">
        <v>65</v>
      </c>
      <c r="S5" s="465"/>
      <c r="T5" s="465"/>
      <c r="U5" s="465"/>
      <c r="V5" s="466"/>
      <c r="W5" s="12" t="s">
        <v>2</v>
      </c>
    </row>
    <row r="6" spans="1:23" ht="13.5" thickTop="1">
      <c r="B6" s="110" t="s">
        <v>3</v>
      </c>
      <c r="C6" s="111"/>
      <c r="D6" s="112"/>
      <c r="E6" s="113"/>
      <c r="F6" s="111"/>
      <c r="G6" s="112"/>
      <c r="H6" s="113"/>
      <c r="I6" s="114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5"/>
      <c r="C7" s="116" t="s">
        <v>5</v>
      </c>
      <c r="D7" s="117" t="s">
        <v>6</v>
      </c>
      <c r="E7" s="408" t="s">
        <v>7</v>
      </c>
      <c r="F7" s="116" t="s">
        <v>5</v>
      </c>
      <c r="G7" s="117" t="s">
        <v>6</v>
      </c>
      <c r="H7" s="404" t="s">
        <v>7</v>
      </c>
      <c r="I7" s="119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10"/>
      <c r="C8" s="120"/>
      <c r="D8" s="121"/>
      <c r="E8" s="173"/>
      <c r="F8" s="120"/>
      <c r="G8" s="121"/>
      <c r="H8" s="173"/>
      <c r="I8" s="123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80" t="str">
        <f t="shared" ref="A9:A13" si="0">IF(ISERROR(F9/G9)," ",IF(F9/G9&gt;0.5,IF(F9/G9&lt;1.5," ","NOT OK"),"NOT OK"))</f>
        <v xml:space="preserve"> </v>
      </c>
      <c r="B9" s="110" t="s">
        <v>13</v>
      </c>
      <c r="C9" s="124">
        <v>2943</v>
      </c>
      <c r="D9" s="126">
        <v>2936</v>
      </c>
      <c r="E9" s="174">
        <f>SUM(C9:D9)</f>
        <v>5879</v>
      </c>
      <c r="F9" s="124">
        <v>3658</v>
      </c>
      <c r="G9" s="126">
        <v>3649</v>
      </c>
      <c r="H9" s="174">
        <f>SUM(F9:G9)</f>
        <v>7307</v>
      </c>
      <c r="I9" s="127">
        <f t="shared" ref="I9:I13" si="1">IF(E9=0,0,((H9/E9)-1)*100)</f>
        <v>24.289845211770711</v>
      </c>
      <c r="J9" s="7"/>
      <c r="L9" s="13" t="s">
        <v>13</v>
      </c>
      <c r="M9" s="39">
        <v>509486</v>
      </c>
      <c r="N9" s="37">
        <v>487874</v>
      </c>
      <c r="O9" s="402">
        <f t="shared" ref="O9" si="2">+M9+N9</f>
        <v>997360</v>
      </c>
      <c r="P9" s="401">
        <v>1835</v>
      </c>
      <c r="Q9" s="402">
        <f>O9+P9</f>
        <v>999195</v>
      </c>
      <c r="R9" s="39">
        <v>636804</v>
      </c>
      <c r="S9" s="37">
        <v>633269</v>
      </c>
      <c r="T9" s="402">
        <f t="shared" ref="T9" si="3">+R9+S9</f>
        <v>1270073</v>
      </c>
      <c r="U9" s="401">
        <v>1709</v>
      </c>
      <c r="V9" s="402">
        <f>T9+U9</f>
        <v>1271782</v>
      </c>
      <c r="W9" s="40">
        <f t="shared" ref="W9:W13" si="4">IF(Q9=0,0,((V9/Q9)-1)*100)</f>
        <v>27.280660932050303</v>
      </c>
    </row>
    <row r="10" spans="1:23">
      <c r="A10" s="380" t="str">
        <f t="shared" si="0"/>
        <v xml:space="preserve"> </v>
      </c>
      <c r="B10" s="110" t="s">
        <v>14</v>
      </c>
      <c r="C10" s="124">
        <v>2682</v>
      </c>
      <c r="D10" s="126">
        <v>2682</v>
      </c>
      <c r="E10" s="174">
        <f>SUM(C10:D10)</f>
        <v>5364</v>
      </c>
      <c r="F10" s="124">
        <v>3374</v>
      </c>
      <c r="G10" s="126">
        <v>3373</v>
      </c>
      <c r="H10" s="174">
        <f>SUM(F10:G10)</f>
        <v>6747</v>
      </c>
      <c r="I10" s="127">
        <f t="shared" si="1"/>
        <v>25.782997762863523</v>
      </c>
      <c r="J10" s="3"/>
      <c r="L10" s="13" t="s">
        <v>14</v>
      </c>
      <c r="M10" s="39">
        <v>464618</v>
      </c>
      <c r="N10" s="37">
        <v>493366</v>
      </c>
      <c r="O10" s="342">
        <f>+M10+N10</f>
        <v>957984</v>
      </c>
      <c r="P10" s="401">
        <v>2757</v>
      </c>
      <c r="Q10" s="402">
        <f>O10+P10</f>
        <v>960741</v>
      </c>
      <c r="R10" s="39">
        <v>609776</v>
      </c>
      <c r="S10" s="37">
        <v>625797</v>
      </c>
      <c r="T10" s="402">
        <f>+R10+S10</f>
        <v>1235573</v>
      </c>
      <c r="U10" s="401">
        <v>2577</v>
      </c>
      <c r="V10" s="402">
        <f>T10+U10</f>
        <v>1238150</v>
      </c>
      <c r="W10" s="40">
        <f t="shared" si="4"/>
        <v>28.87448334150411</v>
      </c>
    </row>
    <row r="11" spans="1:23" ht="13.5" thickBot="1">
      <c r="A11" s="382" t="str">
        <f t="shared" si="0"/>
        <v xml:space="preserve"> </v>
      </c>
      <c r="B11" s="110" t="s">
        <v>15</v>
      </c>
      <c r="C11" s="124">
        <v>3048</v>
      </c>
      <c r="D11" s="126">
        <v>3048</v>
      </c>
      <c r="E11" s="174">
        <f>SUM(C11:D11)</f>
        <v>6096</v>
      </c>
      <c r="F11" s="124">
        <v>3678</v>
      </c>
      <c r="G11" s="126">
        <v>3669</v>
      </c>
      <c r="H11" s="174">
        <f>SUM(F11:G11)</f>
        <v>7347</v>
      </c>
      <c r="I11" s="127">
        <f t="shared" si="1"/>
        <v>20.521653543307082</v>
      </c>
      <c r="J11" s="7"/>
      <c r="L11" s="13" t="s">
        <v>15</v>
      </c>
      <c r="M11" s="39">
        <v>530429</v>
      </c>
      <c r="N11" s="37">
        <v>542638</v>
      </c>
      <c r="O11" s="402">
        <f>+M11+N11</f>
        <v>1073067</v>
      </c>
      <c r="P11" s="401">
        <v>3019</v>
      </c>
      <c r="Q11" s="402">
        <f>O11+P11</f>
        <v>1076086</v>
      </c>
      <c r="R11" s="39">
        <v>654618</v>
      </c>
      <c r="S11" s="37">
        <v>669337</v>
      </c>
      <c r="T11" s="402">
        <f>+R11+S11</f>
        <v>1323955</v>
      </c>
      <c r="U11" s="401">
        <v>3195</v>
      </c>
      <c r="V11" s="402">
        <f>T11+U11</f>
        <v>1327150</v>
      </c>
      <c r="W11" s="40">
        <f t="shared" si="4"/>
        <v>23.331220738862889</v>
      </c>
    </row>
    <row r="12" spans="1:23" ht="14.25" thickTop="1" thickBot="1">
      <c r="A12" s="380" t="str">
        <f t="shared" si="0"/>
        <v xml:space="preserve"> </v>
      </c>
      <c r="B12" s="131" t="s">
        <v>61</v>
      </c>
      <c r="C12" s="132">
        <f>+C9+C10+C11</f>
        <v>8673</v>
      </c>
      <c r="D12" s="134">
        <f t="shared" ref="D12:H12" si="5">+D9+D10+D11</f>
        <v>8666</v>
      </c>
      <c r="E12" s="178">
        <f t="shared" si="5"/>
        <v>17339</v>
      </c>
      <c r="F12" s="132">
        <f t="shared" si="5"/>
        <v>10710</v>
      </c>
      <c r="G12" s="134">
        <f t="shared" si="5"/>
        <v>10691</v>
      </c>
      <c r="H12" s="178">
        <f t="shared" si="5"/>
        <v>21401</v>
      </c>
      <c r="I12" s="135">
        <f t="shared" si="1"/>
        <v>23.426956571889956</v>
      </c>
      <c r="J12" s="3"/>
      <c r="L12" s="41" t="s">
        <v>61</v>
      </c>
      <c r="M12" s="45">
        <f>+M9+M10+M11</f>
        <v>1504533</v>
      </c>
      <c r="N12" s="43">
        <f t="shared" ref="N12:V12" si="6">+N9+N10+N11</f>
        <v>1523878</v>
      </c>
      <c r="O12" s="187">
        <f t="shared" si="6"/>
        <v>3028411</v>
      </c>
      <c r="P12" s="43">
        <f t="shared" si="6"/>
        <v>7611</v>
      </c>
      <c r="Q12" s="187">
        <f t="shared" si="6"/>
        <v>3036022</v>
      </c>
      <c r="R12" s="45">
        <f t="shared" si="6"/>
        <v>1901198</v>
      </c>
      <c r="S12" s="43">
        <f t="shared" si="6"/>
        <v>1928403</v>
      </c>
      <c r="T12" s="187">
        <f t="shared" si="6"/>
        <v>3829601</v>
      </c>
      <c r="U12" s="43">
        <f t="shared" si="6"/>
        <v>7481</v>
      </c>
      <c r="V12" s="187">
        <f t="shared" si="6"/>
        <v>3837082</v>
      </c>
      <c r="W12" s="46">
        <f t="shared" si="4"/>
        <v>26.385184297083498</v>
      </c>
    </row>
    <row r="13" spans="1:23" ht="13.5" thickTop="1">
      <c r="A13" s="380" t="str">
        <f t="shared" si="0"/>
        <v xml:space="preserve"> </v>
      </c>
      <c r="B13" s="110" t="s">
        <v>16</v>
      </c>
      <c r="C13" s="137">
        <v>3101</v>
      </c>
      <c r="D13" s="139">
        <v>3067</v>
      </c>
      <c r="E13" s="174">
        <f t="shared" ref="E13" si="7">SUM(C13:D13)</f>
        <v>6168</v>
      </c>
      <c r="F13" s="137">
        <v>3518</v>
      </c>
      <c r="G13" s="139">
        <v>3522</v>
      </c>
      <c r="H13" s="174">
        <f t="shared" ref="H13" si="8">SUM(F13:G13)</f>
        <v>7040</v>
      </c>
      <c r="I13" s="127">
        <f t="shared" si="1"/>
        <v>14.137483787289229</v>
      </c>
      <c r="J13" s="7"/>
      <c r="L13" s="13" t="s">
        <v>16</v>
      </c>
      <c r="M13" s="39">
        <v>548507</v>
      </c>
      <c r="N13" s="37">
        <v>541855</v>
      </c>
      <c r="O13" s="402">
        <f>+M13+N13</f>
        <v>1090362</v>
      </c>
      <c r="P13" s="401">
        <v>1056</v>
      </c>
      <c r="Q13" s="402">
        <f>O13+P13</f>
        <v>1091418</v>
      </c>
      <c r="R13" s="39">
        <v>628369</v>
      </c>
      <c r="S13" s="37">
        <v>636842</v>
      </c>
      <c r="T13" s="402">
        <f>+R13+S13</f>
        <v>1265211</v>
      </c>
      <c r="U13" s="401">
        <v>1898</v>
      </c>
      <c r="V13" s="402">
        <f>T13+U13</f>
        <v>1267109</v>
      </c>
      <c r="W13" s="40">
        <f t="shared" si="4"/>
        <v>16.097498850119752</v>
      </c>
    </row>
    <row r="14" spans="1:23">
      <c r="A14" s="380" t="str">
        <f>IF(ISERROR(F14/G14)," ",IF(F14/G14&gt;0.5,IF(F14/G14&lt;1.5," ","NOT OK"),"NOT OK"))</f>
        <v xml:space="preserve"> </v>
      </c>
      <c r="B14" s="110" t="s">
        <v>17</v>
      </c>
      <c r="C14" s="137">
        <v>3125</v>
      </c>
      <c r="D14" s="139">
        <v>3086</v>
      </c>
      <c r="E14" s="174">
        <f>SUM(C14:D14)</f>
        <v>6211</v>
      </c>
      <c r="F14" s="137">
        <v>3666</v>
      </c>
      <c r="G14" s="139">
        <v>3656</v>
      </c>
      <c r="H14" s="174">
        <f>SUM(F14:G14)</f>
        <v>7322</v>
      </c>
      <c r="I14" s="127">
        <f>IF(E14=0,0,((H14/E14)-1)*100)</f>
        <v>17.887618740943488</v>
      </c>
      <c r="L14" s="13" t="s">
        <v>17</v>
      </c>
      <c r="M14" s="39">
        <v>522972</v>
      </c>
      <c r="N14" s="37">
        <v>521379</v>
      </c>
      <c r="O14" s="402">
        <f t="shared" ref="O14" si="9">+M14+N14</f>
        <v>1044351</v>
      </c>
      <c r="P14" s="401">
        <v>1959</v>
      </c>
      <c r="Q14" s="402">
        <f>O14+P14</f>
        <v>1046310</v>
      </c>
      <c r="R14" s="39">
        <v>620812</v>
      </c>
      <c r="S14" s="37">
        <v>635513</v>
      </c>
      <c r="T14" s="402">
        <f>+R14+S14</f>
        <v>1256325</v>
      </c>
      <c r="U14" s="401">
        <v>1987</v>
      </c>
      <c r="V14" s="402">
        <f>T14+U14</f>
        <v>1258312</v>
      </c>
      <c r="W14" s="40">
        <f>IF(Q14=0,0,((V14/Q14)-1)*100)</f>
        <v>20.261872676357861</v>
      </c>
    </row>
    <row r="15" spans="1:23" ht="13.5" thickBot="1">
      <c r="A15" s="383" t="str">
        <f>IF(ISERROR(F15/G15)," ",IF(F15/G15&gt;0.5,IF(F15/G15&lt;1.5," ","NOT OK"),"NOT OK"))</f>
        <v xml:space="preserve"> </v>
      </c>
      <c r="B15" s="110" t="s">
        <v>18</v>
      </c>
      <c r="C15" s="137">
        <v>3107</v>
      </c>
      <c r="D15" s="139">
        <v>3089</v>
      </c>
      <c r="E15" s="174">
        <f>SUM(C15:D15)</f>
        <v>6196</v>
      </c>
      <c r="F15" s="137">
        <v>3617</v>
      </c>
      <c r="G15" s="139">
        <v>3615</v>
      </c>
      <c r="H15" s="174">
        <f>SUM(F15:G15)</f>
        <v>7232</v>
      </c>
      <c r="I15" s="127">
        <f>IF(E15=0,0,((H15/E15)-1)*100)</f>
        <v>16.720464816010328</v>
      </c>
      <c r="J15" s="8"/>
      <c r="L15" s="13" t="s">
        <v>18</v>
      </c>
      <c r="M15" s="39">
        <v>522992</v>
      </c>
      <c r="N15" s="37">
        <v>511264</v>
      </c>
      <c r="O15" s="402">
        <f>+M15+N15</f>
        <v>1034256</v>
      </c>
      <c r="P15" s="401">
        <v>1886</v>
      </c>
      <c r="Q15" s="402">
        <f>O15+P15</f>
        <v>1036142</v>
      </c>
      <c r="R15" s="39">
        <v>621724</v>
      </c>
      <c r="S15" s="37">
        <v>619780</v>
      </c>
      <c r="T15" s="402">
        <f>+R15+S15</f>
        <v>1241504</v>
      </c>
      <c r="U15" s="401">
        <v>2545</v>
      </c>
      <c r="V15" s="402">
        <f>T15+U15</f>
        <v>1244049</v>
      </c>
      <c r="W15" s="40">
        <f>IF(Q15=0,0,((V15/Q15)-1)*100)</f>
        <v>20.065492953668507</v>
      </c>
    </row>
    <row r="16" spans="1:23" ht="15.75" customHeight="1" thickTop="1" thickBot="1">
      <c r="A16" s="9" t="str">
        <f>IF(ISERROR(F16/G16)," ",IF(F16/G16&gt;0.5,IF(F16/G16&lt;1.5," ","NOT OK"),"NOT OK"))</f>
        <v xml:space="preserve"> </v>
      </c>
      <c r="B16" s="140" t="s">
        <v>19</v>
      </c>
      <c r="C16" s="132">
        <f>+C13+C14+C15</f>
        <v>9333</v>
      </c>
      <c r="D16" s="142">
        <f t="shared" ref="D16:H16" si="10">+D13+D14+D15</f>
        <v>9242</v>
      </c>
      <c r="E16" s="176">
        <f t="shared" si="10"/>
        <v>18575</v>
      </c>
      <c r="F16" s="132">
        <f t="shared" si="10"/>
        <v>10801</v>
      </c>
      <c r="G16" s="142">
        <f t="shared" si="10"/>
        <v>10793</v>
      </c>
      <c r="H16" s="176">
        <f t="shared" si="10"/>
        <v>21594</v>
      </c>
      <c r="I16" s="135">
        <f>IF(E16=0,0,((H16/E16)-1)*100)</f>
        <v>16.253028263795422</v>
      </c>
      <c r="J16" s="9"/>
      <c r="K16" s="10"/>
      <c r="L16" s="47" t="s">
        <v>19</v>
      </c>
      <c r="M16" s="48">
        <f>+M13+M14+M15</f>
        <v>1594471</v>
      </c>
      <c r="N16" s="49">
        <f t="shared" ref="N16:V16" si="11">+N13+N14+N15</f>
        <v>1574498</v>
      </c>
      <c r="O16" s="188">
        <f t="shared" si="11"/>
        <v>3168969</v>
      </c>
      <c r="P16" s="49">
        <f t="shared" si="11"/>
        <v>4901</v>
      </c>
      <c r="Q16" s="188">
        <f t="shared" si="11"/>
        <v>3173870</v>
      </c>
      <c r="R16" s="48">
        <f t="shared" si="11"/>
        <v>1870905</v>
      </c>
      <c r="S16" s="49">
        <f t="shared" si="11"/>
        <v>1892135</v>
      </c>
      <c r="T16" s="188">
        <f t="shared" si="11"/>
        <v>3763040</v>
      </c>
      <c r="U16" s="49">
        <f t="shared" si="11"/>
        <v>6430</v>
      </c>
      <c r="V16" s="188">
        <f t="shared" si="11"/>
        <v>3769470</v>
      </c>
      <c r="W16" s="50">
        <f>IF(Q16=0,0,((V16/Q16)-1)*100)</f>
        <v>18.76573394625489</v>
      </c>
    </row>
    <row r="17" spans="1:23" ht="13.5" thickTop="1">
      <c r="A17" s="380" t="str">
        <f>IF(ISERROR(F17/G17)," ",IF(F17/G17&gt;0.5,IF(F17/G17&lt;1.5," ","NOT OK"),"NOT OK"))</f>
        <v xml:space="preserve"> </v>
      </c>
      <c r="B17" s="110" t="s">
        <v>20</v>
      </c>
      <c r="C17" s="124">
        <v>3377</v>
      </c>
      <c r="D17" s="126">
        <v>3364</v>
      </c>
      <c r="E17" s="177">
        <f>SUM(C17:D17)</f>
        <v>6741</v>
      </c>
      <c r="F17" s="124">
        <v>3813</v>
      </c>
      <c r="G17" s="126">
        <v>3795</v>
      </c>
      <c r="H17" s="177">
        <f>SUM(F17:G17)</f>
        <v>7608</v>
      </c>
      <c r="I17" s="127">
        <f>IF(E17=0,0,((H17/E17)-1)*100)</f>
        <v>12.861593235425017</v>
      </c>
      <c r="J17" s="3"/>
      <c r="L17" s="13" t="s">
        <v>21</v>
      </c>
      <c r="M17" s="39">
        <v>571559</v>
      </c>
      <c r="N17" s="37">
        <v>573238</v>
      </c>
      <c r="O17" s="402">
        <f>+M17+N17</f>
        <v>1144797</v>
      </c>
      <c r="P17" s="401">
        <v>1638</v>
      </c>
      <c r="Q17" s="402">
        <f>O17+P17</f>
        <v>1146435</v>
      </c>
      <c r="R17" s="39">
        <v>638014</v>
      </c>
      <c r="S17" s="37">
        <v>648350</v>
      </c>
      <c r="T17" s="402">
        <f>+R17+S17</f>
        <v>1286364</v>
      </c>
      <c r="U17" s="401">
        <v>2638</v>
      </c>
      <c r="V17" s="402">
        <f>T17+U17</f>
        <v>1289002</v>
      </c>
      <c r="W17" s="40">
        <f>IF(Q17=0,0,((V17/Q17)-1)*100)</f>
        <v>12.435681046025282</v>
      </c>
    </row>
    <row r="18" spans="1:23">
      <c r="A18" s="380" t="str">
        <f t="shared" ref="A18" si="12">IF(ISERROR(F18/G18)," ",IF(F18/G18&gt;0.5,IF(F18/G18&lt;1.5," ","NOT OK"),"NOT OK"))</f>
        <v xml:space="preserve"> </v>
      </c>
      <c r="B18" s="110" t="s">
        <v>22</v>
      </c>
      <c r="C18" s="124">
        <v>3314</v>
      </c>
      <c r="D18" s="126">
        <v>3308</v>
      </c>
      <c r="E18" s="168">
        <f t="shared" ref="E18" si="13">SUM(C18:D18)</f>
        <v>6622</v>
      </c>
      <c r="F18" s="124">
        <v>3829</v>
      </c>
      <c r="G18" s="126">
        <v>3831</v>
      </c>
      <c r="H18" s="168">
        <f t="shared" ref="H18" si="14">SUM(F18:G18)</f>
        <v>7660</v>
      </c>
      <c r="I18" s="127">
        <f t="shared" ref="I18" si="15">IF(E18=0,0,((H18/E18)-1)*100)</f>
        <v>15.675022651766835</v>
      </c>
      <c r="J18" s="3"/>
      <c r="L18" s="13" t="s">
        <v>22</v>
      </c>
      <c r="M18" s="39">
        <v>561457</v>
      </c>
      <c r="N18" s="37">
        <v>559215</v>
      </c>
      <c r="O18" s="402">
        <f t="shared" ref="O18" si="16">+M18+N18</f>
        <v>1120672</v>
      </c>
      <c r="P18" s="401">
        <v>566</v>
      </c>
      <c r="Q18" s="402">
        <f>O18+P18</f>
        <v>1121238</v>
      </c>
      <c r="R18" s="39">
        <v>645053</v>
      </c>
      <c r="S18" s="37">
        <v>647972</v>
      </c>
      <c r="T18" s="402">
        <f t="shared" ref="T18" si="17">+R18+S18</f>
        <v>1293025</v>
      </c>
      <c r="U18" s="401">
        <v>4434</v>
      </c>
      <c r="V18" s="402">
        <f>T18+U18</f>
        <v>1297459</v>
      </c>
      <c r="W18" s="40">
        <f t="shared" ref="W18" si="18">IF(Q18=0,0,((V18/Q18)-1)*100)</f>
        <v>15.716645350942438</v>
      </c>
    </row>
    <row r="19" spans="1:23" ht="13.5" thickBot="1">
      <c r="A19" s="380" t="str">
        <f>IF(ISERROR(F19/G19)," ",IF(F19/G19&gt;0.5,IF(F19/G19&lt;1.5," ","NOT OK"),"NOT OK"))</f>
        <v xml:space="preserve"> </v>
      </c>
      <c r="B19" s="110" t="s">
        <v>23</v>
      </c>
      <c r="C19" s="124">
        <v>3090</v>
      </c>
      <c r="D19" s="143">
        <v>3092</v>
      </c>
      <c r="E19" s="172">
        <f>SUM(C19:D19)</f>
        <v>6182</v>
      </c>
      <c r="F19" s="124">
        <v>3639</v>
      </c>
      <c r="G19" s="143">
        <v>3641</v>
      </c>
      <c r="H19" s="172">
        <f>SUM(F19:G19)</f>
        <v>7280</v>
      </c>
      <c r="I19" s="144">
        <f>IF(E19=0,0,((H19/E19)-1)*100)</f>
        <v>17.761242316402459</v>
      </c>
      <c r="J19" s="3"/>
      <c r="L19" s="13" t="s">
        <v>23</v>
      </c>
      <c r="M19" s="39">
        <v>493570</v>
      </c>
      <c r="N19" s="37">
        <v>503062</v>
      </c>
      <c r="O19" s="402">
        <f>+M19+N19</f>
        <v>996632</v>
      </c>
      <c r="P19" s="401">
        <v>333</v>
      </c>
      <c r="Q19" s="402">
        <f>O19+P19</f>
        <v>996965</v>
      </c>
      <c r="R19" s="39">
        <v>559163</v>
      </c>
      <c r="S19" s="37">
        <v>579342</v>
      </c>
      <c r="T19" s="402">
        <f>+R19+S19</f>
        <v>1138505</v>
      </c>
      <c r="U19" s="401">
        <v>4549</v>
      </c>
      <c r="V19" s="402">
        <f>T19+U19</f>
        <v>1143054</v>
      </c>
      <c r="W19" s="40">
        <f>IF(Q19=0,0,((V19/Q19)-1)*100)</f>
        <v>14.65337298701559</v>
      </c>
    </row>
    <row r="20" spans="1:23" ht="14.25" customHeight="1" thickTop="1" thickBot="1">
      <c r="A20" s="380" t="str">
        <f t="shared" ref="A20:A65" si="19">IF(ISERROR(F20/G20)," ",IF(F20/G20&gt;0.5,IF(F20/G20&lt;1.5," ","NOT OK"),"NOT OK"))</f>
        <v xml:space="preserve"> </v>
      </c>
      <c r="B20" s="131" t="s">
        <v>24</v>
      </c>
      <c r="C20" s="132">
        <f t="shared" ref="C20:E20" si="20">+C17+C18+C19</f>
        <v>9781</v>
      </c>
      <c r="D20" s="134">
        <f t="shared" si="20"/>
        <v>9764</v>
      </c>
      <c r="E20" s="178">
        <f t="shared" si="20"/>
        <v>19545</v>
      </c>
      <c r="F20" s="132">
        <f t="shared" ref="F20:H20" si="21">+F17+F18+F19</f>
        <v>11281</v>
      </c>
      <c r="G20" s="134">
        <f t="shared" si="21"/>
        <v>11267</v>
      </c>
      <c r="H20" s="178">
        <f t="shared" si="21"/>
        <v>22548</v>
      </c>
      <c r="I20" s="135">
        <f t="shared" ref="I20:I22" si="22">IF(E20=0,0,((H20/E20)-1)*100)</f>
        <v>15.364543361473526</v>
      </c>
      <c r="J20" s="3"/>
      <c r="L20" s="41" t="s">
        <v>24</v>
      </c>
      <c r="M20" s="45">
        <f t="shared" ref="M20:V20" si="23">+M17+M18+M19</f>
        <v>1626586</v>
      </c>
      <c r="N20" s="43">
        <f t="shared" si="23"/>
        <v>1635515</v>
      </c>
      <c r="O20" s="187">
        <f t="shared" si="23"/>
        <v>3262101</v>
      </c>
      <c r="P20" s="43">
        <f t="shared" si="23"/>
        <v>2537</v>
      </c>
      <c r="Q20" s="187">
        <f t="shared" si="23"/>
        <v>3264638</v>
      </c>
      <c r="R20" s="45">
        <f t="shared" si="23"/>
        <v>1842230</v>
      </c>
      <c r="S20" s="43">
        <f t="shared" si="23"/>
        <v>1875664</v>
      </c>
      <c r="T20" s="187">
        <f t="shared" si="23"/>
        <v>3717894</v>
      </c>
      <c r="U20" s="43">
        <f t="shared" si="23"/>
        <v>11621</v>
      </c>
      <c r="V20" s="187">
        <f t="shared" si="23"/>
        <v>3729515</v>
      </c>
      <c r="W20" s="46">
        <f t="shared" ref="W20:W22" si="24">IF(Q20=0,0,((V20/Q20)-1)*100)</f>
        <v>14.239771760299313</v>
      </c>
    </row>
    <row r="21" spans="1:23" ht="14.25" customHeight="1" thickTop="1" thickBot="1">
      <c r="A21" s="380" t="str">
        <f t="shared" si="19"/>
        <v xml:space="preserve"> </v>
      </c>
      <c r="B21" s="110" t="s">
        <v>10</v>
      </c>
      <c r="C21" s="124">
        <v>3562</v>
      </c>
      <c r="D21" s="126">
        <v>3552</v>
      </c>
      <c r="E21" s="174">
        <f>SUM(C21:D21)</f>
        <v>7114</v>
      </c>
      <c r="F21" s="124">
        <v>3853</v>
      </c>
      <c r="G21" s="126">
        <v>3835</v>
      </c>
      <c r="H21" s="174">
        <f>SUM(F21:G21)</f>
        <v>7688</v>
      </c>
      <c r="I21" s="127">
        <f t="shared" si="22"/>
        <v>8.0685971324149683</v>
      </c>
      <c r="J21" s="3"/>
      <c r="L21" s="13" t="s">
        <v>10</v>
      </c>
      <c r="M21" s="39">
        <v>570028</v>
      </c>
      <c r="N21" s="37">
        <v>589312</v>
      </c>
      <c r="O21" s="402">
        <f>SUM(M21:N21)</f>
        <v>1159340</v>
      </c>
      <c r="P21" s="401">
        <v>1612</v>
      </c>
      <c r="Q21" s="402">
        <f>O21+P21</f>
        <v>1160952</v>
      </c>
      <c r="R21" s="39">
        <v>600949</v>
      </c>
      <c r="S21" s="37">
        <v>620391</v>
      </c>
      <c r="T21" s="402">
        <f>SUM(R21:S21)</f>
        <v>1221340</v>
      </c>
      <c r="U21" s="401">
        <v>2379</v>
      </c>
      <c r="V21" s="402">
        <f>T21+U21</f>
        <v>1223719</v>
      </c>
      <c r="W21" s="40">
        <f t="shared" si="24"/>
        <v>5.4065112080430522</v>
      </c>
    </row>
    <row r="22" spans="1:23" ht="14.25" customHeight="1" thickTop="1" thickBot="1">
      <c r="A22" s="380" t="str">
        <f t="shared" si="19"/>
        <v xml:space="preserve"> </v>
      </c>
      <c r="B22" s="131" t="s">
        <v>66</v>
      </c>
      <c r="C22" s="132">
        <f>+C12+C16+C20+C21</f>
        <v>31349</v>
      </c>
      <c r="D22" s="134">
        <f t="shared" ref="D22:H22" si="25">+D12+D16+D20+D21</f>
        <v>31224</v>
      </c>
      <c r="E22" s="178">
        <f t="shared" si="25"/>
        <v>62573</v>
      </c>
      <c r="F22" s="132">
        <f t="shared" si="25"/>
        <v>36645</v>
      </c>
      <c r="G22" s="134">
        <f t="shared" si="25"/>
        <v>36586</v>
      </c>
      <c r="H22" s="178">
        <f t="shared" si="25"/>
        <v>73231</v>
      </c>
      <c r="I22" s="135">
        <f t="shared" si="22"/>
        <v>17.032905566298574</v>
      </c>
      <c r="J22" s="3"/>
      <c r="L22" s="41" t="s">
        <v>66</v>
      </c>
      <c r="M22" s="45">
        <f>+M12+M16+M20+M21</f>
        <v>5295618</v>
      </c>
      <c r="N22" s="43">
        <f t="shared" ref="N22:V22" si="26">+N12+N16+N20+N21</f>
        <v>5323203</v>
      </c>
      <c r="O22" s="187">
        <f t="shared" si="26"/>
        <v>10618821</v>
      </c>
      <c r="P22" s="43">
        <f t="shared" si="26"/>
        <v>16661</v>
      </c>
      <c r="Q22" s="187">
        <f t="shared" si="26"/>
        <v>10635482</v>
      </c>
      <c r="R22" s="45">
        <f t="shared" si="26"/>
        <v>6215282</v>
      </c>
      <c r="S22" s="43">
        <f t="shared" si="26"/>
        <v>6316593</v>
      </c>
      <c r="T22" s="187">
        <f t="shared" si="26"/>
        <v>12531875</v>
      </c>
      <c r="U22" s="43">
        <f t="shared" si="26"/>
        <v>27911</v>
      </c>
      <c r="V22" s="187">
        <f t="shared" si="26"/>
        <v>12559786</v>
      </c>
      <c r="W22" s="46">
        <f t="shared" si="24"/>
        <v>18.093246737665481</v>
      </c>
    </row>
    <row r="23" spans="1:23" ht="14.25" customHeight="1" thickTop="1">
      <c r="A23" s="380" t="str">
        <f>IF(ISERROR(F23/G23)," ",IF(F23/G23&gt;0.5,IF(F23/G23&lt;1.5," ","NOT OK"),"NOT OK"))</f>
        <v xml:space="preserve"> </v>
      </c>
      <c r="B23" s="110" t="s">
        <v>11</v>
      </c>
      <c r="C23" s="124">
        <v>3420</v>
      </c>
      <c r="D23" s="126">
        <v>3415</v>
      </c>
      <c r="E23" s="174">
        <f>SUM(C23:D23)</f>
        <v>6835</v>
      </c>
      <c r="F23" s="124"/>
      <c r="G23" s="126"/>
      <c r="H23" s="174"/>
      <c r="I23" s="127"/>
      <c r="J23" s="3"/>
      <c r="K23" s="6"/>
      <c r="L23" s="13" t="s">
        <v>11</v>
      </c>
      <c r="M23" s="39">
        <v>591022</v>
      </c>
      <c r="N23" s="37">
        <v>590860</v>
      </c>
      <c r="O23" s="402">
        <f>SUM(M23:N23)</f>
        <v>1181882</v>
      </c>
      <c r="P23" s="401">
        <v>2096</v>
      </c>
      <c r="Q23" s="402">
        <f>O23+P23</f>
        <v>1183978</v>
      </c>
      <c r="R23" s="39"/>
      <c r="S23" s="37"/>
      <c r="T23" s="402"/>
      <c r="U23" s="401"/>
      <c r="V23" s="402"/>
      <c r="W23" s="40"/>
    </row>
    <row r="24" spans="1:23" ht="14.25" customHeight="1" thickBot="1">
      <c r="A24" s="380" t="str">
        <f>IF(ISERROR(F24/G24)," ",IF(F24/G24&gt;0.5,IF(F24/G24&lt;1.5," ","NOT OK"),"NOT OK"))</f>
        <v xml:space="preserve"> </v>
      </c>
      <c r="B24" s="115" t="s">
        <v>12</v>
      </c>
      <c r="C24" s="128">
        <v>3626</v>
      </c>
      <c r="D24" s="130">
        <v>3628</v>
      </c>
      <c r="E24" s="174">
        <f>SUM(C24:D24)</f>
        <v>7254</v>
      </c>
      <c r="F24" s="128"/>
      <c r="G24" s="130"/>
      <c r="H24" s="174"/>
      <c r="I24" s="127"/>
      <c r="J24" s="3"/>
      <c r="K24" s="6"/>
      <c r="L24" s="22" t="s">
        <v>12</v>
      </c>
      <c r="M24" s="39">
        <v>631695</v>
      </c>
      <c r="N24" s="37">
        <v>637981</v>
      </c>
      <c r="O24" s="402">
        <f t="shared" ref="O24" si="27">SUM(M24:N24)</f>
        <v>1269676</v>
      </c>
      <c r="P24" s="38">
        <v>5044</v>
      </c>
      <c r="Q24" s="304">
        <f t="shared" ref="Q24" si="28">O24+P24</f>
        <v>1274720</v>
      </c>
      <c r="R24" s="39"/>
      <c r="S24" s="37"/>
      <c r="T24" s="402"/>
      <c r="U24" s="38"/>
      <c r="V24" s="304"/>
      <c r="W24" s="40"/>
    </row>
    <row r="25" spans="1:23" ht="14.25" customHeight="1" thickTop="1" thickBot="1">
      <c r="A25" s="380" t="str">
        <f t="shared" ref="A25" si="29">IF(ISERROR(F25/G25)," ",IF(F25/G25&gt;0.5,IF(F25/G25&lt;1.5," ","NOT OK"),"NOT OK"))</f>
        <v xml:space="preserve"> </v>
      </c>
      <c r="B25" s="131" t="s">
        <v>38</v>
      </c>
      <c r="C25" s="132">
        <f t="shared" ref="C25:E25" si="30">+C21+C23+C24</f>
        <v>10608</v>
      </c>
      <c r="D25" s="134">
        <f t="shared" si="30"/>
        <v>10595</v>
      </c>
      <c r="E25" s="178">
        <f t="shared" si="30"/>
        <v>21203</v>
      </c>
      <c r="F25" s="132"/>
      <c r="G25" s="134"/>
      <c r="H25" s="178"/>
      <c r="I25" s="135"/>
      <c r="J25" s="3"/>
      <c r="L25" s="41" t="s">
        <v>38</v>
      </c>
      <c r="M25" s="45">
        <f t="shared" ref="M25:Q25" si="31">+M21+M23+M24</f>
        <v>1792745</v>
      </c>
      <c r="N25" s="43">
        <f t="shared" si="31"/>
        <v>1818153</v>
      </c>
      <c r="O25" s="187">
        <f t="shared" si="31"/>
        <v>3610898</v>
      </c>
      <c r="P25" s="43">
        <f t="shared" si="31"/>
        <v>8752</v>
      </c>
      <c r="Q25" s="187">
        <f t="shared" si="31"/>
        <v>3619650</v>
      </c>
      <c r="R25" s="45"/>
      <c r="S25" s="43"/>
      <c r="T25" s="187"/>
      <c r="U25" s="43"/>
      <c r="V25" s="187"/>
      <c r="W25" s="46"/>
    </row>
    <row r="26" spans="1:23" ht="14.25" customHeight="1" thickTop="1" thickBot="1">
      <c r="A26" s="381" t="str">
        <f t="shared" si="19"/>
        <v xml:space="preserve"> </v>
      </c>
      <c r="B26" s="131" t="s">
        <v>63</v>
      </c>
      <c r="C26" s="132">
        <f t="shared" ref="C26:E26" si="32">+C12+C16+C20+C25</f>
        <v>38395</v>
      </c>
      <c r="D26" s="134">
        <f t="shared" si="32"/>
        <v>38267</v>
      </c>
      <c r="E26" s="175">
        <f t="shared" si="32"/>
        <v>76662</v>
      </c>
      <c r="F26" s="132"/>
      <c r="G26" s="134"/>
      <c r="H26" s="175"/>
      <c r="I26" s="136"/>
      <c r="J26" s="7"/>
      <c r="L26" s="41" t="s">
        <v>63</v>
      </c>
      <c r="M26" s="45">
        <f t="shared" ref="M26:Q26" si="33">+M12+M16+M20+M25</f>
        <v>6518335</v>
      </c>
      <c r="N26" s="43">
        <f t="shared" si="33"/>
        <v>6552044</v>
      </c>
      <c r="O26" s="187">
        <f t="shared" si="33"/>
        <v>13070379</v>
      </c>
      <c r="P26" s="44">
        <f t="shared" si="33"/>
        <v>23801</v>
      </c>
      <c r="Q26" s="190">
        <f t="shared" si="33"/>
        <v>13094180</v>
      </c>
      <c r="R26" s="45"/>
      <c r="S26" s="43"/>
      <c r="T26" s="187"/>
      <c r="U26" s="44"/>
      <c r="V26" s="190"/>
      <c r="W26" s="46"/>
    </row>
    <row r="27" spans="1:23" ht="14.25" thickTop="1" thickBot="1">
      <c r="B27" s="145" t="s">
        <v>60</v>
      </c>
      <c r="C27" s="106"/>
      <c r="D27" s="106"/>
      <c r="E27" s="106"/>
      <c r="F27" s="106"/>
      <c r="G27" s="106"/>
      <c r="H27" s="106"/>
      <c r="I27" s="107"/>
      <c r="J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1:23" ht="13.5" thickTop="1">
      <c r="B28" s="449" t="s">
        <v>25</v>
      </c>
      <c r="C28" s="450"/>
      <c r="D28" s="450"/>
      <c r="E28" s="450"/>
      <c r="F28" s="450"/>
      <c r="G28" s="450"/>
      <c r="H28" s="450"/>
      <c r="I28" s="451"/>
      <c r="J28" s="3"/>
      <c r="L28" s="452" t="s">
        <v>26</v>
      </c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4"/>
    </row>
    <row r="29" spans="1:23" ht="13.5" thickBot="1">
      <c r="B29" s="455" t="s">
        <v>47</v>
      </c>
      <c r="C29" s="456"/>
      <c r="D29" s="456"/>
      <c r="E29" s="456"/>
      <c r="F29" s="456"/>
      <c r="G29" s="456"/>
      <c r="H29" s="456"/>
      <c r="I29" s="457"/>
      <c r="J29" s="3"/>
      <c r="L29" s="458" t="s">
        <v>49</v>
      </c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60"/>
    </row>
    <row r="30" spans="1:23" ht="14.25" thickTop="1" thickBot="1">
      <c r="B30" s="105"/>
      <c r="C30" s="106"/>
      <c r="D30" s="106"/>
      <c r="E30" s="106"/>
      <c r="F30" s="106"/>
      <c r="G30" s="106"/>
      <c r="H30" s="106"/>
      <c r="I30" s="107"/>
      <c r="J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1:23" ht="14.25" thickTop="1" thickBot="1">
      <c r="B31" s="108"/>
      <c r="C31" s="461" t="s">
        <v>64</v>
      </c>
      <c r="D31" s="462"/>
      <c r="E31" s="463"/>
      <c r="F31" s="461" t="s">
        <v>65</v>
      </c>
      <c r="G31" s="462"/>
      <c r="H31" s="463"/>
      <c r="I31" s="109" t="s">
        <v>2</v>
      </c>
      <c r="J31" s="3"/>
      <c r="L31" s="11"/>
      <c r="M31" s="464" t="s">
        <v>64</v>
      </c>
      <c r="N31" s="465"/>
      <c r="O31" s="465"/>
      <c r="P31" s="465"/>
      <c r="Q31" s="466"/>
      <c r="R31" s="464" t="s">
        <v>65</v>
      </c>
      <c r="S31" s="465"/>
      <c r="T31" s="465"/>
      <c r="U31" s="465"/>
      <c r="V31" s="466"/>
      <c r="W31" s="12" t="s">
        <v>2</v>
      </c>
    </row>
    <row r="32" spans="1:23" ht="13.5" thickTop="1">
      <c r="B32" s="110" t="s">
        <v>3</v>
      </c>
      <c r="C32" s="111"/>
      <c r="D32" s="112"/>
      <c r="E32" s="113"/>
      <c r="F32" s="111"/>
      <c r="G32" s="112"/>
      <c r="H32" s="113"/>
      <c r="I32" s="114" t="s">
        <v>4</v>
      </c>
      <c r="J32" s="3"/>
      <c r="L32" s="13" t="s">
        <v>3</v>
      </c>
      <c r="M32" s="19"/>
      <c r="N32" s="15"/>
      <c r="O32" s="16"/>
      <c r="P32" s="17"/>
      <c r="Q32" s="20"/>
      <c r="R32" s="19"/>
      <c r="S32" s="15"/>
      <c r="T32" s="16"/>
      <c r="U32" s="17"/>
      <c r="V32" s="20"/>
      <c r="W32" s="21" t="s">
        <v>4</v>
      </c>
    </row>
    <row r="33" spans="1:23" ht="13.5" thickBot="1">
      <c r="B33" s="115"/>
      <c r="C33" s="116" t="s">
        <v>5</v>
      </c>
      <c r="D33" s="117" t="s">
        <v>6</v>
      </c>
      <c r="E33" s="408" t="s">
        <v>7</v>
      </c>
      <c r="F33" s="116" t="s">
        <v>5</v>
      </c>
      <c r="G33" s="117" t="s">
        <v>6</v>
      </c>
      <c r="H33" s="404" t="s">
        <v>7</v>
      </c>
      <c r="I33" s="119"/>
      <c r="J33" s="3"/>
      <c r="L33" s="22"/>
      <c r="M33" s="27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1:23" ht="5.25" customHeight="1" thickTop="1">
      <c r="B34" s="110"/>
      <c r="C34" s="120"/>
      <c r="D34" s="121"/>
      <c r="E34" s="122"/>
      <c r="F34" s="120"/>
      <c r="G34" s="121"/>
      <c r="H34" s="122"/>
      <c r="I34" s="123"/>
      <c r="J34" s="3"/>
      <c r="L34" s="13"/>
      <c r="M34" s="33"/>
      <c r="N34" s="30"/>
      <c r="O34" s="31"/>
      <c r="P34" s="32"/>
      <c r="Q34" s="34"/>
      <c r="R34" s="33"/>
      <c r="S34" s="30"/>
      <c r="T34" s="31"/>
      <c r="U34" s="32"/>
      <c r="V34" s="34"/>
      <c r="W34" s="35"/>
    </row>
    <row r="35" spans="1:23">
      <c r="A35" s="3" t="str">
        <f t="shared" ref="A35:A39" si="34">IF(ISERROR(F35/G35)," ",IF(F35/G35&gt;0.5,IF(F35/G35&lt;1.5," ","NOT OK"),"NOT OK"))</f>
        <v xml:space="preserve"> </v>
      </c>
      <c r="B35" s="110" t="s">
        <v>13</v>
      </c>
      <c r="C35" s="124">
        <v>7183</v>
      </c>
      <c r="D35" s="126">
        <v>7200</v>
      </c>
      <c r="E35" s="174">
        <f t="shared" ref="E35" si="35">SUM(C35:D35)</f>
        <v>14383</v>
      </c>
      <c r="F35" s="124">
        <v>7151</v>
      </c>
      <c r="G35" s="126">
        <v>7164</v>
      </c>
      <c r="H35" s="174">
        <f t="shared" ref="H35" si="36">SUM(F35:G35)</f>
        <v>14315</v>
      </c>
      <c r="I35" s="127">
        <f t="shared" ref="I35:I39" si="37">IF(E35=0,0,((H35/E35)-1)*100)</f>
        <v>-0.4727803657095131</v>
      </c>
      <c r="L35" s="13" t="s">
        <v>13</v>
      </c>
      <c r="M35" s="39">
        <v>1101538</v>
      </c>
      <c r="N35" s="37">
        <v>1061471</v>
      </c>
      <c r="O35" s="402">
        <f t="shared" ref="O35" si="38">+M35+N35</f>
        <v>2163009</v>
      </c>
      <c r="P35" s="38">
        <v>590</v>
      </c>
      <c r="Q35" s="189">
        <f>O35+P35</f>
        <v>2163599</v>
      </c>
      <c r="R35" s="39">
        <v>1117433</v>
      </c>
      <c r="S35" s="37">
        <v>1068804</v>
      </c>
      <c r="T35" s="402">
        <f t="shared" ref="T35" si="39">+R35+S35</f>
        <v>2186237</v>
      </c>
      <c r="U35" s="38">
        <v>168</v>
      </c>
      <c r="V35" s="189">
        <f>T35+U35</f>
        <v>2186405</v>
      </c>
      <c r="W35" s="40">
        <f t="shared" ref="W35:W39" si="40">IF(Q35=0,0,((V35/Q35)-1)*100)</f>
        <v>1.0540770262881471</v>
      </c>
    </row>
    <row r="36" spans="1:23">
      <c r="A36" s="3" t="str">
        <f t="shared" si="34"/>
        <v xml:space="preserve"> </v>
      </c>
      <c r="B36" s="110" t="s">
        <v>14</v>
      </c>
      <c r="C36" s="124">
        <v>6467</v>
      </c>
      <c r="D36" s="126">
        <v>6467</v>
      </c>
      <c r="E36" s="174">
        <f>SUM(C36:D36)</f>
        <v>12934</v>
      </c>
      <c r="F36" s="124">
        <v>6341</v>
      </c>
      <c r="G36" s="126">
        <v>6348</v>
      </c>
      <c r="H36" s="174">
        <f>SUM(F36:G36)</f>
        <v>12689</v>
      </c>
      <c r="I36" s="127">
        <f t="shared" si="37"/>
        <v>-1.8942322560692726</v>
      </c>
      <c r="J36" s="3"/>
      <c r="L36" s="13" t="s">
        <v>14</v>
      </c>
      <c r="M36" s="39">
        <v>980299</v>
      </c>
      <c r="N36" s="37">
        <v>965775</v>
      </c>
      <c r="O36" s="402">
        <f>+M36+N36</f>
        <v>1946074</v>
      </c>
      <c r="P36" s="38">
        <v>202</v>
      </c>
      <c r="Q36" s="189">
        <f>O36+P36</f>
        <v>1946276</v>
      </c>
      <c r="R36" s="39">
        <v>984583</v>
      </c>
      <c r="S36" s="37">
        <v>979888</v>
      </c>
      <c r="T36" s="402">
        <f>+R36+S36</f>
        <v>1964471</v>
      </c>
      <c r="U36" s="38">
        <v>487</v>
      </c>
      <c r="V36" s="189">
        <f>T36+U36</f>
        <v>1964958</v>
      </c>
      <c r="W36" s="40">
        <f t="shared" si="40"/>
        <v>0.95988441516003942</v>
      </c>
    </row>
    <row r="37" spans="1:23" ht="13.5" thickBot="1">
      <c r="A37" s="3" t="str">
        <f t="shared" si="34"/>
        <v xml:space="preserve"> </v>
      </c>
      <c r="B37" s="110" t="s">
        <v>15</v>
      </c>
      <c r="C37" s="124">
        <v>7077</v>
      </c>
      <c r="D37" s="126">
        <v>7083</v>
      </c>
      <c r="E37" s="174">
        <f>SUM(C37:D37)</f>
        <v>14160</v>
      </c>
      <c r="F37" s="124">
        <v>7278</v>
      </c>
      <c r="G37" s="126">
        <v>7275</v>
      </c>
      <c r="H37" s="174">
        <f>SUM(F37:G37)</f>
        <v>14553</v>
      </c>
      <c r="I37" s="127">
        <f t="shared" si="37"/>
        <v>2.7754237288135641</v>
      </c>
      <c r="J37" s="3"/>
      <c r="L37" s="13" t="s">
        <v>15</v>
      </c>
      <c r="M37" s="39">
        <v>1075642</v>
      </c>
      <c r="N37" s="37">
        <v>1061830</v>
      </c>
      <c r="O37" s="402">
        <f>+M37+N37</f>
        <v>2137472</v>
      </c>
      <c r="P37" s="38">
        <v>509</v>
      </c>
      <c r="Q37" s="189">
        <f>O37+P37</f>
        <v>2137981</v>
      </c>
      <c r="R37" s="39">
        <v>1117269</v>
      </c>
      <c r="S37" s="37">
        <v>1091078</v>
      </c>
      <c r="T37" s="402">
        <f>+R37+S37</f>
        <v>2208347</v>
      </c>
      <c r="U37" s="38">
        <v>0</v>
      </c>
      <c r="V37" s="189">
        <f>T37+U37</f>
        <v>2208347</v>
      </c>
      <c r="W37" s="40">
        <f t="shared" si="40"/>
        <v>3.2912359838557892</v>
      </c>
    </row>
    <row r="38" spans="1:23" ht="14.25" thickTop="1" thickBot="1">
      <c r="A38" s="380" t="str">
        <f t="shared" si="34"/>
        <v xml:space="preserve"> </v>
      </c>
      <c r="B38" s="131" t="s">
        <v>61</v>
      </c>
      <c r="C38" s="132">
        <f>+C35+C36+C37</f>
        <v>20727</v>
      </c>
      <c r="D38" s="134">
        <f t="shared" ref="D38:H38" si="41">+D35+D36+D37</f>
        <v>20750</v>
      </c>
      <c r="E38" s="178">
        <f t="shared" si="41"/>
        <v>41477</v>
      </c>
      <c r="F38" s="132">
        <f t="shared" si="41"/>
        <v>20770</v>
      </c>
      <c r="G38" s="134">
        <f t="shared" si="41"/>
        <v>20787</v>
      </c>
      <c r="H38" s="178">
        <f t="shared" si="41"/>
        <v>41557</v>
      </c>
      <c r="I38" s="135">
        <f t="shared" si="37"/>
        <v>0.19287798056755179</v>
      </c>
      <c r="J38" s="3"/>
      <c r="L38" s="41" t="s">
        <v>61</v>
      </c>
      <c r="M38" s="45">
        <f>+M35+M36+M37</f>
        <v>3157479</v>
      </c>
      <c r="N38" s="43">
        <f t="shared" ref="N38:V38" si="42">+N35+N36+N37</f>
        <v>3089076</v>
      </c>
      <c r="O38" s="187">
        <f t="shared" si="42"/>
        <v>6246555</v>
      </c>
      <c r="P38" s="43">
        <f t="shared" si="42"/>
        <v>1301</v>
      </c>
      <c r="Q38" s="187">
        <f t="shared" si="42"/>
        <v>6247856</v>
      </c>
      <c r="R38" s="45">
        <f t="shared" si="42"/>
        <v>3219285</v>
      </c>
      <c r="S38" s="43">
        <f t="shared" si="42"/>
        <v>3139770</v>
      </c>
      <c r="T38" s="187">
        <f t="shared" si="42"/>
        <v>6359055</v>
      </c>
      <c r="U38" s="43">
        <f t="shared" si="42"/>
        <v>655</v>
      </c>
      <c r="V38" s="187">
        <f t="shared" si="42"/>
        <v>6359710</v>
      </c>
      <c r="W38" s="46">
        <f t="shared" si="40"/>
        <v>1.7902781370121135</v>
      </c>
    </row>
    <row r="39" spans="1:23" ht="13.5" thickTop="1">
      <c r="A39" s="3" t="str">
        <f t="shared" si="34"/>
        <v xml:space="preserve"> </v>
      </c>
      <c r="B39" s="110" t="s">
        <v>16</v>
      </c>
      <c r="C39" s="137">
        <v>6704</v>
      </c>
      <c r="D39" s="139">
        <v>6738</v>
      </c>
      <c r="E39" s="174">
        <f t="shared" ref="E39" si="43">SUM(C39:D39)</f>
        <v>13442</v>
      </c>
      <c r="F39" s="137">
        <v>7221</v>
      </c>
      <c r="G39" s="139">
        <v>7224</v>
      </c>
      <c r="H39" s="174">
        <f t="shared" ref="H39" si="44">SUM(F39:G39)</f>
        <v>14445</v>
      </c>
      <c r="I39" s="127">
        <f t="shared" si="37"/>
        <v>7.4616872489212893</v>
      </c>
      <c r="J39" s="7"/>
      <c r="L39" s="13" t="s">
        <v>16</v>
      </c>
      <c r="M39" s="39">
        <v>1005695</v>
      </c>
      <c r="N39" s="37">
        <v>1005803</v>
      </c>
      <c r="O39" s="402">
        <f>+M39+N39</f>
        <v>2011498</v>
      </c>
      <c r="P39" s="401">
        <v>727</v>
      </c>
      <c r="Q39" s="306">
        <f>O39+P39</f>
        <v>2012225</v>
      </c>
      <c r="R39" s="39">
        <v>1095315</v>
      </c>
      <c r="S39" s="37">
        <v>1082242</v>
      </c>
      <c r="T39" s="402">
        <f>+R39+S39</f>
        <v>2177557</v>
      </c>
      <c r="U39" s="401">
        <v>477</v>
      </c>
      <c r="V39" s="306">
        <f>T39+U39</f>
        <v>2178034</v>
      </c>
      <c r="W39" s="40">
        <f t="shared" si="40"/>
        <v>8.2400824957447494</v>
      </c>
    </row>
    <row r="40" spans="1:23">
      <c r="A40" s="3" t="str">
        <f>IF(ISERROR(F40/G40)," ",IF(F40/G40&gt;0.5,IF(F40/G40&lt;1.5," ","NOT OK"),"NOT OK"))</f>
        <v xml:space="preserve"> </v>
      </c>
      <c r="B40" s="110" t="s">
        <v>17</v>
      </c>
      <c r="C40" s="137">
        <v>6733</v>
      </c>
      <c r="D40" s="139">
        <v>6772</v>
      </c>
      <c r="E40" s="174">
        <f>SUM(C40:D40)</f>
        <v>13505</v>
      </c>
      <c r="F40" s="137">
        <v>7304</v>
      </c>
      <c r="G40" s="139">
        <v>7313</v>
      </c>
      <c r="H40" s="174">
        <f>SUM(F40:G40)</f>
        <v>14617</v>
      </c>
      <c r="I40" s="127">
        <f>IF(E40=0,0,((H40/E40)-1)*100)</f>
        <v>8.2339874120695988</v>
      </c>
      <c r="J40" s="3"/>
      <c r="L40" s="13" t="s">
        <v>17</v>
      </c>
      <c r="M40" s="39">
        <v>955273</v>
      </c>
      <c r="N40" s="37">
        <v>956053</v>
      </c>
      <c r="O40" s="402">
        <f t="shared" ref="O40" si="45">+M40+N40</f>
        <v>1911326</v>
      </c>
      <c r="P40" s="401">
        <v>640</v>
      </c>
      <c r="Q40" s="402">
        <f>O40+P40</f>
        <v>1911966</v>
      </c>
      <c r="R40" s="39">
        <v>1055939</v>
      </c>
      <c r="S40" s="37">
        <v>1046286</v>
      </c>
      <c r="T40" s="402">
        <f>+R40+S40</f>
        <v>2102225</v>
      </c>
      <c r="U40" s="401">
        <v>506</v>
      </c>
      <c r="V40" s="402">
        <f>T40+U40</f>
        <v>2102731</v>
      </c>
      <c r="W40" s="40">
        <f>IF(Q40=0,0,((V40/Q40)-1)*100)</f>
        <v>9.9774263768288804</v>
      </c>
    </row>
    <row r="41" spans="1:23" ht="13.5" thickBot="1">
      <c r="A41" s="3" t="str">
        <f>IF(ISERROR(F41/G41)," ",IF(F41/G41&gt;0.5,IF(F41/G41&lt;1.5," ","NOT OK"),"NOT OK"))</f>
        <v xml:space="preserve"> </v>
      </c>
      <c r="B41" s="110" t="s">
        <v>18</v>
      </c>
      <c r="C41" s="137">
        <v>6339</v>
      </c>
      <c r="D41" s="139">
        <v>6361</v>
      </c>
      <c r="E41" s="174">
        <f>SUM(C41:D41)</f>
        <v>12700</v>
      </c>
      <c r="F41" s="137">
        <v>7083</v>
      </c>
      <c r="G41" s="139">
        <v>7082</v>
      </c>
      <c r="H41" s="174">
        <f>SUM(F41:G41)</f>
        <v>14165</v>
      </c>
      <c r="I41" s="127">
        <f>IF(E41=0,0,((H41/E41)-1)*100)</f>
        <v>11.535433070866151</v>
      </c>
      <c r="J41" s="3"/>
      <c r="L41" s="13" t="s">
        <v>18</v>
      </c>
      <c r="M41" s="39">
        <v>897069</v>
      </c>
      <c r="N41" s="37">
        <v>903393</v>
      </c>
      <c r="O41" s="402">
        <f>+M41+N41</f>
        <v>1800462</v>
      </c>
      <c r="P41" s="401">
        <v>474</v>
      </c>
      <c r="Q41" s="402">
        <f>O41+P41</f>
        <v>1800936</v>
      </c>
      <c r="R41" s="39">
        <v>980677</v>
      </c>
      <c r="S41" s="37">
        <v>978753</v>
      </c>
      <c r="T41" s="402">
        <f>+R41+S41</f>
        <v>1959430</v>
      </c>
      <c r="U41" s="401">
        <v>384</v>
      </c>
      <c r="V41" s="402">
        <f>T41+U41</f>
        <v>1959814</v>
      </c>
      <c r="W41" s="40">
        <f>IF(Q41=0,0,((V41/Q41)-1)*100)</f>
        <v>8.8219681321268553</v>
      </c>
    </row>
    <row r="42" spans="1:23" ht="15.75" customHeight="1" thickTop="1" thickBot="1">
      <c r="A42" s="9" t="str">
        <f>IF(ISERROR(F42/G42)," ",IF(F42/G42&gt;0.5,IF(F42/G42&lt;1.5," ","NOT OK"),"NOT OK"))</f>
        <v xml:space="preserve"> </v>
      </c>
      <c r="B42" s="140" t="s">
        <v>19</v>
      </c>
      <c r="C42" s="132">
        <f>+C39+C40+C41</f>
        <v>19776</v>
      </c>
      <c r="D42" s="142">
        <f t="shared" ref="D42:H42" si="46">+D39+D40+D41</f>
        <v>19871</v>
      </c>
      <c r="E42" s="176">
        <f t="shared" si="46"/>
        <v>39647</v>
      </c>
      <c r="F42" s="132">
        <f t="shared" si="46"/>
        <v>21608</v>
      </c>
      <c r="G42" s="142">
        <f t="shared" si="46"/>
        <v>21619</v>
      </c>
      <c r="H42" s="176">
        <f t="shared" si="46"/>
        <v>43227</v>
      </c>
      <c r="I42" s="135">
        <f>IF(E42=0,0,((H42/E42)-1)*100)</f>
        <v>9.0296869876661532</v>
      </c>
      <c r="J42" s="9"/>
      <c r="K42" s="10"/>
      <c r="L42" s="47" t="s">
        <v>19</v>
      </c>
      <c r="M42" s="48">
        <f>+M39+M40+M41</f>
        <v>2858037</v>
      </c>
      <c r="N42" s="49">
        <f t="shared" ref="N42:V42" si="47">+N39+N40+N41</f>
        <v>2865249</v>
      </c>
      <c r="O42" s="188">
        <f t="shared" si="47"/>
        <v>5723286</v>
      </c>
      <c r="P42" s="49">
        <f t="shared" si="47"/>
        <v>1841</v>
      </c>
      <c r="Q42" s="188">
        <f t="shared" si="47"/>
        <v>5725127</v>
      </c>
      <c r="R42" s="48">
        <f t="shared" si="47"/>
        <v>3131931</v>
      </c>
      <c r="S42" s="49">
        <f t="shared" si="47"/>
        <v>3107281</v>
      </c>
      <c r="T42" s="188">
        <f t="shared" si="47"/>
        <v>6239212</v>
      </c>
      <c r="U42" s="49">
        <f t="shared" si="47"/>
        <v>1367</v>
      </c>
      <c r="V42" s="188">
        <f t="shared" si="47"/>
        <v>6240579</v>
      </c>
      <c r="W42" s="50">
        <f>IF(Q42=0,0,((V42/Q42)-1)*100)</f>
        <v>9.0033286597834383</v>
      </c>
    </row>
    <row r="43" spans="1:23" ht="13.5" thickTop="1">
      <c r="A43" s="3" t="str">
        <f>IF(ISERROR(F43/G43)," ",IF(F43/G43&gt;0.5,IF(F43/G43&lt;1.5," ","NOT OK"),"NOT OK"))</f>
        <v xml:space="preserve"> </v>
      </c>
      <c r="B43" s="110" t="s">
        <v>20</v>
      </c>
      <c r="C43" s="124">
        <v>6579</v>
      </c>
      <c r="D43" s="126">
        <v>6599</v>
      </c>
      <c r="E43" s="177">
        <f>SUM(C43:D43)</f>
        <v>13178</v>
      </c>
      <c r="F43" s="124">
        <v>7229</v>
      </c>
      <c r="G43" s="126">
        <v>7252</v>
      </c>
      <c r="H43" s="177">
        <f>SUM(F43:G43)</f>
        <v>14481</v>
      </c>
      <c r="I43" s="127">
        <f>IF(E43=0,0,((H43/E43)-1)*100)</f>
        <v>9.8876916072241592</v>
      </c>
      <c r="J43" s="3"/>
      <c r="L43" s="13" t="s">
        <v>21</v>
      </c>
      <c r="M43" s="39">
        <v>958625</v>
      </c>
      <c r="N43" s="37">
        <v>968580</v>
      </c>
      <c r="O43" s="402">
        <f>+M43+N43</f>
        <v>1927205</v>
      </c>
      <c r="P43" s="401">
        <v>181</v>
      </c>
      <c r="Q43" s="402">
        <f>O43+P43</f>
        <v>1927386</v>
      </c>
      <c r="R43" s="39">
        <v>1020213</v>
      </c>
      <c r="S43" s="37">
        <v>1028250</v>
      </c>
      <c r="T43" s="402">
        <f>+R43+S43</f>
        <v>2048463</v>
      </c>
      <c r="U43" s="401">
        <v>225</v>
      </c>
      <c r="V43" s="402">
        <f>T43+U43</f>
        <v>2048688</v>
      </c>
      <c r="W43" s="40">
        <f>IF(Q43=0,0,((V43/Q43)-1)*100)</f>
        <v>6.2936018005734118</v>
      </c>
    </row>
    <row r="44" spans="1:23">
      <c r="A44" s="3" t="str">
        <f t="shared" ref="A44" si="48">IF(ISERROR(F44/G44)," ",IF(F44/G44&gt;0.5,IF(F44/G44&lt;1.5," ","NOT OK"),"NOT OK"))</f>
        <v xml:space="preserve"> </v>
      </c>
      <c r="B44" s="110" t="s">
        <v>22</v>
      </c>
      <c r="C44" s="124">
        <v>6720</v>
      </c>
      <c r="D44" s="126">
        <v>6719</v>
      </c>
      <c r="E44" s="168">
        <f>SUM(C44:D44)</f>
        <v>13439</v>
      </c>
      <c r="F44" s="124">
        <v>7072</v>
      </c>
      <c r="G44" s="126">
        <v>7071</v>
      </c>
      <c r="H44" s="168">
        <f>SUM(F44:G44)</f>
        <v>14143</v>
      </c>
      <c r="I44" s="127">
        <f t="shared" ref="I44" si="49">IF(E44=0,0,((H44/E44)-1)*100)</f>
        <v>5.2384850063248667</v>
      </c>
      <c r="J44" s="3"/>
      <c r="L44" s="13" t="s">
        <v>22</v>
      </c>
      <c r="M44" s="39">
        <v>999583</v>
      </c>
      <c r="N44" s="37">
        <v>979702</v>
      </c>
      <c r="O44" s="402">
        <f t="shared" ref="O44" si="50">+M44+N44</f>
        <v>1979285</v>
      </c>
      <c r="P44" s="401">
        <v>219</v>
      </c>
      <c r="Q44" s="402">
        <f>O44+P44</f>
        <v>1979504</v>
      </c>
      <c r="R44" s="39">
        <v>1042515</v>
      </c>
      <c r="S44" s="37">
        <v>1009098</v>
      </c>
      <c r="T44" s="402">
        <f t="shared" ref="T44" si="51">+R44+S44</f>
        <v>2051613</v>
      </c>
      <c r="U44" s="401">
        <v>268</v>
      </c>
      <c r="V44" s="402">
        <f>T44+U44</f>
        <v>2051881</v>
      </c>
      <c r="W44" s="40">
        <f t="shared" ref="W44" si="52">IF(Q44=0,0,((V44/Q44)-1)*100)</f>
        <v>3.6563199670220481</v>
      </c>
    </row>
    <row r="45" spans="1:23" ht="13.5" thickBot="1">
      <c r="A45" s="3" t="str">
        <f>IF(ISERROR(F45/G45)," ",IF(F45/G45&gt;0.5,IF(F45/G45&lt;1.5," ","NOT OK"),"NOT OK"))</f>
        <v xml:space="preserve"> </v>
      </c>
      <c r="B45" s="110" t="s">
        <v>23</v>
      </c>
      <c r="C45" s="124">
        <v>6283</v>
      </c>
      <c r="D45" s="143">
        <v>6283</v>
      </c>
      <c r="E45" s="172">
        <f t="shared" ref="E45" si="53">SUM(C45:D45)</f>
        <v>12566</v>
      </c>
      <c r="F45" s="124">
        <v>6475</v>
      </c>
      <c r="G45" s="143">
        <v>6474</v>
      </c>
      <c r="H45" s="172">
        <f t="shared" ref="H45" si="54">SUM(F45:G45)</f>
        <v>12949</v>
      </c>
      <c r="I45" s="144">
        <f>IF(E45=0,0,((H45/E45)-1)*100)</f>
        <v>3.0479070507719142</v>
      </c>
      <c r="J45" s="3"/>
      <c r="L45" s="13" t="s">
        <v>23</v>
      </c>
      <c r="M45" s="39">
        <v>906925</v>
      </c>
      <c r="N45" s="37">
        <v>902272</v>
      </c>
      <c r="O45" s="402">
        <f>+M45+N45</f>
        <v>1809197</v>
      </c>
      <c r="P45" s="401">
        <v>511</v>
      </c>
      <c r="Q45" s="402">
        <f>O45+P45</f>
        <v>1809708</v>
      </c>
      <c r="R45" s="39">
        <v>911223</v>
      </c>
      <c r="S45" s="37">
        <v>907155</v>
      </c>
      <c r="T45" s="402">
        <f>+R45+S45</f>
        <v>1818378</v>
      </c>
      <c r="U45" s="401">
        <v>0</v>
      </c>
      <c r="V45" s="402">
        <f>T45+U45</f>
        <v>1818378</v>
      </c>
      <c r="W45" s="40">
        <f>IF(Q45=0,0,((V45/Q45)-1)*100)</f>
        <v>0.47908281335995451</v>
      </c>
    </row>
    <row r="46" spans="1:23" ht="14.25" customHeight="1" thickTop="1" thickBot="1">
      <c r="A46" s="3" t="str">
        <f t="shared" si="19"/>
        <v xml:space="preserve"> </v>
      </c>
      <c r="B46" s="131" t="s">
        <v>24</v>
      </c>
      <c r="C46" s="132">
        <f t="shared" ref="C46:E46" si="55">+C43+C44+C45</f>
        <v>19582</v>
      </c>
      <c r="D46" s="134">
        <f t="shared" si="55"/>
        <v>19601</v>
      </c>
      <c r="E46" s="178">
        <f t="shared" si="55"/>
        <v>39183</v>
      </c>
      <c r="F46" s="132">
        <f t="shared" ref="F46:H46" si="56">+F43+F44+F45</f>
        <v>20776</v>
      </c>
      <c r="G46" s="134">
        <f t="shared" si="56"/>
        <v>20797</v>
      </c>
      <c r="H46" s="178">
        <f t="shared" si="56"/>
        <v>41573</v>
      </c>
      <c r="I46" s="135">
        <f t="shared" ref="I46:I48" si="57">IF(E46=0,0,((H46/E46)-1)*100)</f>
        <v>6.0995840032667337</v>
      </c>
      <c r="J46" s="3"/>
      <c r="L46" s="41" t="s">
        <v>24</v>
      </c>
      <c r="M46" s="45">
        <f t="shared" ref="M46:Q46" si="58">+M43+M44+M45</f>
        <v>2865133</v>
      </c>
      <c r="N46" s="43">
        <f t="shared" si="58"/>
        <v>2850554</v>
      </c>
      <c r="O46" s="187">
        <f t="shared" si="58"/>
        <v>5715687</v>
      </c>
      <c r="P46" s="43">
        <f t="shared" si="58"/>
        <v>911</v>
      </c>
      <c r="Q46" s="187">
        <f t="shared" si="58"/>
        <v>5716598</v>
      </c>
      <c r="R46" s="45">
        <f t="shared" ref="R46:V46" si="59">+R43+R44+R45</f>
        <v>2973951</v>
      </c>
      <c r="S46" s="43">
        <f t="shared" si="59"/>
        <v>2944503</v>
      </c>
      <c r="T46" s="187">
        <f t="shared" si="59"/>
        <v>5918454</v>
      </c>
      <c r="U46" s="43">
        <f t="shared" si="59"/>
        <v>493</v>
      </c>
      <c r="V46" s="187">
        <f t="shared" si="59"/>
        <v>5918947</v>
      </c>
      <c r="W46" s="46">
        <f t="shared" ref="W46:W48" si="60">IF(Q46=0,0,((V46/Q46)-1)*100)</f>
        <v>3.5396751704422913</v>
      </c>
    </row>
    <row r="47" spans="1:23" ht="14.25" customHeight="1" thickTop="1" thickBot="1">
      <c r="A47" s="3" t="str">
        <f t="shared" si="19"/>
        <v xml:space="preserve"> </v>
      </c>
      <c r="B47" s="110" t="s">
        <v>10</v>
      </c>
      <c r="C47" s="124">
        <v>6749</v>
      </c>
      <c r="D47" s="126">
        <v>6767</v>
      </c>
      <c r="E47" s="174">
        <f t="shared" ref="E47" si="61">SUM(C47:D47)</f>
        <v>13516</v>
      </c>
      <c r="F47" s="124">
        <v>7163</v>
      </c>
      <c r="G47" s="126">
        <v>7178</v>
      </c>
      <c r="H47" s="174">
        <f t="shared" ref="H47" si="62">SUM(F47:G47)</f>
        <v>14341</v>
      </c>
      <c r="I47" s="127">
        <f t="shared" si="57"/>
        <v>6.1038768866528592</v>
      </c>
      <c r="J47" s="3"/>
      <c r="K47" s="6"/>
      <c r="L47" s="13" t="s">
        <v>10</v>
      </c>
      <c r="M47" s="39">
        <v>976551</v>
      </c>
      <c r="N47" s="37">
        <v>985796</v>
      </c>
      <c r="O47" s="402">
        <f>SUM(M47:N47)</f>
        <v>1962347</v>
      </c>
      <c r="P47" s="401">
        <v>969</v>
      </c>
      <c r="Q47" s="402">
        <f>O47+P47</f>
        <v>1963316</v>
      </c>
      <c r="R47" s="39">
        <v>1046908</v>
      </c>
      <c r="S47" s="37">
        <v>1051633</v>
      </c>
      <c r="T47" s="402">
        <f>SUM(R47:S47)</f>
        <v>2098541</v>
      </c>
      <c r="U47" s="401">
        <v>820</v>
      </c>
      <c r="V47" s="402">
        <f>T47+U47</f>
        <v>2099361</v>
      </c>
      <c r="W47" s="40">
        <f t="shared" si="60"/>
        <v>6.9293481029034654</v>
      </c>
    </row>
    <row r="48" spans="1:23" ht="14.25" customHeight="1" thickTop="1" thickBot="1">
      <c r="A48" s="380" t="str">
        <f t="shared" ref="A48" si="63">IF(ISERROR(F48/G48)," ",IF(F48/G48&gt;0.5,IF(F48/G48&lt;1.5," ","NOT OK"),"NOT OK"))</f>
        <v xml:space="preserve"> </v>
      </c>
      <c r="B48" s="131" t="s">
        <v>66</v>
      </c>
      <c r="C48" s="132">
        <f>+C38+C42+C46+C47</f>
        <v>66834</v>
      </c>
      <c r="D48" s="134">
        <f t="shared" ref="D48" si="64">+D38+D42+D46+D47</f>
        <v>66989</v>
      </c>
      <c r="E48" s="178">
        <f t="shared" ref="E48" si="65">+E38+E42+E46+E47</f>
        <v>133823</v>
      </c>
      <c r="F48" s="132">
        <f t="shared" ref="F48" si="66">+F38+F42+F46+F47</f>
        <v>70317</v>
      </c>
      <c r="G48" s="134">
        <f t="shared" ref="G48" si="67">+G38+G42+G46+G47</f>
        <v>70381</v>
      </c>
      <c r="H48" s="178">
        <f t="shared" ref="H48" si="68">+H38+H42+H46+H47</f>
        <v>140698</v>
      </c>
      <c r="I48" s="135">
        <f t="shared" si="57"/>
        <v>5.1373829610754429</v>
      </c>
      <c r="J48" s="3"/>
      <c r="L48" s="41" t="s">
        <v>66</v>
      </c>
      <c r="M48" s="45">
        <f>+M38+M42+M46+M47</f>
        <v>9857200</v>
      </c>
      <c r="N48" s="43">
        <f t="shared" ref="N48" si="69">+N38+N42+N46+N47</f>
        <v>9790675</v>
      </c>
      <c r="O48" s="187">
        <f t="shared" ref="O48" si="70">+O38+O42+O46+O47</f>
        <v>19647875</v>
      </c>
      <c r="P48" s="43">
        <f t="shared" ref="P48" si="71">+P38+P42+P46+P47</f>
        <v>5022</v>
      </c>
      <c r="Q48" s="187">
        <f t="shared" ref="Q48" si="72">+Q38+Q42+Q46+Q47</f>
        <v>19652897</v>
      </c>
      <c r="R48" s="45">
        <f t="shared" ref="R48" si="73">+R38+R42+R46+R47</f>
        <v>10372075</v>
      </c>
      <c r="S48" s="43">
        <f t="shared" ref="S48" si="74">+S38+S42+S46+S47</f>
        <v>10243187</v>
      </c>
      <c r="T48" s="187">
        <f t="shared" ref="T48" si="75">+T38+T42+T46+T47</f>
        <v>20615262</v>
      </c>
      <c r="U48" s="43">
        <f t="shared" ref="U48" si="76">+U38+U42+U46+U47</f>
        <v>3335</v>
      </c>
      <c r="V48" s="187">
        <f t="shared" ref="V48" si="77">+V38+V42+V46+V47</f>
        <v>20618597</v>
      </c>
      <c r="W48" s="46">
        <f t="shared" si="60"/>
        <v>4.9137793781751427</v>
      </c>
    </row>
    <row r="49" spans="1:23" ht="14.25" customHeight="1" thickTop="1">
      <c r="A49" s="3" t="str">
        <f>IF(ISERROR(F49/G49)," ",IF(F49/G49&gt;0.5,IF(F49/G49&lt;1.5," ","NOT OK"),"NOT OK"))</f>
        <v xml:space="preserve"> </v>
      </c>
      <c r="B49" s="110" t="s">
        <v>11</v>
      </c>
      <c r="C49" s="124">
        <v>6897</v>
      </c>
      <c r="D49" s="126">
        <v>6896</v>
      </c>
      <c r="E49" s="174">
        <f>SUM(C49:D49)</f>
        <v>13793</v>
      </c>
      <c r="F49" s="124"/>
      <c r="G49" s="126"/>
      <c r="H49" s="174"/>
      <c r="I49" s="127"/>
      <c r="J49" s="3"/>
      <c r="K49" s="6"/>
      <c r="L49" s="13" t="s">
        <v>11</v>
      </c>
      <c r="M49" s="39">
        <v>1014663</v>
      </c>
      <c r="N49" s="37">
        <v>1009590</v>
      </c>
      <c r="O49" s="402">
        <f>SUM(M49:N49)</f>
        <v>2024253</v>
      </c>
      <c r="P49" s="401">
        <v>361</v>
      </c>
      <c r="Q49" s="402">
        <f>O49+P49</f>
        <v>2024614</v>
      </c>
      <c r="R49" s="39"/>
      <c r="S49" s="37"/>
      <c r="T49" s="402"/>
      <c r="U49" s="401"/>
      <c r="V49" s="402"/>
      <c r="W49" s="40"/>
    </row>
    <row r="50" spans="1:23" ht="14.25" customHeight="1" thickBot="1">
      <c r="A50" s="3" t="str">
        <f>IF(ISERROR(F50/G50)," ",IF(F50/G50&gt;0.5,IF(F50/G50&lt;1.5," ","NOT OK"),"NOT OK"))</f>
        <v xml:space="preserve"> </v>
      </c>
      <c r="B50" s="115" t="s">
        <v>12</v>
      </c>
      <c r="C50" s="128">
        <v>7220</v>
      </c>
      <c r="D50" s="130">
        <v>7222</v>
      </c>
      <c r="E50" s="174">
        <f>SUM(C50:D50)</f>
        <v>14442</v>
      </c>
      <c r="F50" s="128"/>
      <c r="G50" s="130"/>
      <c r="H50" s="174"/>
      <c r="I50" s="127"/>
      <c r="J50" s="3"/>
      <c r="K50" s="6"/>
      <c r="L50" s="22" t="s">
        <v>12</v>
      </c>
      <c r="M50" s="39">
        <v>1047716</v>
      </c>
      <c r="N50" s="37">
        <v>1120367</v>
      </c>
      <c r="O50" s="402">
        <f t="shared" ref="O50" si="78">SUM(M50:N50)</f>
        <v>2168083</v>
      </c>
      <c r="P50" s="38">
        <v>176</v>
      </c>
      <c r="Q50" s="189">
        <f t="shared" ref="Q50" si="79">O50+P50</f>
        <v>2168259</v>
      </c>
      <c r="R50" s="39"/>
      <c r="S50" s="37"/>
      <c r="T50" s="402"/>
      <c r="U50" s="38"/>
      <c r="V50" s="189"/>
      <c r="W50" s="40"/>
    </row>
    <row r="51" spans="1:23" ht="14.25" customHeight="1" thickTop="1" thickBot="1">
      <c r="A51" s="380" t="str">
        <f t="shared" ref="A51:A52" si="80">IF(ISERROR(F51/G51)," ",IF(F51/G51&gt;0.5,IF(F51/G51&lt;1.5," ","NOT OK"),"NOT OK"))</f>
        <v xml:space="preserve"> </v>
      </c>
      <c r="B51" s="131" t="s">
        <v>38</v>
      </c>
      <c r="C51" s="132">
        <f t="shared" ref="C51:E51" si="81">+C47+C49+C50</f>
        <v>20866</v>
      </c>
      <c r="D51" s="134">
        <f t="shared" si="81"/>
        <v>20885</v>
      </c>
      <c r="E51" s="178">
        <f t="shared" si="81"/>
        <v>41751</v>
      </c>
      <c r="F51" s="132"/>
      <c r="G51" s="134"/>
      <c r="H51" s="178"/>
      <c r="I51" s="135"/>
      <c r="J51" s="3"/>
      <c r="L51" s="41" t="s">
        <v>38</v>
      </c>
      <c r="M51" s="45">
        <f t="shared" ref="M51:Q51" si="82">+M47+M49+M50</f>
        <v>3038930</v>
      </c>
      <c r="N51" s="43">
        <f t="shared" si="82"/>
        <v>3115753</v>
      </c>
      <c r="O51" s="187">
        <f t="shared" si="82"/>
        <v>6154683</v>
      </c>
      <c r="P51" s="43">
        <f t="shared" si="82"/>
        <v>1506</v>
      </c>
      <c r="Q51" s="187">
        <f t="shared" si="82"/>
        <v>6156189</v>
      </c>
      <c r="R51" s="45"/>
      <c r="S51" s="43"/>
      <c r="T51" s="187"/>
      <c r="U51" s="43"/>
      <c r="V51" s="187"/>
      <c r="W51" s="46"/>
    </row>
    <row r="52" spans="1:23" ht="14.25" customHeight="1" thickTop="1" thickBot="1">
      <c r="A52" s="381" t="str">
        <f t="shared" si="80"/>
        <v xml:space="preserve"> </v>
      </c>
      <c r="B52" s="131" t="s">
        <v>63</v>
      </c>
      <c r="C52" s="132">
        <f t="shared" ref="C52:E52" si="83">+C38+C42+C46+C51</f>
        <v>80951</v>
      </c>
      <c r="D52" s="134">
        <f t="shared" si="83"/>
        <v>81107</v>
      </c>
      <c r="E52" s="175">
        <f t="shared" si="83"/>
        <v>162058</v>
      </c>
      <c r="F52" s="132"/>
      <c r="G52" s="134"/>
      <c r="H52" s="175"/>
      <c r="I52" s="136"/>
      <c r="J52" s="7"/>
      <c r="L52" s="41" t="s">
        <v>63</v>
      </c>
      <c r="M52" s="45">
        <f t="shared" ref="M52:Q52" si="84">+M38+M42+M46+M51</f>
        <v>11919579</v>
      </c>
      <c r="N52" s="43">
        <f t="shared" si="84"/>
        <v>11920632</v>
      </c>
      <c r="O52" s="187">
        <f t="shared" si="84"/>
        <v>23840211</v>
      </c>
      <c r="P52" s="44">
        <f t="shared" si="84"/>
        <v>5559</v>
      </c>
      <c r="Q52" s="190">
        <f t="shared" si="84"/>
        <v>23845770</v>
      </c>
      <c r="R52" s="45"/>
      <c r="S52" s="43"/>
      <c r="T52" s="187"/>
      <c r="U52" s="44"/>
      <c r="V52" s="190"/>
      <c r="W52" s="46"/>
    </row>
    <row r="53" spans="1:23" ht="14.25" thickTop="1" thickBot="1">
      <c r="B53" s="145" t="s">
        <v>60</v>
      </c>
      <c r="C53" s="106"/>
      <c r="D53" s="106"/>
      <c r="E53" s="106"/>
      <c r="F53" s="106"/>
      <c r="G53" s="106"/>
      <c r="H53" s="106"/>
      <c r="I53" s="107"/>
      <c r="J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1:23" ht="13.5" thickTop="1">
      <c r="B54" s="449" t="s">
        <v>27</v>
      </c>
      <c r="C54" s="450"/>
      <c r="D54" s="450"/>
      <c r="E54" s="450"/>
      <c r="F54" s="450"/>
      <c r="G54" s="450"/>
      <c r="H54" s="450"/>
      <c r="I54" s="451"/>
      <c r="J54" s="3"/>
      <c r="L54" s="452" t="s">
        <v>28</v>
      </c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4"/>
    </row>
    <row r="55" spans="1:23" ht="13.5" thickBot="1">
      <c r="B55" s="455" t="s">
        <v>30</v>
      </c>
      <c r="C55" s="456"/>
      <c r="D55" s="456"/>
      <c r="E55" s="456"/>
      <c r="F55" s="456"/>
      <c r="G55" s="456"/>
      <c r="H55" s="456"/>
      <c r="I55" s="457"/>
      <c r="J55" s="3"/>
      <c r="L55" s="458" t="s">
        <v>50</v>
      </c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60"/>
    </row>
    <row r="56" spans="1:23" ht="14.25" thickTop="1" thickBot="1">
      <c r="B56" s="105"/>
      <c r="C56" s="106"/>
      <c r="D56" s="106"/>
      <c r="E56" s="106"/>
      <c r="F56" s="106"/>
      <c r="G56" s="106"/>
      <c r="H56" s="106"/>
      <c r="I56" s="107"/>
      <c r="J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1:23" ht="14.25" thickTop="1" thickBot="1">
      <c r="B57" s="108"/>
      <c r="C57" s="461" t="s">
        <v>64</v>
      </c>
      <c r="D57" s="462"/>
      <c r="E57" s="463"/>
      <c r="F57" s="461" t="s">
        <v>65</v>
      </c>
      <c r="G57" s="462"/>
      <c r="H57" s="463"/>
      <c r="I57" s="109" t="s">
        <v>2</v>
      </c>
      <c r="J57" s="3"/>
      <c r="L57" s="11"/>
      <c r="M57" s="464" t="s">
        <v>64</v>
      </c>
      <c r="N57" s="465"/>
      <c r="O57" s="465"/>
      <c r="P57" s="465"/>
      <c r="Q57" s="466"/>
      <c r="R57" s="464" t="s">
        <v>65</v>
      </c>
      <c r="S57" s="465"/>
      <c r="T57" s="465"/>
      <c r="U57" s="465"/>
      <c r="V57" s="466"/>
      <c r="W57" s="12" t="s">
        <v>2</v>
      </c>
    </row>
    <row r="58" spans="1:23" ht="13.5" thickTop="1">
      <c r="B58" s="110" t="s">
        <v>3</v>
      </c>
      <c r="C58" s="111"/>
      <c r="D58" s="112"/>
      <c r="E58" s="113"/>
      <c r="F58" s="111"/>
      <c r="G58" s="112"/>
      <c r="H58" s="113"/>
      <c r="I58" s="114" t="s">
        <v>4</v>
      </c>
      <c r="J58" s="3"/>
      <c r="L58" s="13" t="s">
        <v>3</v>
      </c>
      <c r="M58" s="19"/>
      <c r="N58" s="15"/>
      <c r="O58" s="16"/>
      <c r="P58" s="17"/>
      <c r="Q58" s="20"/>
      <c r="R58" s="19"/>
      <c r="S58" s="15"/>
      <c r="T58" s="16"/>
      <c r="U58" s="17"/>
      <c r="V58" s="20"/>
      <c r="W58" s="21" t="s">
        <v>4</v>
      </c>
    </row>
    <row r="59" spans="1:23" ht="13.5" thickBot="1">
      <c r="B59" s="115" t="s">
        <v>29</v>
      </c>
      <c r="C59" s="116" t="s">
        <v>5</v>
      </c>
      <c r="D59" s="117" t="s">
        <v>6</v>
      </c>
      <c r="E59" s="408" t="s">
        <v>7</v>
      </c>
      <c r="F59" s="116" t="s">
        <v>5</v>
      </c>
      <c r="G59" s="117" t="s">
        <v>6</v>
      </c>
      <c r="H59" s="404" t="s">
        <v>7</v>
      </c>
      <c r="I59" s="119"/>
      <c r="J59" s="3"/>
      <c r="L59" s="22"/>
      <c r="M59" s="27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1:23" ht="5.25" customHeight="1" thickTop="1">
      <c r="B60" s="110"/>
      <c r="C60" s="120"/>
      <c r="D60" s="121"/>
      <c r="E60" s="122"/>
      <c r="F60" s="120"/>
      <c r="G60" s="121"/>
      <c r="H60" s="122"/>
      <c r="I60" s="123"/>
      <c r="J60" s="3"/>
      <c r="L60" s="13"/>
      <c r="M60" s="33"/>
      <c r="N60" s="30"/>
      <c r="O60" s="31"/>
      <c r="P60" s="32"/>
      <c r="Q60" s="34"/>
      <c r="R60" s="33"/>
      <c r="S60" s="30"/>
      <c r="T60" s="31"/>
      <c r="U60" s="32"/>
      <c r="V60" s="34"/>
      <c r="W60" s="35"/>
    </row>
    <row r="61" spans="1:23" ht="14.25" customHeight="1">
      <c r="A61" s="3" t="str">
        <f t="shared" si="19"/>
        <v xml:space="preserve"> </v>
      </c>
      <c r="B61" s="110" t="s">
        <v>13</v>
      </c>
      <c r="C61" s="124">
        <f t="shared" ref="C61:E61" si="85">+C9+C35</f>
        <v>10126</v>
      </c>
      <c r="D61" s="126">
        <f t="shared" si="85"/>
        <v>10136</v>
      </c>
      <c r="E61" s="174">
        <f t="shared" si="85"/>
        <v>20262</v>
      </c>
      <c r="F61" s="124">
        <f t="shared" ref="F61:H63" si="86">+F9+F35</f>
        <v>10809</v>
      </c>
      <c r="G61" s="126">
        <f t="shared" si="86"/>
        <v>10813</v>
      </c>
      <c r="H61" s="174">
        <f t="shared" si="86"/>
        <v>21622</v>
      </c>
      <c r="I61" s="127">
        <f t="shared" ref="I61:I74" si="87">IF(E61=0,0,((H61/E61)-1)*100)</f>
        <v>6.7120718586516581</v>
      </c>
      <c r="J61" s="3"/>
      <c r="L61" s="13" t="s">
        <v>13</v>
      </c>
      <c r="M61" s="39">
        <f t="shared" ref="M61:N61" si="88">+M9+M35</f>
        <v>1611024</v>
      </c>
      <c r="N61" s="37">
        <f t="shared" si="88"/>
        <v>1549345</v>
      </c>
      <c r="O61" s="402">
        <f t="shared" ref="O61:O62" si="89">SUM(M61:N61)</f>
        <v>3160369</v>
      </c>
      <c r="P61" s="38">
        <f>P9+P35</f>
        <v>2425</v>
      </c>
      <c r="Q61" s="189">
        <f>+O61+P61</f>
        <v>3162794</v>
      </c>
      <c r="R61" s="39">
        <f t="shared" ref="R61:S63" si="90">+R9+R35</f>
        <v>1754237</v>
      </c>
      <c r="S61" s="37">
        <f t="shared" si="90"/>
        <v>1702073</v>
      </c>
      <c r="T61" s="402">
        <f t="shared" ref="T61:T62" si="91">SUM(R61:S61)</f>
        <v>3456310</v>
      </c>
      <c r="U61" s="38">
        <f>U9+U35</f>
        <v>1877</v>
      </c>
      <c r="V61" s="189">
        <f>+T61+U61</f>
        <v>3458187</v>
      </c>
      <c r="W61" s="40">
        <f t="shared" ref="W61:W74" si="92">IF(Q61=0,0,((V61/Q61)-1)*100)</f>
        <v>9.3396218659830499</v>
      </c>
    </row>
    <row r="62" spans="1:23" ht="14.25" customHeight="1">
      <c r="A62" s="3" t="str">
        <f t="shared" si="19"/>
        <v xml:space="preserve"> </v>
      </c>
      <c r="B62" s="110" t="s">
        <v>14</v>
      </c>
      <c r="C62" s="124">
        <f t="shared" ref="C62:E62" si="93">+C10+C36</f>
        <v>9149</v>
      </c>
      <c r="D62" s="126">
        <f t="shared" si="93"/>
        <v>9149</v>
      </c>
      <c r="E62" s="174">
        <f t="shared" si="93"/>
        <v>18298</v>
      </c>
      <c r="F62" s="124">
        <f t="shared" si="86"/>
        <v>9715</v>
      </c>
      <c r="G62" s="126">
        <f t="shared" si="86"/>
        <v>9721</v>
      </c>
      <c r="H62" s="174">
        <f t="shared" si="86"/>
        <v>19436</v>
      </c>
      <c r="I62" s="127">
        <f t="shared" si="87"/>
        <v>6.2192589354027827</v>
      </c>
      <c r="J62" s="3"/>
      <c r="L62" s="13" t="s">
        <v>14</v>
      </c>
      <c r="M62" s="39">
        <f t="shared" ref="M62:N62" si="94">+M10+M36</f>
        <v>1444917</v>
      </c>
      <c r="N62" s="37">
        <f t="shared" si="94"/>
        <v>1459141</v>
      </c>
      <c r="O62" s="402">
        <f t="shared" si="89"/>
        <v>2904058</v>
      </c>
      <c r="P62" s="38">
        <f>P10+P36</f>
        <v>2959</v>
      </c>
      <c r="Q62" s="189">
        <f>+O62+P62</f>
        <v>2907017</v>
      </c>
      <c r="R62" s="39">
        <f t="shared" si="90"/>
        <v>1594359</v>
      </c>
      <c r="S62" s="37">
        <f t="shared" si="90"/>
        <v>1605685</v>
      </c>
      <c r="T62" s="402">
        <f t="shared" si="91"/>
        <v>3200044</v>
      </c>
      <c r="U62" s="38">
        <f>U10+U36</f>
        <v>3064</v>
      </c>
      <c r="V62" s="189">
        <f>+T62+U62</f>
        <v>3203108</v>
      </c>
      <c r="W62" s="40">
        <f t="shared" si="92"/>
        <v>10.185389352728237</v>
      </c>
    </row>
    <row r="63" spans="1:23" ht="14.25" customHeight="1" thickBot="1">
      <c r="A63" s="3" t="str">
        <f>IF(ISERROR(F63/G63)," ",IF(F63/G63&gt;0.5,IF(F63/G63&lt;1.5," ","NOT OK"),"NOT OK"))</f>
        <v xml:space="preserve"> </v>
      </c>
      <c r="B63" s="110" t="s">
        <v>15</v>
      </c>
      <c r="C63" s="124">
        <f t="shared" ref="C63:E63" si="95">+C11+C37</f>
        <v>10125</v>
      </c>
      <c r="D63" s="126">
        <f t="shared" si="95"/>
        <v>10131</v>
      </c>
      <c r="E63" s="174">
        <f t="shared" si="95"/>
        <v>20256</v>
      </c>
      <c r="F63" s="124">
        <f t="shared" si="86"/>
        <v>10956</v>
      </c>
      <c r="G63" s="126">
        <f t="shared" si="86"/>
        <v>10944</v>
      </c>
      <c r="H63" s="174">
        <f t="shared" si="86"/>
        <v>21900</v>
      </c>
      <c r="I63" s="127">
        <f>IF(E63=0,0,((H63/E63)-1)*100)</f>
        <v>8.116113744075836</v>
      </c>
      <c r="J63" s="3"/>
      <c r="L63" s="13" t="s">
        <v>15</v>
      </c>
      <c r="M63" s="39">
        <f t="shared" ref="M63:N63" si="96">+M11+M37</f>
        <v>1606071</v>
      </c>
      <c r="N63" s="37">
        <f t="shared" si="96"/>
        <v>1604468</v>
      </c>
      <c r="O63" s="402">
        <f>SUM(M63:N63)</f>
        <v>3210539</v>
      </c>
      <c r="P63" s="38">
        <f>P11+P37</f>
        <v>3528</v>
      </c>
      <c r="Q63" s="189">
        <f>+O63+P63</f>
        <v>3214067</v>
      </c>
      <c r="R63" s="39">
        <f t="shared" si="90"/>
        <v>1771887</v>
      </c>
      <c r="S63" s="37">
        <f t="shared" si="90"/>
        <v>1760415</v>
      </c>
      <c r="T63" s="402">
        <f>SUM(R63:S63)</f>
        <v>3532302</v>
      </c>
      <c r="U63" s="38">
        <f>U11+U37</f>
        <v>3195</v>
      </c>
      <c r="V63" s="189">
        <f>+T63+U63</f>
        <v>3535497</v>
      </c>
      <c r="W63" s="40">
        <f>IF(Q63=0,0,((V63/Q63)-1)*100)</f>
        <v>10.000724938216909</v>
      </c>
    </row>
    <row r="64" spans="1:23" ht="14.25" customHeight="1" thickTop="1" thickBot="1">
      <c r="A64" s="3" t="str">
        <f t="shared" si="19"/>
        <v xml:space="preserve"> </v>
      </c>
      <c r="B64" s="131" t="s">
        <v>61</v>
      </c>
      <c r="C64" s="132">
        <f t="shared" ref="C64:E64" si="97">+C61+C62+C63</f>
        <v>29400</v>
      </c>
      <c r="D64" s="134">
        <f t="shared" si="97"/>
        <v>29416</v>
      </c>
      <c r="E64" s="175">
        <f t="shared" si="97"/>
        <v>58816</v>
      </c>
      <c r="F64" s="132">
        <f t="shared" ref="F64:H64" si="98">+F61+F62+F63</f>
        <v>31480</v>
      </c>
      <c r="G64" s="134">
        <f t="shared" si="98"/>
        <v>31478</v>
      </c>
      <c r="H64" s="175">
        <f t="shared" si="98"/>
        <v>62958</v>
      </c>
      <c r="I64" s="136">
        <f>IF(E64=0,0,((H64/E64)-1)*100)</f>
        <v>7.0423014145810647</v>
      </c>
      <c r="J64" s="7"/>
      <c r="L64" s="41" t="s">
        <v>61</v>
      </c>
      <c r="M64" s="45">
        <f t="shared" ref="M64:Q64" si="99">+M61+M62+M63</f>
        <v>4662012</v>
      </c>
      <c r="N64" s="43">
        <f t="shared" si="99"/>
        <v>4612954</v>
      </c>
      <c r="O64" s="187">
        <f t="shared" si="99"/>
        <v>9274966</v>
      </c>
      <c r="P64" s="44">
        <f t="shared" si="99"/>
        <v>8912</v>
      </c>
      <c r="Q64" s="190">
        <f t="shared" si="99"/>
        <v>9283878</v>
      </c>
      <c r="R64" s="45">
        <f t="shared" ref="R64:V64" si="100">+R61+R62+R63</f>
        <v>5120483</v>
      </c>
      <c r="S64" s="43">
        <f t="shared" si="100"/>
        <v>5068173</v>
      </c>
      <c r="T64" s="187">
        <f t="shared" si="100"/>
        <v>10188656</v>
      </c>
      <c r="U64" s="44">
        <f t="shared" si="100"/>
        <v>8136</v>
      </c>
      <c r="V64" s="190">
        <f t="shared" si="100"/>
        <v>10196792</v>
      </c>
      <c r="W64" s="46">
        <f>IF(Q64=0,0,((V64/Q64)-1)*100)</f>
        <v>9.8333261165215688</v>
      </c>
    </row>
    <row r="65" spans="1:23" ht="14.25" customHeight="1" thickTop="1">
      <c r="A65" s="3" t="str">
        <f t="shared" si="19"/>
        <v xml:space="preserve"> </v>
      </c>
      <c r="B65" s="110" t="s">
        <v>16</v>
      </c>
      <c r="C65" s="137">
        <f t="shared" ref="C65:E65" si="101">+C13+C39</f>
        <v>9805</v>
      </c>
      <c r="D65" s="139">
        <f t="shared" si="101"/>
        <v>9805</v>
      </c>
      <c r="E65" s="174">
        <f t="shared" si="101"/>
        <v>19610</v>
      </c>
      <c r="F65" s="137">
        <f t="shared" ref="F65:H67" si="102">+F13+F39</f>
        <v>10739</v>
      </c>
      <c r="G65" s="139">
        <f t="shared" si="102"/>
        <v>10746</v>
      </c>
      <c r="H65" s="174">
        <f t="shared" si="102"/>
        <v>21485</v>
      </c>
      <c r="I65" s="127">
        <f t="shared" si="87"/>
        <v>9.5614482406935153</v>
      </c>
      <c r="J65" s="7"/>
      <c r="L65" s="13" t="s">
        <v>16</v>
      </c>
      <c r="M65" s="39">
        <f t="shared" ref="M65:N65" si="103">+M13+M39</f>
        <v>1554202</v>
      </c>
      <c r="N65" s="37">
        <f t="shared" si="103"/>
        <v>1547658</v>
      </c>
      <c r="O65" s="402">
        <f t="shared" ref="O65" si="104">SUM(M65:N65)</f>
        <v>3101860</v>
      </c>
      <c r="P65" s="38">
        <f>P13+P39</f>
        <v>1783</v>
      </c>
      <c r="Q65" s="189">
        <f>+O65+P65</f>
        <v>3103643</v>
      </c>
      <c r="R65" s="39">
        <f t="shared" ref="R65:S67" si="105">+R13+R39</f>
        <v>1723684</v>
      </c>
      <c r="S65" s="37">
        <f t="shared" si="105"/>
        <v>1719084</v>
      </c>
      <c r="T65" s="402">
        <f t="shared" ref="T65:T67" si="106">SUM(R65:S65)</f>
        <v>3442768</v>
      </c>
      <c r="U65" s="38">
        <f>U13+U39</f>
        <v>2375</v>
      </c>
      <c r="V65" s="189">
        <f>+T65+U65</f>
        <v>3445143</v>
      </c>
      <c r="W65" s="40">
        <f t="shared" si="92"/>
        <v>11.003198499311928</v>
      </c>
    </row>
    <row r="66" spans="1:23" ht="14.25" customHeight="1">
      <c r="A66" s="3" t="str">
        <f>IF(ISERROR(F66/G66)," ",IF(F66/G66&gt;0.5,IF(F66/G66&lt;1.5," ","NOT OK"),"NOT OK"))</f>
        <v xml:space="preserve"> </v>
      </c>
      <c r="B66" s="110" t="s">
        <v>17</v>
      </c>
      <c r="C66" s="137">
        <f t="shared" ref="C66:E66" si="107">+C14+C40</f>
        <v>9858</v>
      </c>
      <c r="D66" s="139">
        <f t="shared" si="107"/>
        <v>9858</v>
      </c>
      <c r="E66" s="174">
        <f t="shared" si="107"/>
        <v>19716</v>
      </c>
      <c r="F66" s="137">
        <f t="shared" si="102"/>
        <v>10970</v>
      </c>
      <c r="G66" s="139">
        <f t="shared" si="102"/>
        <v>10969</v>
      </c>
      <c r="H66" s="174">
        <f t="shared" si="102"/>
        <v>21939</v>
      </c>
      <c r="I66" s="127">
        <f>IF(E66=0,0,((H66/E66)-1)*100)</f>
        <v>11.275106512477183</v>
      </c>
      <c r="J66" s="3"/>
      <c r="L66" s="13" t="s">
        <v>17</v>
      </c>
      <c r="M66" s="39">
        <f t="shared" ref="M66:N66" si="108">+M14+M40</f>
        <v>1478245</v>
      </c>
      <c r="N66" s="37">
        <f t="shared" si="108"/>
        <v>1477432</v>
      </c>
      <c r="O66" s="402">
        <f>SUM(M66:N66)</f>
        <v>2955677</v>
      </c>
      <c r="P66" s="401">
        <f>P14+P40</f>
        <v>2599</v>
      </c>
      <c r="Q66" s="402">
        <f>+O66+P66</f>
        <v>2958276</v>
      </c>
      <c r="R66" s="39">
        <f t="shared" si="105"/>
        <v>1676751</v>
      </c>
      <c r="S66" s="37">
        <f t="shared" si="105"/>
        <v>1681799</v>
      </c>
      <c r="T66" s="402">
        <f>SUM(R66:S66)</f>
        <v>3358550</v>
      </c>
      <c r="U66" s="401">
        <f>U14+U40</f>
        <v>2493</v>
      </c>
      <c r="V66" s="402">
        <f>+T66+U66</f>
        <v>3361043</v>
      </c>
      <c r="W66" s="40">
        <f>IF(Q66=0,0,((V66/Q66)-1)*100)</f>
        <v>13.614923015972824</v>
      </c>
    </row>
    <row r="67" spans="1:23" ht="14.25" customHeight="1" thickBot="1">
      <c r="A67" s="3" t="str">
        <f t="shared" ref="A67:A74" si="109">IF(ISERROR(F67/G67)," ",IF(F67/G67&gt;0.5,IF(F67/G67&lt;1.5," ","NOT OK"),"NOT OK"))</f>
        <v xml:space="preserve"> </v>
      </c>
      <c r="B67" s="110" t="s">
        <v>18</v>
      </c>
      <c r="C67" s="137">
        <f t="shared" ref="C67:E67" si="110">+C15+C41</f>
        <v>9446</v>
      </c>
      <c r="D67" s="139">
        <f t="shared" si="110"/>
        <v>9450</v>
      </c>
      <c r="E67" s="174">
        <f t="shared" si="110"/>
        <v>18896</v>
      </c>
      <c r="F67" s="137">
        <f t="shared" si="102"/>
        <v>10700</v>
      </c>
      <c r="G67" s="139">
        <f t="shared" si="102"/>
        <v>10697</v>
      </c>
      <c r="H67" s="174">
        <f t="shared" si="102"/>
        <v>21397</v>
      </c>
      <c r="I67" s="127">
        <f t="shared" si="87"/>
        <v>13.235605419136331</v>
      </c>
      <c r="J67" s="3"/>
      <c r="L67" s="13" t="s">
        <v>18</v>
      </c>
      <c r="M67" s="39">
        <f t="shared" ref="M67:N67" si="111">+M15+M41</f>
        <v>1420061</v>
      </c>
      <c r="N67" s="37">
        <f t="shared" si="111"/>
        <v>1414657</v>
      </c>
      <c r="O67" s="402">
        <f t="shared" ref="O67" si="112">SUM(M67:N67)</f>
        <v>2834718</v>
      </c>
      <c r="P67" s="401">
        <f>P15+P41</f>
        <v>2360</v>
      </c>
      <c r="Q67" s="402">
        <f>+O67+P67</f>
        <v>2837078</v>
      </c>
      <c r="R67" s="39">
        <f t="shared" si="105"/>
        <v>1602401</v>
      </c>
      <c r="S67" s="37">
        <f t="shared" si="105"/>
        <v>1598533</v>
      </c>
      <c r="T67" s="402">
        <f t="shared" si="106"/>
        <v>3200934</v>
      </c>
      <c r="U67" s="401">
        <f>U15+U41</f>
        <v>2929</v>
      </c>
      <c r="V67" s="402">
        <f>+T67+U67</f>
        <v>3203863</v>
      </c>
      <c r="W67" s="40">
        <f t="shared" si="92"/>
        <v>12.928266335997819</v>
      </c>
    </row>
    <row r="68" spans="1:23" ht="14.25" customHeight="1" thickTop="1" thickBot="1">
      <c r="A68" s="9" t="str">
        <f t="shared" si="109"/>
        <v xml:space="preserve"> </v>
      </c>
      <c r="B68" s="140" t="s">
        <v>19</v>
      </c>
      <c r="C68" s="132">
        <f t="shared" ref="C68:E68" si="113">+C65+C66+C67</f>
        <v>29109</v>
      </c>
      <c r="D68" s="142">
        <f t="shared" si="113"/>
        <v>29113</v>
      </c>
      <c r="E68" s="176">
        <f t="shared" si="113"/>
        <v>58222</v>
      </c>
      <c r="F68" s="132">
        <f t="shared" ref="F68:H68" si="114">+F65+F66+F67</f>
        <v>32409</v>
      </c>
      <c r="G68" s="142">
        <f t="shared" si="114"/>
        <v>32412</v>
      </c>
      <c r="H68" s="176">
        <f t="shared" si="114"/>
        <v>64821</v>
      </c>
      <c r="I68" s="135">
        <f t="shared" si="87"/>
        <v>11.33420356566246</v>
      </c>
      <c r="J68" s="9"/>
      <c r="K68" s="10"/>
      <c r="L68" s="47" t="s">
        <v>19</v>
      </c>
      <c r="M68" s="48">
        <f t="shared" ref="M68:Q68" si="115">+M65+M66+M67</f>
        <v>4452508</v>
      </c>
      <c r="N68" s="49">
        <f t="shared" si="115"/>
        <v>4439747</v>
      </c>
      <c r="O68" s="188">
        <f t="shared" si="115"/>
        <v>8892255</v>
      </c>
      <c r="P68" s="407">
        <f t="shared" si="115"/>
        <v>6742</v>
      </c>
      <c r="Q68" s="188">
        <f t="shared" si="115"/>
        <v>8898997</v>
      </c>
      <c r="R68" s="48">
        <f t="shared" ref="R68:V68" si="116">+R65+R66+R67</f>
        <v>5002836</v>
      </c>
      <c r="S68" s="49">
        <f t="shared" si="116"/>
        <v>4999416</v>
      </c>
      <c r="T68" s="188">
        <f t="shared" si="116"/>
        <v>10002252</v>
      </c>
      <c r="U68" s="407">
        <f t="shared" si="116"/>
        <v>7797</v>
      </c>
      <c r="V68" s="188">
        <f t="shared" si="116"/>
        <v>10010049</v>
      </c>
      <c r="W68" s="50">
        <f t="shared" si="92"/>
        <v>12.485137369975519</v>
      </c>
    </row>
    <row r="69" spans="1:23" ht="14.25" customHeight="1" thickTop="1">
      <c r="A69" s="3" t="str">
        <f t="shared" si="109"/>
        <v xml:space="preserve"> </v>
      </c>
      <c r="B69" s="110" t="s">
        <v>21</v>
      </c>
      <c r="C69" s="124">
        <f t="shared" ref="C69:E69" si="117">+C17+C43</f>
        <v>9956</v>
      </c>
      <c r="D69" s="126">
        <f t="shared" si="117"/>
        <v>9963</v>
      </c>
      <c r="E69" s="177">
        <f t="shared" si="117"/>
        <v>19919</v>
      </c>
      <c r="F69" s="124">
        <f t="shared" ref="F69:H71" si="118">+F17+F43</f>
        <v>11042</v>
      </c>
      <c r="G69" s="126">
        <f t="shared" si="118"/>
        <v>11047</v>
      </c>
      <c r="H69" s="177">
        <f t="shared" si="118"/>
        <v>22089</v>
      </c>
      <c r="I69" s="127">
        <f t="shared" si="87"/>
        <v>10.894121190822826</v>
      </c>
      <c r="J69" s="3"/>
      <c r="L69" s="13" t="s">
        <v>21</v>
      </c>
      <c r="M69" s="39">
        <f t="shared" ref="M69:N69" si="119">+M17+M43</f>
        <v>1530184</v>
      </c>
      <c r="N69" s="37">
        <f t="shared" si="119"/>
        <v>1541818</v>
      </c>
      <c r="O69" s="402">
        <f t="shared" ref="O69:O71" si="120">SUM(M69:N69)</f>
        <v>3072002</v>
      </c>
      <c r="P69" s="401">
        <f>P17+P43</f>
        <v>1819</v>
      </c>
      <c r="Q69" s="402">
        <f>+O69+P69</f>
        <v>3073821</v>
      </c>
      <c r="R69" s="39">
        <f t="shared" ref="R69:S71" si="121">+R17+R43</f>
        <v>1658227</v>
      </c>
      <c r="S69" s="37">
        <f t="shared" si="121"/>
        <v>1676600</v>
      </c>
      <c r="T69" s="402">
        <f t="shared" ref="T69:T71" si="122">SUM(R69:S69)</f>
        <v>3334827</v>
      </c>
      <c r="U69" s="401">
        <f>U17+U43</f>
        <v>2863</v>
      </c>
      <c r="V69" s="402">
        <f>+T69+U69</f>
        <v>3337690</v>
      </c>
      <c r="W69" s="40">
        <f t="shared" si="92"/>
        <v>8.5843970745206111</v>
      </c>
    </row>
    <row r="70" spans="1:23" ht="14.25" customHeight="1">
      <c r="A70" s="3" t="str">
        <f t="shared" si="109"/>
        <v xml:space="preserve"> </v>
      </c>
      <c r="B70" s="110" t="s">
        <v>22</v>
      </c>
      <c r="C70" s="124">
        <f t="shared" ref="C70:E70" si="123">+C18+C44</f>
        <v>10034</v>
      </c>
      <c r="D70" s="126">
        <f t="shared" si="123"/>
        <v>10027</v>
      </c>
      <c r="E70" s="168">
        <f t="shared" si="123"/>
        <v>20061</v>
      </c>
      <c r="F70" s="124">
        <f t="shared" si="118"/>
        <v>10901</v>
      </c>
      <c r="G70" s="126">
        <f t="shared" si="118"/>
        <v>10902</v>
      </c>
      <c r="H70" s="168">
        <f t="shared" si="118"/>
        <v>21803</v>
      </c>
      <c r="I70" s="127">
        <f t="shared" si="87"/>
        <v>8.6835152784008773</v>
      </c>
      <c r="J70" s="3"/>
      <c r="L70" s="13" t="s">
        <v>22</v>
      </c>
      <c r="M70" s="39">
        <f t="shared" ref="M70:N70" si="124">+M18+M44</f>
        <v>1561040</v>
      </c>
      <c r="N70" s="37">
        <f t="shared" si="124"/>
        <v>1538917</v>
      </c>
      <c r="O70" s="402">
        <f t="shared" si="120"/>
        <v>3099957</v>
      </c>
      <c r="P70" s="401">
        <f>P18+P44</f>
        <v>785</v>
      </c>
      <c r="Q70" s="402">
        <f>+O70+P70</f>
        <v>3100742</v>
      </c>
      <c r="R70" s="39">
        <f t="shared" si="121"/>
        <v>1687568</v>
      </c>
      <c r="S70" s="37">
        <f t="shared" si="121"/>
        <v>1657070</v>
      </c>
      <c r="T70" s="402">
        <f t="shared" si="122"/>
        <v>3344638</v>
      </c>
      <c r="U70" s="401">
        <f>U18+U44</f>
        <v>4702</v>
      </c>
      <c r="V70" s="402">
        <f>+T70+U70</f>
        <v>3349340</v>
      </c>
      <c r="W70" s="40">
        <f t="shared" si="92"/>
        <v>8.0173713259600543</v>
      </c>
    </row>
    <row r="71" spans="1:23" ht="14.25" customHeight="1" thickBot="1">
      <c r="A71" s="3" t="str">
        <f t="shared" si="109"/>
        <v xml:space="preserve"> </v>
      </c>
      <c r="B71" s="110" t="s">
        <v>23</v>
      </c>
      <c r="C71" s="124">
        <f t="shared" ref="C71:E71" si="125">+C19+C45</f>
        <v>9373</v>
      </c>
      <c r="D71" s="143">
        <f t="shared" si="125"/>
        <v>9375</v>
      </c>
      <c r="E71" s="172">
        <f t="shared" si="125"/>
        <v>18748</v>
      </c>
      <c r="F71" s="124">
        <f t="shared" si="118"/>
        <v>10114</v>
      </c>
      <c r="G71" s="143">
        <f t="shared" si="118"/>
        <v>10115</v>
      </c>
      <c r="H71" s="172">
        <f t="shared" si="118"/>
        <v>20229</v>
      </c>
      <c r="I71" s="144">
        <f t="shared" si="87"/>
        <v>7.8995092809899692</v>
      </c>
      <c r="J71" s="3"/>
      <c r="L71" s="13" t="s">
        <v>23</v>
      </c>
      <c r="M71" s="39">
        <f t="shared" ref="M71:N71" si="126">+M19+M45</f>
        <v>1400495</v>
      </c>
      <c r="N71" s="37">
        <f t="shared" si="126"/>
        <v>1405334</v>
      </c>
      <c r="O71" s="402">
        <f t="shared" si="120"/>
        <v>2805829</v>
      </c>
      <c r="P71" s="38">
        <f>P19+P45</f>
        <v>844</v>
      </c>
      <c r="Q71" s="189">
        <f>+O71+P71</f>
        <v>2806673</v>
      </c>
      <c r="R71" s="39">
        <f t="shared" si="121"/>
        <v>1470386</v>
      </c>
      <c r="S71" s="37">
        <f t="shared" si="121"/>
        <v>1486497</v>
      </c>
      <c r="T71" s="402">
        <f t="shared" si="122"/>
        <v>2956883</v>
      </c>
      <c r="U71" s="38">
        <f>U19+U45</f>
        <v>4549</v>
      </c>
      <c r="V71" s="189">
        <f>+T71+U71</f>
        <v>2961432</v>
      </c>
      <c r="W71" s="40">
        <f t="shared" si="92"/>
        <v>5.5139661798862871</v>
      </c>
    </row>
    <row r="72" spans="1:23" ht="14.25" customHeight="1" thickTop="1" thickBot="1">
      <c r="A72" s="3" t="str">
        <f t="shared" si="109"/>
        <v xml:space="preserve"> </v>
      </c>
      <c r="B72" s="131" t="s">
        <v>24</v>
      </c>
      <c r="C72" s="132">
        <f t="shared" ref="C72:E72" si="127">+C69+C70+C71</f>
        <v>29363</v>
      </c>
      <c r="D72" s="134">
        <f t="shared" si="127"/>
        <v>29365</v>
      </c>
      <c r="E72" s="178">
        <f t="shared" si="127"/>
        <v>58728</v>
      </c>
      <c r="F72" s="132">
        <f t="shared" ref="F72:H72" si="128">+F69+F70+F71</f>
        <v>32057</v>
      </c>
      <c r="G72" s="134">
        <f t="shared" si="128"/>
        <v>32064</v>
      </c>
      <c r="H72" s="178">
        <f t="shared" si="128"/>
        <v>64121</v>
      </c>
      <c r="I72" s="135">
        <f t="shared" si="87"/>
        <v>9.1830132134586471</v>
      </c>
      <c r="J72" s="3"/>
      <c r="L72" s="41" t="s">
        <v>24</v>
      </c>
      <c r="M72" s="45">
        <f t="shared" ref="M72:Q72" si="129">+M69+M70+M71</f>
        <v>4491719</v>
      </c>
      <c r="N72" s="43">
        <f t="shared" si="129"/>
        <v>4486069</v>
      </c>
      <c r="O72" s="187">
        <f t="shared" si="129"/>
        <v>8977788</v>
      </c>
      <c r="P72" s="44">
        <f t="shared" si="129"/>
        <v>3448</v>
      </c>
      <c r="Q72" s="190">
        <f t="shared" si="129"/>
        <v>8981236</v>
      </c>
      <c r="R72" s="45">
        <f t="shared" ref="R72:V72" si="130">+R69+R70+R71</f>
        <v>4816181</v>
      </c>
      <c r="S72" s="43">
        <f t="shared" si="130"/>
        <v>4820167</v>
      </c>
      <c r="T72" s="187">
        <f t="shared" si="130"/>
        <v>9636348</v>
      </c>
      <c r="U72" s="44">
        <f t="shared" si="130"/>
        <v>12114</v>
      </c>
      <c r="V72" s="190">
        <f t="shared" si="130"/>
        <v>9648462</v>
      </c>
      <c r="W72" s="46">
        <f t="shared" si="92"/>
        <v>7.4291110933951687</v>
      </c>
    </row>
    <row r="73" spans="1:23" ht="14.25" customHeight="1" thickTop="1" thickBot="1">
      <c r="A73" s="3" t="str">
        <f t="shared" si="109"/>
        <v xml:space="preserve"> </v>
      </c>
      <c r="B73" s="110" t="s">
        <v>10</v>
      </c>
      <c r="C73" s="124">
        <f t="shared" ref="C73:E73" si="131">+C21+C47</f>
        <v>10311</v>
      </c>
      <c r="D73" s="126">
        <f t="shared" si="131"/>
        <v>10319</v>
      </c>
      <c r="E73" s="174">
        <f t="shared" si="131"/>
        <v>20630</v>
      </c>
      <c r="F73" s="124">
        <f>+F21+F47</f>
        <v>11016</v>
      </c>
      <c r="G73" s="126">
        <f>+G21+G47</f>
        <v>11013</v>
      </c>
      <c r="H73" s="174">
        <f>+H21+H47</f>
        <v>22029</v>
      </c>
      <c r="I73" s="127">
        <f t="shared" si="87"/>
        <v>6.7813863305865141</v>
      </c>
      <c r="J73" s="3"/>
      <c r="K73" s="6"/>
      <c r="L73" s="13" t="s">
        <v>10</v>
      </c>
      <c r="M73" s="39">
        <f t="shared" ref="M73:N73" si="132">+M21+M47</f>
        <v>1546579</v>
      </c>
      <c r="N73" s="37">
        <f t="shared" si="132"/>
        <v>1575108</v>
      </c>
      <c r="O73" s="402">
        <f>SUM(M73:N73)</f>
        <v>3121687</v>
      </c>
      <c r="P73" s="38">
        <f>P21+P47</f>
        <v>2581</v>
      </c>
      <c r="Q73" s="189">
        <f>+O73+P73</f>
        <v>3124268</v>
      </c>
      <c r="R73" s="39">
        <f>+R21+R47</f>
        <v>1647857</v>
      </c>
      <c r="S73" s="37">
        <f>+S21+S47</f>
        <v>1672024</v>
      </c>
      <c r="T73" s="402">
        <f>SUM(R73:S73)</f>
        <v>3319881</v>
      </c>
      <c r="U73" s="38">
        <f>U21+U47</f>
        <v>3199</v>
      </c>
      <c r="V73" s="189">
        <f>+T73+U73</f>
        <v>3323080</v>
      </c>
      <c r="W73" s="40">
        <f t="shared" si="92"/>
        <v>6.3634745802856774</v>
      </c>
    </row>
    <row r="74" spans="1:23" ht="14.25" customHeight="1" thickTop="1" thickBot="1">
      <c r="A74" s="380" t="str">
        <f t="shared" si="109"/>
        <v xml:space="preserve"> </v>
      </c>
      <c r="B74" s="131" t="s">
        <v>66</v>
      </c>
      <c r="C74" s="132">
        <f>+C64+C68+C72+C73</f>
        <v>98183</v>
      </c>
      <c r="D74" s="134">
        <f t="shared" ref="D74" si="133">+D64+D68+D72+D73</f>
        <v>98213</v>
      </c>
      <c r="E74" s="178">
        <f t="shared" ref="E74" si="134">+E64+E68+E72+E73</f>
        <v>196396</v>
      </c>
      <c r="F74" s="132">
        <f t="shared" ref="F74" si="135">+F64+F68+F72+F73</f>
        <v>106962</v>
      </c>
      <c r="G74" s="134">
        <f t="shared" ref="G74" si="136">+G64+G68+G72+G73</f>
        <v>106967</v>
      </c>
      <c r="H74" s="178">
        <f t="shared" ref="H74" si="137">+H64+H68+H72+H73</f>
        <v>213929</v>
      </c>
      <c r="I74" s="135">
        <f t="shared" si="87"/>
        <v>8.9273712295566021</v>
      </c>
      <c r="J74" s="3"/>
      <c r="L74" s="41" t="s">
        <v>66</v>
      </c>
      <c r="M74" s="45">
        <f>+M64+M68+M72+M73</f>
        <v>15152818</v>
      </c>
      <c r="N74" s="43">
        <f t="shared" ref="N74" si="138">+N64+N68+N72+N73</f>
        <v>15113878</v>
      </c>
      <c r="O74" s="187">
        <f t="shared" ref="O74" si="139">+O64+O68+O72+O73</f>
        <v>30266696</v>
      </c>
      <c r="P74" s="43">
        <f t="shared" ref="P74" si="140">+P64+P68+P72+P73</f>
        <v>21683</v>
      </c>
      <c r="Q74" s="187">
        <f t="shared" ref="Q74" si="141">+Q64+Q68+Q72+Q73</f>
        <v>30288379</v>
      </c>
      <c r="R74" s="45">
        <f t="shared" ref="R74" si="142">+R64+R68+R72+R73</f>
        <v>16587357</v>
      </c>
      <c r="S74" s="43">
        <f t="shared" ref="S74" si="143">+S64+S68+S72+S73</f>
        <v>16559780</v>
      </c>
      <c r="T74" s="187">
        <f t="shared" ref="T74" si="144">+T64+T68+T72+T73</f>
        <v>33147137</v>
      </c>
      <c r="U74" s="43">
        <f t="shared" ref="U74" si="145">+U64+U68+U72+U73</f>
        <v>31246</v>
      </c>
      <c r="V74" s="187">
        <f t="shared" ref="V74" si="146">+V64+V68+V72+V73</f>
        <v>33178383</v>
      </c>
      <c r="W74" s="46">
        <f t="shared" si="92"/>
        <v>9.5416265096260222</v>
      </c>
    </row>
    <row r="75" spans="1:23" ht="14.25" customHeight="1" thickTop="1">
      <c r="A75" s="3" t="str">
        <f>IF(ISERROR(F75/G75)," ",IF(F75/G75&gt;0.5,IF(F75/G75&lt;1.5," ","NOT OK"),"NOT OK"))</f>
        <v xml:space="preserve"> </v>
      </c>
      <c r="B75" s="110" t="s">
        <v>11</v>
      </c>
      <c r="C75" s="124">
        <f t="shared" ref="C75:E75" si="147">+C23+C49</f>
        <v>10317</v>
      </c>
      <c r="D75" s="126">
        <f t="shared" si="147"/>
        <v>10311</v>
      </c>
      <c r="E75" s="174">
        <f t="shared" si="147"/>
        <v>20628</v>
      </c>
      <c r="F75" s="124"/>
      <c r="G75" s="126"/>
      <c r="H75" s="174"/>
      <c r="I75" s="127"/>
      <c r="J75" s="3"/>
      <c r="K75" s="6"/>
      <c r="L75" s="13" t="s">
        <v>11</v>
      </c>
      <c r="M75" s="39">
        <f t="shared" ref="M75:N75" si="148">+M23+M49</f>
        <v>1605685</v>
      </c>
      <c r="N75" s="37">
        <f t="shared" si="148"/>
        <v>1600450</v>
      </c>
      <c r="O75" s="402">
        <f>SUM(M75:N75)</f>
        <v>3206135</v>
      </c>
      <c r="P75" s="38">
        <f>P23+P49</f>
        <v>2457</v>
      </c>
      <c r="Q75" s="189">
        <f>+O75+P75</f>
        <v>3208592</v>
      </c>
      <c r="R75" s="39"/>
      <c r="S75" s="37"/>
      <c r="T75" s="402"/>
      <c r="U75" s="38"/>
      <c r="V75" s="189"/>
      <c r="W75" s="40"/>
    </row>
    <row r="76" spans="1:23" ht="14.25" customHeight="1" thickBot="1">
      <c r="A76" s="3" t="str">
        <f>IF(ISERROR(F76/G76)," ",IF(F76/G76&gt;0.5,IF(F76/G76&lt;1.5," ","NOT OK"),"NOT OK"))</f>
        <v xml:space="preserve"> </v>
      </c>
      <c r="B76" s="115" t="s">
        <v>12</v>
      </c>
      <c r="C76" s="128">
        <f t="shared" ref="C76:E76" si="149">+C24+C50</f>
        <v>10846</v>
      </c>
      <c r="D76" s="130">
        <f t="shared" si="149"/>
        <v>10850</v>
      </c>
      <c r="E76" s="174">
        <f t="shared" si="149"/>
        <v>21696</v>
      </c>
      <c r="F76" s="128"/>
      <c r="G76" s="130"/>
      <c r="H76" s="174"/>
      <c r="I76" s="127"/>
      <c r="J76" s="3"/>
      <c r="K76" s="6"/>
      <c r="L76" s="22" t="s">
        <v>12</v>
      </c>
      <c r="M76" s="39">
        <f t="shared" ref="M76:N76" si="150">+M24+M50</f>
        <v>1679411</v>
      </c>
      <c r="N76" s="37">
        <f t="shared" si="150"/>
        <v>1758348</v>
      </c>
      <c r="O76" s="402">
        <f t="shared" ref="O76" si="151">SUM(M76:N76)</f>
        <v>3437759</v>
      </c>
      <c r="P76" s="38">
        <f>P24+P50</f>
        <v>5220</v>
      </c>
      <c r="Q76" s="189">
        <f>+O76+P76</f>
        <v>3442979</v>
      </c>
      <c r="R76" s="39"/>
      <c r="S76" s="37"/>
      <c r="T76" s="402"/>
      <c r="U76" s="38"/>
      <c r="V76" s="189"/>
      <c r="W76" s="40"/>
    </row>
    <row r="77" spans="1:23" ht="14.25" customHeight="1" thickTop="1" thickBot="1">
      <c r="A77" s="380" t="str">
        <f t="shared" ref="A77:A78" si="152">IF(ISERROR(F77/G77)," ",IF(F77/G77&gt;0.5,IF(F77/G77&lt;1.5," ","NOT OK"),"NOT OK"))</f>
        <v xml:space="preserve"> </v>
      </c>
      <c r="B77" s="131" t="s">
        <v>38</v>
      </c>
      <c r="C77" s="132">
        <f t="shared" ref="C77:E77" si="153">+C73+C75+C76</f>
        <v>31474</v>
      </c>
      <c r="D77" s="134">
        <f t="shared" si="153"/>
        <v>31480</v>
      </c>
      <c r="E77" s="178">
        <f t="shared" si="153"/>
        <v>62954</v>
      </c>
      <c r="F77" s="132"/>
      <c r="G77" s="134"/>
      <c r="H77" s="178"/>
      <c r="I77" s="135"/>
      <c r="J77" s="3"/>
      <c r="L77" s="41" t="s">
        <v>38</v>
      </c>
      <c r="M77" s="45">
        <f t="shared" ref="M77:Q77" si="154">+M73+M75+M76</f>
        <v>4831675</v>
      </c>
      <c r="N77" s="43">
        <f t="shared" si="154"/>
        <v>4933906</v>
      </c>
      <c r="O77" s="187">
        <f t="shared" si="154"/>
        <v>9765581</v>
      </c>
      <c r="P77" s="43">
        <f t="shared" si="154"/>
        <v>10258</v>
      </c>
      <c r="Q77" s="187">
        <f t="shared" si="154"/>
        <v>9775839</v>
      </c>
      <c r="R77" s="45"/>
      <c r="S77" s="43"/>
      <c r="T77" s="187"/>
      <c r="U77" s="43"/>
      <c r="V77" s="187"/>
      <c r="W77" s="46"/>
    </row>
    <row r="78" spans="1:23" ht="14.25" customHeight="1" thickTop="1" thickBot="1">
      <c r="A78" s="381" t="str">
        <f t="shared" si="152"/>
        <v xml:space="preserve"> </v>
      </c>
      <c r="B78" s="131" t="s">
        <v>63</v>
      </c>
      <c r="C78" s="132">
        <f t="shared" ref="C78:E78" si="155">+C64+C68+C72+C77</f>
        <v>119346</v>
      </c>
      <c r="D78" s="134">
        <f t="shared" si="155"/>
        <v>119374</v>
      </c>
      <c r="E78" s="175">
        <f t="shared" si="155"/>
        <v>238720</v>
      </c>
      <c r="F78" s="132"/>
      <c r="G78" s="134"/>
      <c r="H78" s="175"/>
      <c r="I78" s="136"/>
      <c r="J78" s="7"/>
      <c r="L78" s="41" t="s">
        <v>63</v>
      </c>
      <c r="M78" s="45">
        <f t="shared" ref="M78:Q78" si="156">+M64+M68+M72+M77</f>
        <v>18437914</v>
      </c>
      <c r="N78" s="43">
        <f t="shared" si="156"/>
        <v>18472676</v>
      </c>
      <c r="O78" s="187">
        <f t="shared" si="156"/>
        <v>36910590</v>
      </c>
      <c r="P78" s="44">
        <f t="shared" si="156"/>
        <v>29360</v>
      </c>
      <c r="Q78" s="190">
        <f t="shared" si="156"/>
        <v>36939950</v>
      </c>
      <c r="R78" s="45"/>
      <c r="S78" s="43"/>
      <c r="T78" s="187"/>
      <c r="U78" s="44"/>
      <c r="V78" s="190"/>
      <c r="W78" s="46"/>
    </row>
    <row r="79" spans="1:23" ht="14.25" thickTop="1" thickBot="1">
      <c r="B79" s="145" t="s">
        <v>60</v>
      </c>
      <c r="C79" s="106"/>
      <c r="D79" s="106"/>
      <c r="E79" s="106"/>
      <c r="F79" s="106"/>
      <c r="G79" s="106"/>
      <c r="H79" s="106"/>
      <c r="I79" s="107"/>
      <c r="J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1:23" ht="13.5" thickTop="1">
      <c r="L80" s="467" t="s">
        <v>33</v>
      </c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9"/>
    </row>
    <row r="81" spans="1:23" ht="13.5" thickBot="1">
      <c r="L81" s="470" t="s">
        <v>43</v>
      </c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2"/>
    </row>
    <row r="82" spans="1:23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:23" ht="24.75" customHeight="1" thickTop="1" thickBot="1">
      <c r="L83" s="58"/>
      <c r="M83" s="475" t="s">
        <v>64</v>
      </c>
      <c r="N83" s="473"/>
      <c r="O83" s="473"/>
      <c r="P83" s="473"/>
      <c r="Q83" s="474"/>
      <c r="R83" s="473" t="s">
        <v>65</v>
      </c>
      <c r="S83" s="473"/>
      <c r="T83" s="473"/>
      <c r="U83" s="473"/>
      <c r="V83" s="474"/>
      <c r="W83" s="354" t="s">
        <v>2</v>
      </c>
    </row>
    <row r="84" spans="1:23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355" t="s">
        <v>4</v>
      </c>
    </row>
    <row r="85" spans="1:23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353"/>
    </row>
    <row r="86" spans="1:23" ht="5.25" customHeight="1" thickTop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:23">
      <c r="A87" s="384"/>
      <c r="L87" s="60" t="s">
        <v>13</v>
      </c>
      <c r="M87" s="77">
        <v>512</v>
      </c>
      <c r="N87" s="78">
        <v>2651</v>
      </c>
      <c r="O87" s="200">
        <f t="shared" ref="O87" si="157">+M87+N87</f>
        <v>3163</v>
      </c>
      <c r="P87" s="79">
        <v>0</v>
      </c>
      <c r="Q87" s="200">
        <f>O87+P87</f>
        <v>3163</v>
      </c>
      <c r="R87" s="77">
        <v>561</v>
      </c>
      <c r="S87" s="78">
        <v>2847</v>
      </c>
      <c r="T87" s="200">
        <f t="shared" ref="T87" si="158">+R87+S87</f>
        <v>3408</v>
      </c>
      <c r="U87" s="79">
        <v>0</v>
      </c>
      <c r="V87" s="200">
        <f>T87+U87</f>
        <v>3408</v>
      </c>
      <c r="W87" s="80">
        <f t="shared" ref="W87" si="159">IF(Q87=0,0,((V87/Q87)-1)*100)</f>
        <v>7.7458109389819896</v>
      </c>
    </row>
    <row r="88" spans="1:23">
      <c r="A88" s="384"/>
      <c r="L88" s="60" t="s">
        <v>14</v>
      </c>
      <c r="M88" s="77">
        <v>453</v>
      </c>
      <c r="N88" s="78">
        <v>2553</v>
      </c>
      <c r="O88" s="200">
        <f>+M88+N88</f>
        <v>3006</v>
      </c>
      <c r="P88" s="79">
        <v>13</v>
      </c>
      <c r="Q88" s="200">
        <f>O88+P88</f>
        <v>3019</v>
      </c>
      <c r="R88" s="77">
        <v>602</v>
      </c>
      <c r="S88" s="78">
        <v>2824</v>
      </c>
      <c r="T88" s="200">
        <f>+R88+S88</f>
        <v>3426</v>
      </c>
      <c r="U88" s="79">
        <v>0</v>
      </c>
      <c r="V88" s="200">
        <f>T88+U88</f>
        <v>3426</v>
      </c>
      <c r="W88" s="80">
        <f>IF(Q88=0,0,((V88/Q88)-1)*100)</f>
        <v>13.481285193772763</v>
      </c>
    </row>
    <row r="89" spans="1:23" ht="13.5" thickBot="1">
      <c r="A89" s="384"/>
      <c r="L89" s="60" t="s">
        <v>15</v>
      </c>
      <c r="M89" s="77">
        <v>755</v>
      </c>
      <c r="N89" s="78">
        <v>3316</v>
      </c>
      <c r="O89" s="200">
        <f>+M89+N89</f>
        <v>4071</v>
      </c>
      <c r="P89" s="79">
        <v>21</v>
      </c>
      <c r="Q89" s="200">
        <f>O89+P89</f>
        <v>4092</v>
      </c>
      <c r="R89" s="77">
        <v>601</v>
      </c>
      <c r="S89" s="78">
        <v>4021</v>
      </c>
      <c r="T89" s="200">
        <f>+R89+S89</f>
        <v>4622</v>
      </c>
      <c r="U89" s="79">
        <v>0</v>
      </c>
      <c r="V89" s="200">
        <f>T89+U89</f>
        <v>4622</v>
      </c>
      <c r="W89" s="80">
        <f>IF(Q89=0,0,((V89/Q89)-1)*100)</f>
        <v>12.952101661779093</v>
      </c>
    </row>
    <row r="90" spans="1:23" ht="14.25" thickTop="1" thickBot="1">
      <c r="A90" s="384"/>
      <c r="L90" s="81" t="s">
        <v>61</v>
      </c>
      <c r="M90" s="82">
        <f>+M87+M88+M89</f>
        <v>1720</v>
      </c>
      <c r="N90" s="83">
        <f t="shared" ref="N90:V90" si="160">+N87+N88+N89</f>
        <v>8520</v>
      </c>
      <c r="O90" s="201">
        <f t="shared" si="160"/>
        <v>10240</v>
      </c>
      <c r="P90" s="82">
        <f t="shared" si="160"/>
        <v>34</v>
      </c>
      <c r="Q90" s="201">
        <f t="shared" si="160"/>
        <v>10274</v>
      </c>
      <c r="R90" s="82">
        <f t="shared" si="160"/>
        <v>1764</v>
      </c>
      <c r="S90" s="83">
        <f t="shared" si="160"/>
        <v>9692</v>
      </c>
      <c r="T90" s="201">
        <f t="shared" si="160"/>
        <v>11456</v>
      </c>
      <c r="U90" s="82">
        <f t="shared" si="160"/>
        <v>0</v>
      </c>
      <c r="V90" s="201">
        <f t="shared" si="160"/>
        <v>11456</v>
      </c>
      <c r="W90" s="84">
        <f t="shared" ref="W90" si="161">IF(Q90=0,0,((V90/Q90)-1)*100)</f>
        <v>11.50476932061515</v>
      </c>
    </row>
    <row r="91" spans="1:23" ht="13.5" thickTop="1">
      <c r="A91" s="384"/>
      <c r="L91" s="60" t="s">
        <v>16</v>
      </c>
      <c r="M91" s="77">
        <v>916</v>
      </c>
      <c r="N91" s="78">
        <v>3258</v>
      </c>
      <c r="O91" s="200">
        <f>+M91+N91</f>
        <v>4174</v>
      </c>
      <c r="P91" s="79">
        <v>0</v>
      </c>
      <c r="Q91" s="200">
        <f>O91+P91</f>
        <v>4174</v>
      </c>
      <c r="R91" s="77">
        <v>712</v>
      </c>
      <c r="S91" s="78">
        <v>4170</v>
      </c>
      <c r="T91" s="200">
        <f>+R91+S91</f>
        <v>4882</v>
      </c>
      <c r="U91" s="79">
        <v>0</v>
      </c>
      <c r="V91" s="200">
        <f>T91+U91</f>
        <v>4882</v>
      </c>
      <c r="W91" s="80">
        <f>IF(Q91=0,0,((V91/Q91)-1)*100)</f>
        <v>16.962146621945372</v>
      </c>
    </row>
    <row r="92" spans="1:23">
      <c r="A92" s="384"/>
      <c r="L92" s="60" t="s">
        <v>17</v>
      </c>
      <c r="M92" s="77">
        <v>878</v>
      </c>
      <c r="N92" s="78">
        <v>3564</v>
      </c>
      <c r="O92" s="200">
        <f t="shared" ref="O92" si="162">+M92+N92</f>
        <v>4442</v>
      </c>
      <c r="P92" s="79">
        <v>1</v>
      </c>
      <c r="Q92" s="200">
        <f>O92+P92</f>
        <v>4443</v>
      </c>
      <c r="R92" s="77">
        <v>516</v>
      </c>
      <c r="S92" s="78">
        <v>4036</v>
      </c>
      <c r="T92" s="200">
        <f>+R92+S92</f>
        <v>4552</v>
      </c>
      <c r="U92" s="79">
        <v>2</v>
      </c>
      <c r="V92" s="200">
        <f>T92+U92</f>
        <v>4554</v>
      </c>
      <c r="W92" s="80">
        <f>IF(Q92=0,0,((V92/Q92)-1)*100)</f>
        <v>2.4983119513841912</v>
      </c>
    </row>
    <row r="93" spans="1:23" ht="13.5" thickBot="1">
      <c r="A93" s="384"/>
      <c r="L93" s="60" t="s">
        <v>18</v>
      </c>
      <c r="M93" s="77">
        <v>753</v>
      </c>
      <c r="N93" s="78">
        <v>3243</v>
      </c>
      <c r="O93" s="202">
        <f>+M93+N93</f>
        <v>3996</v>
      </c>
      <c r="P93" s="85">
        <v>0</v>
      </c>
      <c r="Q93" s="202">
        <f>O93+P93</f>
        <v>3996</v>
      </c>
      <c r="R93" s="77">
        <v>528</v>
      </c>
      <c r="S93" s="78">
        <v>3787</v>
      </c>
      <c r="T93" s="202">
        <f>+R93+S93</f>
        <v>4315</v>
      </c>
      <c r="U93" s="85">
        <v>0</v>
      </c>
      <c r="V93" s="202">
        <f>T93+U93</f>
        <v>4315</v>
      </c>
      <c r="W93" s="80">
        <f>IF(Q93=0,0,((V93/Q93)-1)*100)</f>
        <v>7.982982982982989</v>
      </c>
    </row>
    <row r="94" spans="1:23" ht="14.25" thickTop="1" thickBot="1">
      <c r="A94" s="384" t="str">
        <f>IF(ISERROR(F94/G94)," ",IF(F94/G94&gt;0.5,IF(F94/G94&lt;1.5," ","NOT OK"),"NOT OK"))</f>
        <v xml:space="preserve"> </v>
      </c>
      <c r="L94" s="86" t="s">
        <v>19</v>
      </c>
      <c r="M94" s="87">
        <f>+M91+M92+M93</f>
        <v>2547</v>
      </c>
      <c r="N94" s="87">
        <f t="shared" ref="N94:V94" si="163">+N91+N92+N93</f>
        <v>10065</v>
      </c>
      <c r="O94" s="203">
        <f t="shared" si="163"/>
        <v>12612</v>
      </c>
      <c r="P94" s="88">
        <f t="shared" si="163"/>
        <v>1</v>
      </c>
      <c r="Q94" s="203">
        <f t="shared" si="163"/>
        <v>12613</v>
      </c>
      <c r="R94" s="87">
        <f t="shared" si="163"/>
        <v>1756</v>
      </c>
      <c r="S94" s="87">
        <f t="shared" si="163"/>
        <v>11993</v>
      </c>
      <c r="T94" s="203">
        <f t="shared" si="163"/>
        <v>13749</v>
      </c>
      <c r="U94" s="88">
        <f t="shared" si="163"/>
        <v>2</v>
      </c>
      <c r="V94" s="203">
        <f t="shared" si="163"/>
        <v>13751</v>
      </c>
      <c r="W94" s="89">
        <f>IF(Q94=0,0,((V94/Q94)-1)*100)</f>
        <v>9.0224371680012627</v>
      </c>
    </row>
    <row r="95" spans="1:23" ht="13.5" thickTop="1">
      <c r="A95" s="384"/>
      <c r="L95" s="60" t="s">
        <v>21</v>
      </c>
      <c r="M95" s="77">
        <v>917</v>
      </c>
      <c r="N95" s="78">
        <v>2990</v>
      </c>
      <c r="O95" s="202">
        <f>+M95+N95</f>
        <v>3907</v>
      </c>
      <c r="P95" s="90">
        <v>0</v>
      </c>
      <c r="Q95" s="202">
        <f>O95+P95</f>
        <v>3907</v>
      </c>
      <c r="R95" s="77">
        <v>535</v>
      </c>
      <c r="S95" s="78">
        <v>3447</v>
      </c>
      <c r="T95" s="202">
        <f>+R95+S95</f>
        <v>3982</v>
      </c>
      <c r="U95" s="90">
        <v>3</v>
      </c>
      <c r="V95" s="202">
        <f>T95+U95</f>
        <v>3985</v>
      </c>
      <c r="W95" s="80">
        <f>IF(Q95=0,0,((V95/Q95)-1)*100)</f>
        <v>1.9964166879959055</v>
      </c>
    </row>
    <row r="96" spans="1:23">
      <c r="A96" s="384"/>
      <c r="L96" s="60" t="s">
        <v>22</v>
      </c>
      <c r="M96" s="77">
        <v>784</v>
      </c>
      <c r="N96" s="78">
        <v>2542</v>
      </c>
      <c r="O96" s="202">
        <f t="shared" ref="O96" si="164">+M96+N96</f>
        <v>3326</v>
      </c>
      <c r="P96" s="79">
        <v>6</v>
      </c>
      <c r="Q96" s="202">
        <f>O96+P96</f>
        <v>3332</v>
      </c>
      <c r="R96" s="77">
        <v>600</v>
      </c>
      <c r="S96" s="78">
        <v>3159</v>
      </c>
      <c r="T96" s="202">
        <f t="shared" ref="T96" si="165">+R96+S96</f>
        <v>3759</v>
      </c>
      <c r="U96" s="79">
        <v>0</v>
      </c>
      <c r="V96" s="202">
        <f>T96+U96</f>
        <v>3759</v>
      </c>
      <c r="W96" s="80">
        <f t="shared" ref="W96" si="166">IF(Q96=0,0,((V96/Q96)-1)*100)</f>
        <v>12.815126050420167</v>
      </c>
    </row>
    <row r="97" spans="1:23" ht="13.5" thickBot="1">
      <c r="A97" s="385"/>
      <c r="L97" s="60" t="s">
        <v>23</v>
      </c>
      <c r="M97" s="77">
        <v>844</v>
      </c>
      <c r="N97" s="78">
        <v>2641</v>
      </c>
      <c r="O97" s="202">
        <f>+M97+N97</f>
        <v>3485</v>
      </c>
      <c r="P97" s="79">
        <v>0</v>
      </c>
      <c r="Q97" s="202">
        <f>O97+P97</f>
        <v>3485</v>
      </c>
      <c r="R97" s="77">
        <v>676</v>
      </c>
      <c r="S97" s="78">
        <v>3131</v>
      </c>
      <c r="T97" s="202">
        <f>+R97+S97</f>
        <v>3807</v>
      </c>
      <c r="U97" s="79">
        <v>0</v>
      </c>
      <c r="V97" s="202">
        <f>T97+U97</f>
        <v>3807</v>
      </c>
      <c r="W97" s="80">
        <f>IF(Q97=0,0,((V97/Q97)-1)*100)</f>
        <v>9.2395982783357145</v>
      </c>
    </row>
    <row r="98" spans="1:23" ht="14.25" customHeight="1" thickTop="1" thickBot="1">
      <c r="A98" s="384"/>
      <c r="L98" s="81" t="s">
        <v>40</v>
      </c>
      <c r="M98" s="82">
        <f t="shared" ref="M98:Q98" si="167">+M95+M96+M97</f>
        <v>2545</v>
      </c>
      <c r="N98" s="83">
        <f t="shared" si="167"/>
        <v>8173</v>
      </c>
      <c r="O98" s="201">
        <f t="shared" si="167"/>
        <v>10718</v>
      </c>
      <c r="P98" s="82">
        <f t="shared" si="167"/>
        <v>6</v>
      </c>
      <c r="Q98" s="201">
        <f t="shared" si="167"/>
        <v>10724</v>
      </c>
      <c r="R98" s="82">
        <f t="shared" ref="R98:V98" si="168">+R95+R96+R97</f>
        <v>1811</v>
      </c>
      <c r="S98" s="83">
        <f t="shared" si="168"/>
        <v>9737</v>
      </c>
      <c r="T98" s="201">
        <f t="shared" si="168"/>
        <v>11548</v>
      </c>
      <c r="U98" s="82">
        <f t="shared" si="168"/>
        <v>3</v>
      </c>
      <c r="V98" s="201">
        <f t="shared" si="168"/>
        <v>11551</v>
      </c>
      <c r="W98" s="84">
        <f t="shared" ref="W98" si="169">IF(Q98=0,0,((V98/Q98)-1)*100)</f>
        <v>7.7116747482282699</v>
      </c>
    </row>
    <row r="99" spans="1:23" ht="14.25" customHeight="1" thickTop="1" thickBot="1">
      <c r="A99" s="384"/>
      <c r="L99" s="60" t="s">
        <v>10</v>
      </c>
      <c r="M99" s="77">
        <v>797</v>
      </c>
      <c r="N99" s="78">
        <v>3172</v>
      </c>
      <c r="O99" s="200">
        <f>M99+N99</f>
        <v>3969</v>
      </c>
      <c r="P99" s="79">
        <v>0</v>
      </c>
      <c r="Q99" s="200">
        <f>O99+P99</f>
        <v>3969</v>
      </c>
      <c r="R99" s="77">
        <v>602</v>
      </c>
      <c r="S99" s="78">
        <v>3194</v>
      </c>
      <c r="T99" s="200">
        <f>R99+S99</f>
        <v>3796</v>
      </c>
      <c r="U99" s="79">
        <v>0</v>
      </c>
      <c r="V99" s="200">
        <f>T99+U99</f>
        <v>3796</v>
      </c>
      <c r="W99" s="80">
        <f>IF(Q99=0,0,((V99/Q99)-1)*100)</f>
        <v>-4.3587805492567355</v>
      </c>
    </row>
    <row r="100" spans="1:23" ht="14.25" customHeight="1" thickTop="1" thickBot="1">
      <c r="A100" s="384"/>
      <c r="L100" s="81" t="s">
        <v>66</v>
      </c>
      <c r="M100" s="82">
        <f>+M90+M94+M98+M99</f>
        <v>7609</v>
      </c>
      <c r="N100" s="83">
        <f t="shared" ref="N100:V100" si="170">+N90+N94+N98+N99</f>
        <v>29930</v>
      </c>
      <c r="O100" s="201">
        <f t="shared" si="170"/>
        <v>37539</v>
      </c>
      <c r="P100" s="82">
        <f t="shared" si="170"/>
        <v>41</v>
      </c>
      <c r="Q100" s="201">
        <f t="shared" si="170"/>
        <v>37580</v>
      </c>
      <c r="R100" s="82">
        <f t="shared" si="170"/>
        <v>5933</v>
      </c>
      <c r="S100" s="83">
        <f t="shared" si="170"/>
        <v>34616</v>
      </c>
      <c r="T100" s="201">
        <f t="shared" si="170"/>
        <v>40549</v>
      </c>
      <c r="U100" s="82">
        <f t="shared" si="170"/>
        <v>5</v>
      </c>
      <c r="V100" s="201">
        <f t="shared" si="170"/>
        <v>40554</v>
      </c>
      <c r="W100" s="84">
        <f t="shared" ref="W100" si="171">IF(Q100=0,0,((V100/Q100)-1)*100)</f>
        <v>7.9137839276210764</v>
      </c>
    </row>
    <row r="101" spans="1:23" ht="14.25" customHeight="1" thickTop="1">
      <c r="A101" s="384"/>
      <c r="L101" s="60" t="s">
        <v>11</v>
      </c>
      <c r="M101" s="77">
        <v>913</v>
      </c>
      <c r="N101" s="78">
        <v>3431</v>
      </c>
      <c r="O101" s="200">
        <f>M101+N101</f>
        <v>4344</v>
      </c>
      <c r="P101" s="79">
        <v>0</v>
      </c>
      <c r="Q101" s="200">
        <f>O101+P101</f>
        <v>4344</v>
      </c>
      <c r="R101" s="77"/>
      <c r="S101" s="78"/>
      <c r="T101" s="200"/>
      <c r="U101" s="79"/>
      <c r="V101" s="200"/>
      <c r="W101" s="80"/>
    </row>
    <row r="102" spans="1:23" ht="14.25" customHeight="1" thickBot="1">
      <c r="A102" s="384"/>
      <c r="L102" s="66" t="s">
        <v>12</v>
      </c>
      <c r="M102" s="77">
        <v>676</v>
      </c>
      <c r="N102" s="78">
        <v>3120</v>
      </c>
      <c r="O102" s="200">
        <f>M102+N102</f>
        <v>3796</v>
      </c>
      <c r="P102" s="79">
        <v>0</v>
      </c>
      <c r="Q102" s="200">
        <f t="shared" ref="Q102" si="172">O102+P102</f>
        <v>3796</v>
      </c>
      <c r="R102" s="77"/>
      <c r="S102" s="78"/>
      <c r="T102" s="200"/>
      <c r="U102" s="79"/>
      <c r="V102" s="200"/>
      <c r="W102" s="80"/>
    </row>
    <row r="103" spans="1:23" ht="14.25" customHeight="1" thickTop="1" thickBot="1">
      <c r="A103" s="384"/>
      <c r="L103" s="81" t="s">
        <v>38</v>
      </c>
      <c r="M103" s="82">
        <f t="shared" ref="M103:Q103" si="173">+M99+M101+M102</f>
        <v>2386</v>
      </c>
      <c r="N103" s="83">
        <f t="shared" si="173"/>
        <v>9723</v>
      </c>
      <c r="O103" s="201">
        <f t="shared" si="173"/>
        <v>12109</v>
      </c>
      <c r="P103" s="82">
        <f t="shared" si="173"/>
        <v>0</v>
      </c>
      <c r="Q103" s="201">
        <f t="shared" si="173"/>
        <v>12109</v>
      </c>
      <c r="R103" s="82"/>
      <c r="S103" s="83"/>
      <c r="T103" s="201"/>
      <c r="U103" s="82"/>
      <c r="V103" s="201"/>
      <c r="W103" s="84"/>
    </row>
    <row r="104" spans="1:23" ht="14.25" customHeight="1" thickTop="1" thickBot="1">
      <c r="A104" s="384"/>
      <c r="L104" s="81" t="s">
        <v>63</v>
      </c>
      <c r="M104" s="82">
        <f t="shared" ref="M104:Q104" si="174">+M90+M94+M98+M103</f>
        <v>9198</v>
      </c>
      <c r="N104" s="83">
        <f t="shared" si="174"/>
        <v>36481</v>
      </c>
      <c r="O104" s="201">
        <f t="shared" si="174"/>
        <v>45679</v>
      </c>
      <c r="P104" s="82">
        <f t="shared" si="174"/>
        <v>41</v>
      </c>
      <c r="Q104" s="201">
        <f t="shared" si="174"/>
        <v>45720</v>
      </c>
      <c r="R104" s="82"/>
      <c r="S104" s="83"/>
      <c r="T104" s="201"/>
      <c r="U104" s="82"/>
      <c r="V104" s="201"/>
      <c r="W104" s="84"/>
    </row>
    <row r="105" spans="1:23" ht="14.25" thickTop="1" thickBot="1">
      <c r="A105" s="384"/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:23" ht="13.5" thickTop="1">
      <c r="L106" s="467" t="s">
        <v>41</v>
      </c>
      <c r="M106" s="468"/>
      <c r="N106" s="468"/>
      <c r="O106" s="468"/>
      <c r="P106" s="468"/>
      <c r="Q106" s="468"/>
      <c r="R106" s="468"/>
      <c r="S106" s="468"/>
      <c r="T106" s="468"/>
      <c r="U106" s="468"/>
      <c r="V106" s="468"/>
      <c r="W106" s="469"/>
    </row>
    <row r="107" spans="1:23" ht="13.5" thickBot="1">
      <c r="L107" s="470" t="s">
        <v>44</v>
      </c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2"/>
    </row>
    <row r="108" spans="1:23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:23" ht="14.25" thickTop="1" thickBot="1">
      <c r="L109" s="58"/>
      <c r="M109" s="213" t="s">
        <v>64</v>
      </c>
      <c r="N109" s="212"/>
      <c r="O109" s="213"/>
      <c r="P109" s="211"/>
      <c r="Q109" s="212"/>
      <c r="R109" s="473" t="s">
        <v>65</v>
      </c>
      <c r="S109" s="473"/>
      <c r="T109" s="473"/>
      <c r="U109" s="473"/>
      <c r="V109" s="474"/>
      <c r="W109" s="354" t="s">
        <v>2</v>
      </c>
    </row>
    <row r="110" spans="1:23" ht="13.5" thickTop="1">
      <c r="L110" s="60" t="s">
        <v>3</v>
      </c>
      <c r="M110" s="61"/>
      <c r="N110" s="62"/>
      <c r="O110" s="63"/>
      <c r="P110" s="64"/>
      <c r="Q110" s="63"/>
      <c r="R110" s="61"/>
      <c r="S110" s="62"/>
      <c r="T110" s="63"/>
      <c r="U110" s="64"/>
      <c r="V110" s="63"/>
      <c r="W110" s="355" t="s">
        <v>4</v>
      </c>
    </row>
    <row r="111" spans="1:23" ht="13.5" thickBot="1">
      <c r="L111" s="66"/>
      <c r="M111" s="67" t="s">
        <v>35</v>
      </c>
      <c r="N111" s="68" t="s">
        <v>36</v>
      </c>
      <c r="O111" s="69" t="s">
        <v>37</v>
      </c>
      <c r="P111" s="70" t="s">
        <v>32</v>
      </c>
      <c r="Q111" s="69" t="s">
        <v>7</v>
      </c>
      <c r="R111" s="67" t="s">
        <v>35</v>
      </c>
      <c r="S111" s="68" t="s">
        <v>36</v>
      </c>
      <c r="T111" s="69" t="s">
        <v>37</v>
      </c>
      <c r="U111" s="70" t="s">
        <v>32</v>
      </c>
      <c r="V111" s="69" t="s">
        <v>7</v>
      </c>
      <c r="W111" s="356"/>
    </row>
    <row r="112" spans="1:23" ht="6" customHeight="1" thickTop="1">
      <c r="L112" s="60"/>
      <c r="M112" s="72"/>
      <c r="N112" s="73"/>
      <c r="O112" s="74"/>
      <c r="P112" s="75"/>
      <c r="Q112" s="74"/>
      <c r="R112" s="72"/>
      <c r="S112" s="73"/>
      <c r="T112" s="74"/>
      <c r="U112" s="75"/>
      <c r="V112" s="74"/>
      <c r="W112" s="76"/>
    </row>
    <row r="113" spans="1:23">
      <c r="L113" s="60" t="s">
        <v>13</v>
      </c>
      <c r="M113" s="77">
        <v>381</v>
      </c>
      <c r="N113" s="78">
        <v>731</v>
      </c>
      <c r="O113" s="200">
        <f>M113+N113</f>
        <v>1112</v>
      </c>
      <c r="P113" s="79">
        <v>0</v>
      </c>
      <c r="Q113" s="200">
        <f>O113+P113</f>
        <v>1112</v>
      </c>
      <c r="R113" s="77">
        <v>247</v>
      </c>
      <c r="S113" s="78">
        <v>500</v>
      </c>
      <c r="T113" s="200">
        <f>R113+S113</f>
        <v>747</v>
      </c>
      <c r="U113" s="79">
        <v>0</v>
      </c>
      <c r="V113" s="200">
        <f>T113+U113</f>
        <v>747</v>
      </c>
      <c r="W113" s="80">
        <f t="shared" ref="W113" si="175">IF(Q113=0,0,((V113/Q113)-1)*100)</f>
        <v>-32.823741007194243</v>
      </c>
    </row>
    <row r="114" spans="1:23">
      <c r="L114" s="60" t="s">
        <v>14</v>
      </c>
      <c r="M114" s="77">
        <v>370</v>
      </c>
      <c r="N114" s="78">
        <v>627</v>
      </c>
      <c r="O114" s="200">
        <f>M114+N114</f>
        <v>997</v>
      </c>
      <c r="P114" s="79">
        <v>0</v>
      </c>
      <c r="Q114" s="200">
        <f>O114+P114</f>
        <v>997</v>
      </c>
      <c r="R114" s="77">
        <v>268</v>
      </c>
      <c r="S114" s="78">
        <v>562</v>
      </c>
      <c r="T114" s="200">
        <f>R114+S114</f>
        <v>830</v>
      </c>
      <c r="U114" s="79">
        <v>1</v>
      </c>
      <c r="V114" s="200">
        <f>T114+U114</f>
        <v>831</v>
      </c>
      <c r="W114" s="80">
        <f>IF(Q114=0,0,((V114/Q114)-1)*100)</f>
        <v>-16.649949849548651</v>
      </c>
    </row>
    <row r="115" spans="1:23" ht="13.5" thickBot="1">
      <c r="L115" s="60" t="s">
        <v>15</v>
      </c>
      <c r="M115" s="77">
        <v>366</v>
      </c>
      <c r="N115" s="78">
        <v>641</v>
      </c>
      <c r="O115" s="200">
        <f>M115+N115</f>
        <v>1007</v>
      </c>
      <c r="P115" s="79">
        <v>0</v>
      </c>
      <c r="Q115" s="200">
        <f>O115+P115</f>
        <v>1007</v>
      </c>
      <c r="R115" s="77">
        <v>246</v>
      </c>
      <c r="S115" s="78">
        <v>482</v>
      </c>
      <c r="T115" s="200">
        <f>R115+S115</f>
        <v>728</v>
      </c>
      <c r="U115" s="79">
        <v>0</v>
      </c>
      <c r="V115" s="200">
        <f>T115+U115</f>
        <v>728</v>
      </c>
      <c r="W115" s="80">
        <f>IF(Q115=0,0,((V115/Q115)-1)*100)</f>
        <v>-27.706057596822241</v>
      </c>
    </row>
    <row r="116" spans="1:23" ht="14.25" thickTop="1" thickBot="1">
      <c r="A116" s="384"/>
      <c r="L116" s="81" t="s">
        <v>61</v>
      </c>
      <c r="M116" s="82">
        <f>+M113+M114+M115</f>
        <v>1117</v>
      </c>
      <c r="N116" s="83">
        <f t="shared" ref="N116:V116" si="176">+N113+N114+N115</f>
        <v>1999</v>
      </c>
      <c r="O116" s="201">
        <f t="shared" si="176"/>
        <v>3116</v>
      </c>
      <c r="P116" s="82">
        <f t="shared" si="176"/>
        <v>0</v>
      </c>
      <c r="Q116" s="201">
        <f t="shared" si="176"/>
        <v>3116</v>
      </c>
      <c r="R116" s="82">
        <f t="shared" si="176"/>
        <v>761</v>
      </c>
      <c r="S116" s="83">
        <f t="shared" si="176"/>
        <v>1544</v>
      </c>
      <c r="T116" s="201">
        <f t="shared" si="176"/>
        <v>2305</v>
      </c>
      <c r="U116" s="82">
        <f t="shared" si="176"/>
        <v>1</v>
      </c>
      <c r="V116" s="201">
        <f t="shared" si="176"/>
        <v>2306</v>
      </c>
      <c r="W116" s="84">
        <f t="shared" ref="W116" si="177">IF(Q116=0,0,((V116/Q116)-1)*100)</f>
        <v>-25.994865211810016</v>
      </c>
    </row>
    <row r="117" spans="1:23" ht="13.5" thickTop="1">
      <c r="L117" s="60" t="s">
        <v>16</v>
      </c>
      <c r="M117" s="77">
        <v>293</v>
      </c>
      <c r="N117" s="78">
        <v>546</v>
      </c>
      <c r="O117" s="200">
        <f>SUM(M117:N117)</f>
        <v>839</v>
      </c>
      <c r="P117" s="79">
        <v>0</v>
      </c>
      <c r="Q117" s="200">
        <f>O117+P117</f>
        <v>839</v>
      </c>
      <c r="R117" s="77">
        <v>231</v>
      </c>
      <c r="S117" s="78">
        <v>390</v>
      </c>
      <c r="T117" s="200">
        <f>SUM(R117:S117)</f>
        <v>621</v>
      </c>
      <c r="U117" s="79">
        <v>0</v>
      </c>
      <c r="V117" s="200">
        <f>T117+U117</f>
        <v>621</v>
      </c>
      <c r="W117" s="80">
        <f>IF(Q117=0,0,((V117/Q117)-1)*100)</f>
        <v>-25.983313468414782</v>
      </c>
    </row>
    <row r="118" spans="1:23">
      <c r="L118" s="60" t="s">
        <v>17</v>
      </c>
      <c r="M118" s="77">
        <v>294</v>
      </c>
      <c r="N118" s="78">
        <v>558</v>
      </c>
      <c r="O118" s="200">
        <f>SUM(M118:N118)</f>
        <v>852</v>
      </c>
      <c r="P118" s="79">
        <v>1</v>
      </c>
      <c r="Q118" s="200">
        <f>O118+P118</f>
        <v>853</v>
      </c>
      <c r="R118" s="77">
        <v>235</v>
      </c>
      <c r="S118" s="78">
        <v>387</v>
      </c>
      <c r="T118" s="200">
        <f>SUM(R118:S118)</f>
        <v>622</v>
      </c>
      <c r="U118" s="79">
        <v>0</v>
      </c>
      <c r="V118" s="200">
        <f>T118+U118</f>
        <v>622</v>
      </c>
      <c r="W118" s="80">
        <f>IF(Q118=0,0,((V118/Q118)-1)*100)</f>
        <v>-27.080890973036343</v>
      </c>
    </row>
    <row r="119" spans="1:23" ht="13.5" thickBot="1">
      <c r="L119" s="60" t="s">
        <v>18</v>
      </c>
      <c r="M119" s="77">
        <v>260</v>
      </c>
      <c r="N119" s="78">
        <v>523</v>
      </c>
      <c r="O119" s="202">
        <f>SUM(M119:N119)</f>
        <v>783</v>
      </c>
      <c r="P119" s="85">
        <v>0</v>
      </c>
      <c r="Q119" s="202">
        <f>O119+P119</f>
        <v>783</v>
      </c>
      <c r="R119" s="77">
        <v>206</v>
      </c>
      <c r="S119" s="78">
        <v>434</v>
      </c>
      <c r="T119" s="202">
        <f>SUM(R119:S119)</f>
        <v>640</v>
      </c>
      <c r="U119" s="85">
        <v>0</v>
      </c>
      <c r="V119" s="202">
        <f>T119+U119</f>
        <v>640</v>
      </c>
      <c r="W119" s="80">
        <f>IF(Q119=0,0,((V119/Q119)-1)*100)</f>
        <v>-18.263090676883774</v>
      </c>
    </row>
    <row r="120" spans="1:23" ht="14.25" thickTop="1" thickBot="1">
      <c r="A120" s="384" t="str">
        <f>IF(ISERROR(F120/G120)," ",IF(F120/G120&gt;0.5,IF(F120/G120&lt;1.5," ","NOT OK"),"NOT OK"))</f>
        <v xml:space="preserve"> </v>
      </c>
      <c r="L120" s="86" t="s">
        <v>19</v>
      </c>
      <c r="M120" s="87">
        <f>+M117+M118+M119</f>
        <v>847</v>
      </c>
      <c r="N120" s="87">
        <f t="shared" ref="N120:V120" si="178">+N117+N118+N119</f>
        <v>1627</v>
      </c>
      <c r="O120" s="203">
        <f t="shared" si="178"/>
        <v>2474</v>
      </c>
      <c r="P120" s="88">
        <f t="shared" si="178"/>
        <v>1</v>
      </c>
      <c r="Q120" s="203">
        <f t="shared" si="178"/>
        <v>2475</v>
      </c>
      <c r="R120" s="87">
        <f t="shared" si="178"/>
        <v>672</v>
      </c>
      <c r="S120" s="87">
        <f t="shared" si="178"/>
        <v>1211</v>
      </c>
      <c r="T120" s="203">
        <f t="shared" si="178"/>
        <v>1883</v>
      </c>
      <c r="U120" s="88">
        <f t="shared" si="178"/>
        <v>0</v>
      </c>
      <c r="V120" s="203">
        <f t="shared" si="178"/>
        <v>1883</v>
      </c>
      <c r="W120" s="89">
        <f>IF(Q120=0,0,((V120/Q120)-1)*100)</f>
        <v>-23.919191919191917</v>
      </c>
    </row>
    <row r="121" spans="1:23" ht="13.5" thickTop="1">
      <c r="A121" s="386"/>
      <c r="K121" s="386"/>
      <c r="L121" s="60" t="s">
        <v>21</v>
      </c>
      <c r="M121" s="77">
        <v>272</v>
      </c>
      <c r="N121" s="78">
        <v>510</v>
      </c>
      <c r="O121" s="202">
        <f>SUM(M121:N121)</f>
        <v>782</v>
      </c>
      <c r="P121" s="90">
        <v>0</v>
      </c>
      <c r="Q121" s="202">
        <f>O121+P121</f>
        <v>782</v>
      </c>
      <c r="R121" s="77">
        <v>230</v>
      </c>
      <c r="S121" s="78">
        <v>498</v>
      </c>
      <c r="T121" s="202">
        <f>SUM(R121:S121)</f>
        <v>728</v>
      </c>
      <c r="U121" s="90">
        <v>0</v>
      </c>
      <c r="V121" s="202">
        <f>T121+U121</f>
        <v>728</v>
      </c>
      <c r="W121" s="80">
        <f>IF(Q121=0,0,((V121/Q121)-1)*100)</f>
        <v>-6.9053708439897665</v>
      </c>
    </row>
    <row r="122" spans="1:23">
      <c r="A122" s="386"/>
      <c r="K122" s="386"/>
      <c r="L122" s="60" t="s">
        <v>22</v>
      </c>
      <c r="M122" s="77">
        <v>256</v>
      </c>
      <c r="N122" s="78">
        <v>614</v>
      </c>
      <c r="O122" s="202">
        <f>SUM(M122:N122)</f>
        <v>870</v>
      </c>
      <c r="P122" s="79">
        <v>0</v>
      </c>
      <c r="Q122" s="202">
        <f>O122+P122</f>
        <v>870</v>
      </c>
      <c r="R122" s="77">
        <v>269</v>
      </c>
      <c r="S122" s="78">
        <v>461</v>
      </c>
      <c r="T122" s="202">
        <f>SUM(R122:S122)</f>
        <v>730</v>
      </c>
      <c r="U122" s="79">
        <v>2</v>
      </c>
      <c r="V122" s="202">
        <f>T122+U122</f>
        <v>732</v>
      </c>
      <c r="W122" s="80">
        <f t="shared" ref="W122" si="179">IF(Q122=0,0,((V122/Q122)-1)*100)</f>
        <v>-15.86206896551724</v>
      </c>
    </row>
    <row r="123" spans="1:23" ht="13.5" thickBot="1">
      <c r="A123" s="386"/>
      <c r="K123" s="386"/>
      <c r="L123" s="60" t="s">
        <v>23</v>
      </c>
      <c r="M123" s="77">
        <v>265</v>
      </c>
      <c r="N123" s="78">
        <v>631</v>
      </c>
      <c r="O123" s="202">
        <f>SUM(M123:N123)</f>
        <v>896</v>
      </c>
      <c r="P123" s="79">
        <v>0</v>
      </c>
      <c r="Q123" s="202">
        <f>O123+P123</f>
        <v>896</v>
      </c>
      <c r="R123" s="77">
        <v>73</v>
      </c>
      <c r="S123" s="78">
        <v>403</v>
      </c>
      <c r="T123" s="202">
        <f>SUM(R123:S123)</f>
        <v>476</v>
      </c>
      <c r="U123" s="79">
        <v>0</v>
      </c>
      <c r="V123" s="202">
        <f>T123+U123</f>
        <v>476</v>
      </c>
      <c r="W123" s="80">
        <f>IF(Q123=0,0,((V123/Q123)-1)*100)</f>
        <v>-46.875</v>
      </c>
    </row>
    <row r="124" spans="1:23" ht="14.25" customHeight="1" thickTop="1" thickBot="1">
      <c r="L124" s="81" t="s">
        <v>40</v>
      </c>
      <c r="M124" s="82">
        <f t="shared" ref="M124:Q124" si="180">+M121+M122+M123</f>
        <v>793</v>
      </c>
      <c r="N124" s="83">
        <f t="shared" si="180"/>
        <v>1755</v>
      </c>
      <c r="O124" s="201">
        <f t="shared" si="180"/>
        <v>2548</v>
      </c>
      <c r="P124" s="82">
        <f t="shared" si="180"/>
        <v>0</v>
      </c>
      <c r="Q124" s="201">
        <f t="shared" si="180"/>
        <v>2548</v>
      </c>
      <c r="R124" s="82">
        <f t="shared" ref="R124:V124" si="181">+R121+R122+R123</f>
        <v>572</v>
      </c>
      <c r="S124" s="83">
        <f t="shared" si="181"/>
        <v>1362</v>
      </c>
      <c r="T124" s="201">
        <f t="shared" si="181"/>
        <v>1934</v>
      </c>
      <c r="U124" s="82">
        <f t="shared" si="181"/>
        <v>2</v>
      </c>
      <c r="V124" s="201">
        <f t="shared" si="181"/>
        <v>1936</v>
      </c>
      <c r="W124" s="84">
        <f t="shared" ref="W124" si="182">IF(Q124=0,0,((V124/Q124)-1)*100)</f>
        <v>-24.018838304552592</v>
      </c>
    </row>
    <row r="125" spans="1:23" ht="14.25" customHeight="1" thickTop="1" thickBot="1">
      <c r="L125" s="60" t="s">
        <v>10</v>
      </c>
      <c r="M125" s="77">
        <v>237</v>
      </c>
      <c r="N125" s="78">
        <v>697</v>
      </c>
      <c r="O125" s="200">
        <f>M125+N125</f>
        <v>934</v>
      </c>
      <c r="P125" s="79">
        <v>0</v>
      </c>
      <c r="Q125" s="200">
        <f>O125+P125</f>
        <v>934</v>
      </c>
      <c r="R125" s="77">
        <v>456</v>
      </c>
      <c r="S125" s="78">
        <v>430</v>
      </c>
      <c r="T125" s="200">
        <f>R125+S125</f>
        <v>886</v>
      </c>
      <c r="U125" s="79">
        <v>0</v>
      </c>
      <c r="V125" s="200">
        <f>T125+U125</f>
        <v>886</v>
      </c>
      <c r="W125" s="80">
        <f>IF(Q125=0,0,((V125/Q125)-1)*100)</f>
        <v>-5.139186295503217</v>
      </c>
    </row>
    <row r="126" spans="1:23" ht="14.25" customHeight="1" thickTop="1" thickBot="1">
      <c r="A126" s="384"/>
      <c r="L126" s="81" t="s">
        <v>66</v>
      </c>
      <c r="M126" s="82">
        <f>+M116+M120+M124+M125</f>
        <v>2994</v>
      </c>
      <c r="N126" s="83">
        <f t="shared" ref="N126" si="183">+N116+N120+N124+N125</f>
        <v>6078</v>
      </c>
      <c r="O126" s="201">
        <f t="shared" ref="O126" si="184">+O116+O120+O124+O125</f>
        <v>9072</v>
      </c>
      <c r="P126" s="82">
        <f t="shared" ref="P126" si="185">+P116+P120+P124+P125</f>
        <v>1</v>
      </c>
      <c r="Q126" s="201">
        <f t="shared" ref="Q126" si="186">+Q116+Q120+Q124+Q125</f>
        <v>9073</v>
      </c>
      <c r="R126" s="82">
        <f t="shared" ref="R126" si="187">+R116+R120+R124+R125</f>
        <v>2461</v>
      </c>
      <c r="S126" s="83">
        <f t="shared" ref="S126" si="188">+S116+S120+S124+S125</f>
        <v>4547</v>
      </c>
      <c r="T126" s="201">
        <f t="shared" ref="T126" si="189">+T116+T120+T124+T125</f>
        <v>7008</v>
      </c>
      <c r="U126" s="82">
        <f t="shared" ref="U126" si="190">+U116+U120+U124+U125</f>
        <v>3</v>
      </c>
      <c r="V126" s="201">
        <f t="shared" ref="V126" si="191">+V116+V120+V124+V125</f>
        <v>7011</v>
      </c>
      <c r="W126" s="84">
        <f t="shared" ref="W126" si="192">IF(Q126=0,0,((V126/Q126)-1)*100)</f>
        <v>-22.726771740328445</v>
      </c>
    </row>
    <row r="127" spans="1:23" ht="14.25" customHeight="1" thickTop="1">
      <c r="L127" s="60" t="s">
        <v>11</v>
      </c>
      <c r="M127" s="77">
        <v>201</v>
      </c>
      <c r="N127" s="78">
        <v>565</v>
      </c>
      <c r="O127" s="200">
        <f>M127+N127</f>
        <v>766</v>
      </c>
      <c r="P127" s="79">
        <v>0</v>
      </c>
      <c r="Q127" s="200">
        <f>O127+P127</f>
        <v>766</v>
      </c>
      <c r="R127" s="77"/>
      <c r="S127" s="78"/>
      <c r="T127" s="200"/>
      <c r="U127" s="79"/>
      <c r="V127" s="200"/>
      <c r="W127" s="80"/>
    </row>
    <row r="128" spans="1:23" ht="14.25" customHeight="1" thickBot="1">
      <c r="L128" s="66" t="s">
        <v>12</v>
      </c>
      <c r="M128" s="77">
        <v>204</v>
      </c>
      <c r="N128" s="78">
        <v>634</v>
      </c>
      <c r="O128" s="200">
        <f>M128+N128</f>
        <v>838</v>
      </c>
      <c r="P128" s="79">
        <v>0</v>
      </c>
      <c r="Q128" s="200">
        <f t="shared" ref="Q128" si="193">O128+P128</f>
        <v>838</v>
      </c>
      <c r="R128" s="77"/>
      <c r="S128" s="78"/>
      <c r="T128" s="200"/>
      <c r="U128" s="79"/>
      <c r="V128" s="200"/>
      <c r="W128" s="80"/>
    </row>
    <row r="129" spans="1:23" ht="14.25" customHeight="1" thickTop="1" thickBot="1">
      <c r="A129" s="384"/>
      <c r="L129" s="81" t="s">
        <v>38</v>
      </c>
      <c r="M129" s="82">
        <f t="shared" ref="M129:Q129" si="194">+M125+M127+M128</f>
        <v>642</v>
      </c>
      <c r="N129" s="83">
        <f t="shared" si="194"/>
        <v>1896</v>
      </c>
      <c r="O129" s="201">
        <f t="shared" si="194"/>
        <v>2538</v>
      </c>
      <c r="P129" s="82">
        <f t="shared" si="194"/>
        <v>0</v>
      </c>
      <c r="Q129" s="201">
        <f t="shared" si="194"/>
        <v>2538</v>
      </c>
      <c r="R129" s="82"/>
      <c r="S129" s="83"/>
      <c r="T129" s="201"/>
      <c r="U129" s="82"/>
      <c r="V129" s="201"/>
      <c r="W129" s="84"/>
    </row>
    <row r="130" spans="1:23" ht="14.25" customHeight="1" thickTop="1" thickBot="1">
      <c r="A130" s="384"/>
      <c r="L130" s="81" t="s">
        <v>63</v>
      </c>
      <c r="M130" s="82">
        <f t="shared" ref="M130:Q130" si="195">+M116+M120+M124+M129</f>
        <v>3399</v>
      </c>
      <c r="N130" s="83">
        <f t="shared" si="195"/>
        <v>7277</v>
      </c>
      <c r="O130" s="201">
        <f t="shared" si="195"/>
        <v>10676</v>
      </c>
      <c r="P130" s="82">
        <f t="shared" si="195"/>
        <v>1</v>
      </c>
      <c r="Q130" s="201">
        <f t="shared" si="195"/>
        <v>10677</v>
      </c>
      <c r="R130" s="82"/>
      <c r="S130" s="83"/>
      <c r="T130" s="201"/>
      <c r="U130" s="82"/>
      <c r="V130" s="201"/>
      <c r="W130" s="84"/>
    </row>
    <row r="131" spans="1:23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:23" ht="13.5" thickTop="1">
      <c r="L132" s="467" t="s">
        <v>42</v>
      </c>
      <c r="M132" s="468"/>
      <c r="N132" s="468"/>
      <c r="O132" s="468"/>
      <c r="P132" s="468"/>
      <c r="Q132" s="468"/>
      <c r="R132" s="468"/>
      <c r="S132" s="468"/>
      <c r="T132" s="468"/>
      <c r="U132" s="468"/>
      <c r="V132" s="468"/>
      <c r="W132" s="469"/>
    </row>
    <row r="133" spans="1:23" ht="13.5" thickBot="1">
      <c r="L133" s="470" t="s">
        <v>45</v>
      </c>
      <c r="M133" s="471"/>
      <c r="N133" s="471"/>
      <c r="O133" s="471"/>
      <c r="P133" s="471"/>
      <c r="Q133" s="471"/>
      <c r="R133" s="471"/>
      <c r="S133" s="471"/>
      <c r="T133" s="471"/>
      <c r="U133" s="471"/>
      <c r="V133" s="471"/>
      <c r="W133" s="472"/>
    </row>
    <row r="134" spans="1:23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:23" ht="14.25" thickTop="1" thickBot="1">
      <c r="L135" s="58"/>
      <c r="M135" s="213" t="s">
        <v>64</v>
      </c>
      <c r="N135" s="212"/>
      <c r="O135" s="213"/>
      <c r="P135" s="211"/>
      <c r="Q135" s="212"/>
      <c r="R135" s="473" t="s">
        <v>65</v>
      </c>
      <c r="S135" s="473"/>
      <c r="T135" s="473"/>
      <c r="U135" s="473"/>
      <c r="V135" s="474"/>
      <c r="W135" s="354" t="s">
        <v>2</v>
      </c>
    </row>
    <row r="136" spans="1:23" ht="13.5" thickTop="1">
      <c r="L136" s="60" t="s">
        <v>3</v>
      </c>
      <c r="M136" s="61"/>
      <c r="N136" s="62"/>
      <c r="O136" s="63"/>
      <c r="P136" s="64"/>
      <c r="Q136" s="102"/>
      <c r="R136" s="61"/>
      <c r="S136" s="62"/>
      <c r="T136" s="63"/>
      <c r="U136" s="64"/>
      <c r="V136" s="102"/>
      <c r="W136" s="355" t="s">
        <v>4</v>
      </c>
    </row>
    <row r="137" spans="1:23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410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405" t="s">
        <v>7</v>
      </c>
      <c r="W137" s="356"/>
    </row>
    <row r="138" spans="1:23" ht="5.25" customHeight="1" thickTop="1">
      <c r="L138" s="60"/>
      <c r="M138" s="72"/>
      <c r="N138" s="73"/>
      <c r="O138" s="74"/>
      <c r="P138" s="75"/>
      <c r="Q138" s="150"/>
      <c r="R138" s="72"/>
      <c r="S138" s="73"/>
      <c r="T138" s="74"/>
      <c r="U138" s="75"/>
      <c r="V138" s="150"/>
      <c r="W138" s="76"/>
    </row>
    <row r="139" spans="1:23" ht="14.25" customHeight="1">
      <c r="L139" s="60" t="s">
        <v>13</v>
      </c>
      <c r="M139" s="77">
        <f t="shared" ref="M139:N139" si="196">+M87+M113</f>
        <v>893</v>
      </c>
      <c r="N139" s="78">
        <f t="shared" si="196"/>
        <v>3382</v>
      </c>
      <c r="O139" s="200">
        <f t="shared" ref="O139:O140" si="197">M139+N139</f>
        <v>4275</v>
      </c>
      <c r="P139" s="79">
        <f>+P87+P113</f>
        <v>0</v>
      </c>
      <c r="Q139" s="207">
        <f>O139+P139</f>
        <v>4275</v>
      </c>
      <c r="R139" s="77">
        <f t="shared" ref="R139:S141" si="198">+R87+R113</f>
        <v>808</v>
      </c>
      <c r="S139" s="78">
        <f t="shared" si="198"/>
        <v>3347</v>
      </c>
      <c r="T139" s="200">
        <f t="shared" ref="T139:T149" si="199">R139+S139</f>
        <v>4155</v>
      </c>
      <c r="U139" s="79">
        <f>+U87+U113</f>
        <v>0</v>
      </c>
      <c r="V139" s="207">
        <f>T139+U139</f>
        <v>4155</v>
      </c>
      <c r="W139" s="80">
        <f>IF(Q139=0,0,((V139/Q139)-1)*100)</f>
        <v>-2.8070175438596467</v>
      </c>
    </row>
    <row r="140" spans="1:23" ht="14.25" customHeight="1">
      <c r="L140" s="60" t="s">
        <v>14</v>
      </c>
      <c r="M140" s="77">
        <f t="shared" ref="M140:N140" si="200">+M88+M114</f>
        <v>823</v>
      </c>
      <c r="N140" s="78">
        <f t="shared" si="200"/>
        <v>3180</v>
      </c>
      <c r="O140" s="200">
        <f t="shared" si="197"/>
        <v>4003</v>
      </c>
      <c r="P140" s="79">
        <f>+P88+P114</f>
        <v>13</v>
      </c>
      <c r="Q140" s="207">
        <f>O140+P140</f>
        <v>4016</v>
      </c>
      <c r="R140" s="77">
        <f t="shared" si="198"/>
        <v>870</v>
      </c>
      <c r="S140" s="78">
        <f t="shared" si="198"/>
        <v>3386</v>
      </c>
      <c r="T140" s="200">
        <f t="shared" si="199"/>
        <v>4256</v>
      </c>
      <c r="U140" s="79">
        <f>+U88+U114</f>
        <v>1</v>
      </c>
      <c r="V140" s="207">
        <f>T140+U140</f>
        <v>4257</v>
      </c>
      <c r="W140" s="80">
        <f t="shared" ref="W140:W150" si="201">IF(Q140=0,0,((V140/Q140)-1)*100)</f>
        <v>6.0009960159362441</v>
      </c>
    </row>
    <row r="141" spans="1:23" ht="14.25" customHeight="1" thickBot="1">
      <c r="L141" s="60" t="s">
        <v>15</v>
      </c>
      <c r="M141" s="77">
        <f t="shared" ref="M141:N141" si="202">+M89+M115</f>
        <v>1121</v>
      </c>
      <c r="N141" s="78">
        <f t="shared" si="202"/>
        <v>3957</v>
      </c>
      <c r="O141" s="200">
        <f>M141+N141</f>
        <v>5078</v>
      </c>
      <c r="P141" s="79">
        <f>+P89+P115</f>
        <v>21</v>
      </c>
      <c r="Q141" s="207">
        <f>O141+P141</f>
        <v>5099</v>
      </c>
      <c r="R141" s="77">
        <f t="shared" si="198"/>
        <v>847</v>
      </c>
      <c r="S141" s="78">
        <f t="shared" si="198"/>
        <v>4503</v>
      </c>
      <c r="T141" s="200">
        <f>R141+S141</f>
        <v>5350</v>
      </c>
      <c r="U141" s="79">
        <f>+U89+U115</f>
        <v>0</v>
      </c>
      <c r="V141" s="207">
        <f>T141+U141</f>
        <v>5350</v>
      </c>
      <c r="W141" s="80">
        <f>IF(Q141=0,0,((V141/Q141)-1)*100)</f>
        <v>4.9225338301627675</v>
      </c>
    </row>
    <row r="142" spans="1:23" ht="14.25" customHeight="1" thickTop="1" thickBot="1">
      <c r="L142" s="81" t="s">
        <v>61</v>
      </c>
      <c r="M142" s="82">
        <f t="shared" ref="M142:Q142" si="203">+M139+M140+M141</f>
        <v>2837</v>
      </c>
      <c r="N142" s="83">
        <f t="shared" si="203"/>
        <v>10519</v>
      </c>
      <c r="O142" s="201">
        <f t="shared" si="203"/>
        <v>13356</v>
      </c>
      <c r="P142" s="82">
        <f t="shared" si="203"/>
        <v>34</v>
      </c>
      <c r="Q142" s="201">
        <f t="shared" si="203"/>
        <v>13390</v>
      </c>
      <c r="R142" s="82">
        <f t="shared" ref="R142:V142" si="204">+R139+R140+R141</f>
        <v>2525</v>
      </c>
      <c r="S142" s="83">
        <f t="shared" si="204"/>
        <v>11236</v>
      </c>
      <c r="T142" s="201">
        <f t="shared" si="204"/>
        <v>13761</v>
      </c>
      <c r="U142" s="82">
        <f t="shared" si="204"/>
        <v>1</v>
      </c>
      <c r="V142" s="201">
        <f t="shared" si="204"/>
        <v>13762</v>
      </c>
      <c r="W142" s="84">
        <f>IF(Q142=0,0,((V142/Q142)-1)*100)</f>
        <v>2.778192681105307</v>
      </c>
    </row>
    <row r="143" spans="1:23" ht="14.25" customHeight="1" thickTop="1">
      <c r="L143" s="60" t="s">
        <v>16</v>
      </c>
      <c r="M143" s="77">
        <f t="shared" ref="M143:N143" si="205">+M91+M117</f>
        <v>1209</v>
      </c>
      <c r="N143" s="78">
        <f t="shared" si="205"/>
        <v>3804</v>
      </c>
      <c r="O143" s="200">
        <f t="shared" ref="O143" si="206">M143+N143</f>
        <v>5013</v>
      </c>
      <c r="P143" s="79">
        <f>+P91+P117</f>
        <v>0</v>
      </c>
      <c r="Q143" s="207">
        <f>O143+P143</f>
        <v>5013</v>
      </c>
      <c r="R143" s="77">
        <f t="shared" ref="R143:S145" si="207">+R91+R117</f>
        <v>943</v>
      </c>
      <c r="S143" s="78">
        <f t="shared" si="207"/>
        <v>4560</v>
      </c>
      <c r="T143" s="200">
        <f t="shared" si="199"/>
        <v>5503</v>
      </c>
      <c r="U143" s="79">
        <f>+U91+U117</f>
        <v>0</v>
      </c>
      <c r="V143" s="207">
        <f>T143+U143</f>
        <v>5503</v>
      </c>
      <c r="W143" s="80">
        <f t="shared" si="201"/>
        <v>9.7745860762018744</v>
      </c>
    </row>
    <row r="144" spans="1:23" ht="14.25" customHeight="1">
      <c r="L144" s="60" t="s">
        <v>17</v>
      </c>
      <c r="M144" s="77">
        <f t="shared" ref="M144:N144" si="208">+M92+M118</f>
        <v>1172</v>
      </c>
      <c r="N144" s="78">
        <f t="shared" si="208"/>
        <v>4122</v>
      </c>
      <c r="O144" s="200">
        <f>M144+N144</f>
        <v>5294</v>
      </c>
      <c r="P144" s="79">
        <f>+P92+P118</f>
        <v>2</v>
      </c>
      <c r="Q144" s="207">
        <f>O144+P144</f>
        <v>5296</v>
      </c>
      <c r="R144" s="77">
        <f t="shared" si="207"/>
        <v>751</v>
      </c>
      <c r="S144" s="78">
        <f t="shared" si="207"/>
        <v>4423</v>
      </c>
      <c r="T144" s="200">
        <f>R144+S144</f>
        <v>5174</v>
      </c>
      <c r="U144" s="79">
        <f>+U92+U118</f>
        <v>2</v>
      </c>
      <c r="V144" s="207">
        <f>T144+U144</f>
        <v>5176</v>
      </c>
      <c r="W144" s="80">
        <f>IF(Q144=0,0,((V144/Q144)-1)*100)</f>
        <v>-2.2658610271903301</v>
      </c>
    </row>
    <row r="145" spans="1:23" ht="14.25" customHeight="1" thickBot="1">
      <c r="L145" s="60" t="s">
        <v>18</v>
      </c>
      <c r="M145" s="77">
        <f t="shared" ref="M145:N145" si="209">+M93+M119</f>
        <v>1013</v>
      </c>
      <c r="N145" s="78">
        <f t="shared" si="209"/>
        <v>3766</v>
      </c>
      <c r="O145" s="202">
        <f t="shared" ref="O145" si="210">M145+N145</f>
        <v>4779</v>
      </c>
      <c r="P145" s="85">
        <f>+P93+P119</f>
        <v>0</v>
      </c>
      <c r="Q145" s="207">
        <f>O145+P145</f>
        <v>4779</v>
      </c>
      <c r="R145" s="77">
        <f t="shared" si="207"/>
        <v>734</v>
      </c>
      <c r="S145" s="78">
        <f t="shared" si="207"/>
        <v>4221</v>
      </c>
      <c r="T145" s="202">
        <f t="shared" si="199"/>
        <v>4955</v>
      </c>
      <c r="U145" s="85">
        <f>+U93+U119</f>
        <v>0</v>
      </c>
      <c r="V145" s="207">
        <f>T145+U145</f>
        <v>4955</v>
      </c>
      <c r="W145" s="80">
        <f t="shared" si="201"/>
        <v>3.6827788240217707</v>
      </c>
    </row>
    <row r="146" spans="1:23" ht="14.25" customHeight="1" thickTop="1" thickBot="1">
      <c r="A146" s="384"/>
      <c r="L146" s="86" t="s">
        <v>39</v>
      </c>
      <c r="M146" s="82">
        <f t="shared" ref="M146:Q146" si="211">+M143+M144+M145</f>
        <v>3394</v>
      </c>
      <c r="N146" s="83">
        <f t="shared" si="211"/>
        <v>11692</v>
      </c>
      <c r="O146" s="201">
        <f t="shared" si="211"/>
        <v>15086</v>
      </c>
      <c r="P146" s="82">
        <f t="shared" si="211"/>
        <v>2</v>
      </c>
      <c r="Q146" s="201">
        <f t="shared" si="211"/>
        <v>15088</v>
      </c>
      <c r="R146" s="82">
        <f t="shared" ref="R146:V146" si="212">+R143+R144+R145</f>
        <v>2428</v>
      </c>
      <c r="S146" s="83">
        <f t="shared" si="212"/>
        <v>13204</v>
      </c>
      <c r="T146" s="201">
        <f t="shared" si="212"/>
        <v>15632</v>
      </c>
      <c r="U146" s="82">
        <f t="shared" si="212"/>
        <v>2</v>
      </c>
      <c r="V146" s="201">
        <f t="shared" si="212"/>
        <v>15634</v>
      </c>
      <c r="W146" s="89">
        <f t="shared" si="201"/>
        <v>3.618769883351014</v>
      </c>
    </row>
    <row r="147" spans="1:23" ht="14.25" customHeight="1" thickTop="1">
      <c r="A147" s="384"/>
      <c r="L147" s="60" t="s">
        <v>21</v>
      </c>
      <c r="M147" s="77">
        <f t="shared" ref="M147:N147" si="213">+M95+M121</f>
        <v>1189</v>
      </c>
      <c r="N147" s="78">
        <f t="shared" si="213"/>
        <v>3500</v>
      </c>
      <c r="O147" s="202">
        <f t="shared" ref="O147:O149" si="214">M147+N147</f>
        <v>4689</v>
      </c>
      <c r="P147" s="90">
        <f>+P95+P121</f>
        <v>0</v>
      </c>
      <c r="Q147" s="207">
        <f>O147+P147</f>
        <v>4689</v>
      </c>
      <c r="R147" s="77">
        <f t="shared" ref="R147:S149" si="215">+R95+R121</f>
        <v>765</v>
      </c>
      <c r="S147" s="78">
        <f t="shared" si="215"/>
        <v>3945</v>
      </c>
      <c r="T147" s="202">
        <f t="shared" si="199"/>
        <v>4710</v>
      </c>
      <c r="U147" s="90">
        <f>+U95+U121</f>
        <v>3</v>
      </c>
      <c r="V147" s="207">
        <f>T147+U147</f>
        <v>4713</v>
      </c>
      <c r="W147" s="80">
        <f t="shared" si="201"/>
        <v>0.51183621241202015</v>
      </c>
    </row>
    <row r="148" spans="1:23" ht="14.25" customHeight="1">
      <c r="A148" s="384"/>
      <c r="L148" s="60" t="s">
        <v>22</v>
      </c>
      <c r="M148" s="77">
        <f t="shared" ref="M148:N148" si="216">+M96+M122</f>
        <v>1040</v>
      </c>
      <c r="N148" s="78">
        <f t="shared" si="216"/>
        <v>3156</v>
      </c>
      <c r="O148" s="202">
        <f t="shared" si="214"/>
        <v>4196</v>
      </c>
      <c r="P148" s="79">
        <f>+P96+P122</f>
        <v>6</v>
      </c>
      <c r="Q148" s="207">
        <f>O148+P148</f>
        <v>4202</v>
      </c>
      <c r="R148" s="77">
        <f t="shared" si="215"/>
        <v>869</v>
      </c>
      <c r="S148" s="78">
        <f t="shared" si="215"/>
        <v>3620</v>
      </c>
      <c r="T148" s="202">
        <f t="shared" si="199"/>
        <v>4489</v>
      </c>
      <c r="U148" s="79">
        <f>+U96+U122</f>
        <v>2</v>
      </c>
      <c r="V148" s="207">
        <f>T148+U148</f>
        <v>4491</v>
      </c>
      <c r="W148" s="80">
        <f t="shared" si="201"/>
        <v>6.877677296525464</v>
      </c>
    </row>
    <row r="149" spans="1:23" ht="14.25" customHeight="1" thickBot="1">
      <c r="A149" s="386"/>
      <c r="K149" s="386"/>
      <c r="L149" s="60" t="s">
        <v>23</v>
      </c>
      <c r="M149" s="77">
        <f t="shared" ref="M149:N149" si="217">+M97+M123</f>
        <v>1109</v>
      </c>
      <c r="N149" s="78">
        <f t="shared" si="217"/>
        <v>3272</v>
      </c>
      <c r="O149" s="202">
        <f t="shared" si="214"/>
        <v>4381</v>
      </c>
      <c r="P149" s="79">
        <f>+P97+P123</f>
        <v>0</v>
      </c>
      <c r="Q149" s="207">
        <f>O149+P149</f>
        <v>4381</v>
      </c>
      <c r="R149" s="77">
        <f t="shared" si="215"/>
        <v>749</v>
      </c>
      <c r="S149" s="78">
        <f t="shared" si="215"/>
        <v>3534</v>
      </c>
      <c r="T149" s="202">
        <f t="shared" si="199"/>
        <v>4283</v>
      </c>
      <c r="U149" s="79">
        <f>+U97+U123</f>
        <v>0</v>
      </c>
      <c r="V149" s="207">
        <f>T149+U149</f>
        <v>4283</v>
      </c>
      <c r="W149" s="80">
        <f t="shared" si="201"/>
        <v>-2.2369322072586129</v>
      </c>
    </row>
    <row r="150" spans="1:23" ht="14.25" customHeight="1" thickTop="1" thickBot="1">
      <c r="A150" s="386"/>
      <c r="K150" s="386"/>
      <c r="L150" s="81" t="s">
        <v>40</v>
      </c>
      <c r="M150" s="82">
        <f t="shared" ref="M150:Q150" si="218">+M147+M148+M149</f>
        <v>3338</v>
      </c>
      <c r="N150" s="83">
        <f t="shared" si="218"/>
        <v>9928</v>
      </c>
      <c r="O150" s="201">
        <f t="shared" si="218"/>
        <v>13266</v>
      </c>
      <c r="P150" s="82">
        <f t="shared" si="218"/>
        <v>6</v>
      </c>
      <c r="Q150" s="201">
        <f t="shared" si="218"/>
        <v>13272</v>
      </c>
      <c r="R150" s="82">
        <f t="shared" ref="R150:V150" si="219">+R147+R148+R149</f>
        <v>2383</v>
      </c>
      <c r="S150" s="83">
        <f t="shared" si="219"/>
        <v>11099</v>
      </c>
      <c r="T150" s="201">
        <f t="shared" si="219"/>
        <v>13482</v>
      </c>
      <c r="U150" s="82">
        <f t="shared" si="219"/>
        <v>5</v>
      </c>
      <c r="V150" s="201">
        <f t="shared" si="219"/>
        <v>13487</v>
      </c>
      <c r="W150" s="84">
        <f t="shared" si="201"/>
        <v>1.619951778179618</v>
      </c>
    </row>
    <row r="151" spans="1:23" ht="14.25" customHeight="1" thickTop="1" thickBot="1">
      <c r="L151" s="60" t="s">
        <v>10</v>
      </c>
      <c r="M151" s="77">
        <f t="shared" ref="M151:N151" si="220">+M99+M125</f>
        <v>1034</v>
      </c>
      <c r="N151" s="78">
        <f t="shared" si="220"/>
        <v>3869</v>
      </c>
      <c r="O151" s="200">
        <f>M151+N151</f>
        <v>4903</v>
      </c>
      <c r="P151" s="79">
        <f>+P99+P125</f>
        <v>0</v>
      </c>
      <c r="Q151" s="207">
        <f>O151+P151</f>
        <v>4903</v>
      </c>
      <c r="R151" s="77">
        <f>+R99+R125</f>
        <v>1058</v>
      </c>
      <c r="S151" s="78">
        <f>+S99+S125</f>
        <v>3624</v>
      </c>
      <c r="T151" s="200">
        <f>R151+S151</f>
        <v>4682</v>
      </c>
      <c r="U151" s="79">
        <f>+U99+U125</f>
        <v>0</v>
      </c>
      <c r="V151" s="207">
        <f>T151+U151</f>
        <v>4682</v>
      </c>
      <c r="W151" s="80">
        <f>IF(Q151=0,0,((V151/Q151)-1)*100)</f>
        <v>-4.50744442178258</v>
      </c>
    </row>
    <row r="152" spans="1:23" ht="14.25" customHeight="1" thickTop="1" thickBot="1">
      <c r="A152" s="384"/>
      <c r="L152" s="81" t="s">
        <v>66</v>
      </c>
      <c r="M152" s="82">
        <f>+M142+M146+M150+M151</f>
        <v>10603</v>
      </c>
      <c r="N152" s="83">
        <f t="shared" ref="N152" si="221">+N142+N146+N150+N151</f>
        <v>36008</v>
      </c>
      <c r="O152" s="201">
        <f t="shared" ref="O152" si="222">+O142+O146+O150+O151</f>
        <v>46611</v>
      </c>
      <c r="P152" s="82">
        <f t="shared" ref="P152" si="223">+P142+P146+P150+P151</f>
        <v>42</v>
      </c>
      <c r="Q152" s="201">
        <f t="shared" ref="Q152" si="224">+Q142+Q146+Q150+Q151</f>
        <v>46653</v>
      </c>
      <c r="R152" s="82">
        <f t="shared" ref="R152" si="225">+R142+R146+R150+R151</f>
        <v>8394</v>
      </c>
      <c r="S152" s="83">
        <f t="shared" ref="S152" si="226">+S142+S146+S150+S151</f>
        <v>39163</v>
      </c>
      <c r="T152" s="201">
        <f t="shared" ref="T152" si="227">+T142+T146+T150+T151</f>
        <v>47557</v>
      </c>
      <c r="U152" s="82">
        <f t="shared" ref="U152" si="228">+U142+U146+U150+U151</f>
        <v>8</v>
      </c>
      <c r="V152" s="201">
        <f t="shared" ref="V152" si="229">+V142+V146+V150+V151</f>
        <v>47565</v>
      </c>
      <c r="W152" s="84">
        <f t="shared" ref="W152" si="230">IF(Q152=0,0,((V152/Q152)-1)*100)</f>
        <v>1.9548582084753408</v>
      </c>
    </row>
    <row r="153" spans="1:23" ht="14.25" customHeight="1" thickTop="1">
      <c r="L153" s="60" t="s">
        <v>11</v>
      </c>
      <c r="M153" s="77">
        <f t="shared" ref="M153:N153" si="231">+M101+M127</f>
        <v>1114</v>
      </c>
      <c r="N153" s="78">
        <f t="shared" si="231"/>
        <v>3996</v>
      </c>
      <c r="O153" s="200">
        <f>M153+N153</f>
        <v>5110</v>
      </c>
      <c r="P153" s="79">
        <f>+P101+P127</f>
        <v>0</v>
      </c>
      <c r="Q153" s="207">
        <f>O153+P153</f>
        <v>5110</v>
      </c>
      <c r="R153" s="77"/>
      <c r="S153" s="78"/>
      <c r="T153" s="200"/>
      <c r="U153" s="79"/>
      <c r="V153" s="207"/>
      <c r="W153" s="80"/>
    </row>
    <row r="154" spans="1:23" ht="14.25" customHeight="1" thickBot="1">
      <c r="L154" s="66" t="s">
        <v>12</v>
      </c>
      <c r="M154" s="77">
        <f t="shared" ref="M154:N154" si="232">+M102+M128</f>
        <v>880</v>
      </c>
      <c r="N154" s="78">
        <f t="shared" si="232"/>
        <v>3754</v>
      </c>
      <c r="O154" s="200">
        <f>M154+N154</f>
        <v>4634</v>
      </c>
      <c r="P154" s="79">
        <f>+P102+P128</f>
        <v>0</v>
      </c>
      <c r="Q154" s="207">
        <f>O154+P154</f>
        <v>4634</v>
      </c>
      <c r="R154" s="77"/>
      <c r="S154" s="78"/>
      <c r="T154" s="200"/>
      <c r="U154" s="79"/>
      <c r="V154" s="207"/>
      <c r="W154" s="80"/>
    </row>
    <row r="155" spans="1:23" ht="14.25" customHeight="1" thickTop="1" thickBot="1">
      <c r="A155" s="384"/>
      <c r="L155" s="81" t="s">
        <v>38</v>
      </c>
      <c r="M155" s="82">
        <f t="shared" ref="M155:Q155" si="233">+M151+M153+M154</f>
        <v>3028</v>
      </c>
      <c r="N155" s="83">
        <f t="shared" si="233"/>
        <v>11619</v>
      </c>
      <c r="O155" s="201">
        <f t="shared" si="233"/>
        <v>14647</v>
      </c>
      <c r="P155" s="82">
        <f t="shared" si="233"/>
        <v>0</v>
      </c>
      <c r="Q155" s="201">
        <f t="shared" si="233"/>
        <v>14647</v>
      </c>
      <c r="R155" s="82"/>
      <c r="S155" s="83"/>
      <c r="T155" s="201"/>
      <c r="U155" s="82"/>
      <c r="V155" s="201"/>
      <c r="W155" s="84"/>
    </row>
    <row r="156" spans="1:23" ht="14.25" customHeight="1" thickTop="1" thickBot="1">
      <c r="A156" s="384"/>
      <c r="L156" s="81" t="s">
        <v>63</v>
      </c>
      <c r="M156" s="82">
        <f t="shared" ref="M156:Q156" si="234">+M142+M146+M150+M155</f>
        <v>12597</v>
      </c>
      <c r="N156" s="83">
        <f t="shared" si="234"/>
        <v>43758</v>
      </c>
      <c r="O156" s="201">
        <f t="shared" si="234"/>
        <v>56355</v>
      </c>
      <c r="P156" s="82">
        <f t="shared" si="234"/>
        <v>42</v>
      </c>
      <c r="Q156" s="201">
        <f t="shared" si="234"/>
        <v>56397</v>
      </c>
      <c r="R156" s="82"/>
      <c r="S156" s="83"/>
      <c r="T156" s="201"/>
      <c r="U156" s="82"/>
      <c r="V156" s="201"/>
      <c r="W156" s="84"/>
    </row>
    <row r="157" spans="1:23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:23" ht="13.5" thickTop="1">
      <c r="L158" s="482" t="s">
        <v>54</v>
      </c>
      <c r="M158" s="483"/>
      <c r="N158" s="483"/>
      <c r="O158" s="483"/>
      <c r="P158" s="483"/>
      <c r="Q158" s="483"/>
      <c r="R158" s="483"/>
      <c r="S158" s="483"/>
      <c r="T158" s="483"/>
      <c r="U158" s="483"/>
      <c r="V158" s="483"/>
      <c r="W158" s="484"/>
    </row>
    <row r="159" spans="1:23" ht="24.75" customHeight="1" thickBot="1">
      <c r="L159" s="485" t="s">
        <v>51</v>
      </c>
      <c r="M159" s="486"/>
      <c r="N159" s="486"/>
      <c r="O159" s="486"/>
      <c r="P159" s="486"/>
      <c r="Q159" s="486"/>
      <c r="R159" s="486"/>
      <c r="S159" s="486"/>
      <c r="T159" s="486"/>
      <c r="U159" s="486"/>
      <c r="V159" s="486"/>
      <c r="W159" s="487"/>
    </row>
    <row r="160" spans="1:23" ht="14.25" thickTop="1" thickBot="1">
      <c r="L160" s="235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7" t="s">
        <v>34</v>
      </c>
    </row>
    <row r="161" spans="1:23" ht="14.25" thickTop="1" thickBot="1">
      <c r="L161" s="238"/>
      <c r="M161" s="239" t="s">
        <v>64</v>
      </c>
      <c r="N161" s="240"/>
      <c r="O161" s="278"/>
      <c r="P161" s="239"/>
      <c r="Q161" s="239"/>
      <c r="R161" s="239" t="s">
        <v>65</v>
      </c>
      <c r="S161" s="240"/>
      <c r="T161" s="278"/>
      <c r="U161" s="239"/>
      <c r="V161" s="239"/>
      <c r="W161" s="351" t="s">
        <v>2</v>
      </c>
    </row>
    <row r="162" spans="1:23" ht="13.5" thickTop="1">
      <c r="L162" s="242" t="s">
        <v>3</v>
      </c>
      <c r="M162" s="243"/>
      <c r="N162" s="244"/>
      <c r="O162" s="245"/>
      <c r="P162" s="246"/>
      <c r="Q162" s="245"/>
      <c r="R162" s="243"/>
      <c r="S162" s="244"/>
      <c r="T162" s="245"/>
      <c r="U162" s="246"/>
      <c r="V162" s="245"/>
      <c r="W162" s="352" t="s">
        <v>4</v>
      </c>
    </row>
    <row r="163" spans="1:23" ht="13.5" thickBot="1">
      <c r="L163" s="248"/>
      <c r="M163" s="249" t="s">
        <v>35</v>
      </c>
      <c r="N163" s="250" t="s">
        <v>36</v>
      </c>
      <c r="O163" s="251" t="s">
        <v>37</v>
      </c>
      <c r="P163" s="252" t="s">
        <v>32</v>
      </c>
      <c r="Q163" s="251" t="s">
        <v>7</v>
      </c>
      <c r="R163" s="249" t="s">
        <v>35</v>
      </c>
      <c r="S163" s="250" t="s">
        <v>36</v>
      </c>
      <c r="T163" s="251" t="s">
        <v>37</v>
      </c>
      <c r="U163" s="252" t="s">
        <v>32</v>
      </c>
      <c r="V163" s="251" t="s">
        <v>7</v>
      </c>
      <c r="W163" s="353"/>
    </row>
    <row r="164" spans="1:23" ht="5.25" customHeight="1" thickTop="1">
      <c r="L164" s="242"/>
      <c r="M164" s="254"/>
      <c r="N164" s="255"/>
      <c r="O164" s="256"/>
      <c r="P164" s="257"/>
      <c r="Q164" s="256"/>
      <c r="R164" s="254"/>
      <c r="S164" s="255"/>
      <c r="T164" s="256"/>
      <c r="U164" s="257"/>
      <c r="V164" s="256"/>
      <c r="W164" s="258"/>
    </row>
    <row r="165" spans="1:23">
      <c r="L165" s="242" t="s">
        <v>13</v>
      </c>
      <c r="M165" s="259">
        <v>0</v>
      </c>
      <c r="N165" s="260">
        <v>1</v>
      </c>
      <c r="O165" s="261">
        <f>M165+N165</f>
        <v>1</v>
      </c>
      <c r="P165" s="262">
        <v>0</v>
      </c>
      <c r="Q165" s="261">
        <f>O165+P165</f>
        <v>1</v>
      </c>
      <c r="R165" s="259">
        <v>0</v>
      </c>
      <c r="S165" s="260">
        <v>0</v>
      </c>
      <c r="T165" s="261">
        <f>R165+S165</f>
        <v>0</v>
      </c>
      <c r="U165" s="262">
        <v>0</v>
      </c>
      <c r="V165" s="261">
        <f>T165+U165</f>
        <v>0</v>
      </c>
      <c r="W165" s="263">
        <f t="shared" ref="W165" si="235">IF(Q165=0,0,((V165/Q165)-1)*100)</f>
        <v>-100</v>
      </c>
    </row>
    <row r="166" spans="1:23">
      <c r="L166" s="242" t="s">
        <v>14</v>
      </c>
      <c r="M166" s="259">
        <v>0</v>
      </c>
      <c r="N166" s="260">
        <v>1</v>
      </c>
      <c r="O166" s="261">
        <f>M166+N166</f>
        <v>1</v>
      </c>
      <c r="P166" s="262">
        <v>0</v>
      </c>
      <c r="Q166" s="261">
        <f>O166+P166</f>
        <v>1</v>
      </c>
      <c r="R166" s="259">
        <v>0</v>
      </c>
      <c r="S166" s="260">
        <v>0</v>
      </c>
      <c r="T166" s="261">
        <f>R166+S166</f>
        <v>0</v>
      </c>
      <c r="U166" s="262">
        <v>0</v>
      </c>
      <c r="V166" s="261">
        <f>T166+U166</f>
        <v>0</v>
      </c>
      <c r="W166" s="263">
        <f>IF(Q166=0,0,((V166/Q166)-1)*100)</f>
        <v>-100</v>
      </c>
    </row>
    <row r="167" spans="1:23" ht="13.5" thickBot="1">
      <c r="L167" s="242" t="s">
        <v>15</v>
      </c>
      <c r="M167" s="259">
        <v>0</v>
      </c>
      <c r="N167" s="260">
        <v>4</v>
      </c>
      <c r="O167" s="261">
        <f>M167+N167</f>
        <v>4</v>
      </c>
      <c r="P167" s="262">
        <v>0</v>
      </c>
      <c r="Q167" s="261">
        <f>O167+P167</f>
        <v>4</v>
      </c>
      <c r="R167" s="259">
        <v>0</v>
      </c>
      <c r="S167" s="260">
        <v>0</v>
      </c>
      <c r="T167" s="261">
        <f>R167+S167</f>
        <v>0</v>
      </c>
      <c r="U167" s="262">
        <v>0</v>
      </c>
      <c r="V167" s="261">
        <f>T167+U167</f>
        <v>0</v>
      </c>
      <c r="W167" s="263">
        <f>IF(Q167=0,0,((V167/Q167)-1)*100)</f>
        <v>-100</v>
      </c>
    </row>
    <row r="168" spans="1:23" ht="14.25" thickTop="1" thickBot="1">
      <c r="L168" s="264" t="s">
        <v>61</v>
      </c>
      <c r="M168" s="265">
        <f>+M165+M166+M167</f>
        <v>0</v>
      </c>
      <c r="N168" s="266">
        <f t="shared" ref="N168:V168" si="236">+N165+N166+N167</f>
        <v>6</v>
      </c>
      <c r="O168" s="267">
        <f t="shared" si="236"/>
        <v>6</v>
      </c>
      <c r="P168" s="265">
        <f t="shared" si="236"/>
        <v>0</v>
      </c>
      <c r="Q168" s="267">
        <f t="shared" si="236"/>
        <v>6</v>
      </c>
      <c r="R168" s="265">
        <f t="shared" si="236"/>
        <v>0</v>
      </c>
      <c r="S168" s="266">
        <f t="shared" si="236"/>
        <v>0</v>
      </c>
      <c r="T168" s="267">
        <f t="shared" si="236"/>
        <v>0</v>
      </c>
      <c r="U168" s="265">
        <f t="shared" si="236"/>
        <v>0</v>
      </c>
      <c r="V168" s="267">
        <f t="shared" si="236"/>
        <v>0</v>
      </c>
      <c r="W168" s="268">
        <f t="shared" ref="W168" si="237">IF(Q168=0,0,((V168/Q168)-1)*100)</f>
        <v>-100</v>
      </c>
    </row>
    <row r="169" spans="1:23" ht="13.5" thickTop="1">
      <c r="L169" s="242" t="s">
        <v>16</v>
      </c>
      <c r="M169" s="259">
        <v>0</v>
      </c>
      <c r="N169" s="260">
        <v>0</v>
      </c>
      <c r="O169" s="261">
        <f>SUM(M169:N169)</f>
        <v>0</v>
      </c>
      <c r="P169" s="262">
        <v>0</v>
      </c>
      <c r="Q169" s="261">
        <f t="shared" ref="Q169" si="238">O169+P169</f>
        <v>0</v>
      </c>
      <c r="R169" s="259">
        <v>0</v>
      </c>
      <c r="S169" s="260">
        <v>0</v>
      </c>
      <c r="T169" s="261">
        <f>SUM(R169:S169)</f>
        <v>0</v>
      </c>
      <c r="U169" s="262">
        <v>0</v>
      </c>
      <c r="V169" s="261">
        <f t="shared" ref="V169" si="239">T169+U169</f>
        <v>0</v>
      </c>
      <c r="W169" s="263">
        <f>IF(Q169=0,0,((V169/Q169)-1)*100)</f>
        <v>0</v>
      </c>
    </row>
    <row r="170" spans="1:23">
      <c r="L170" s="242" t="s">
        <v>17</v>
      </c>
      <c r="M170" s="259">
        <v>0</v>
      </c>
      <c r="N170" s="260">
        <v>1</v>
      </c>
      <c r="O170" s="261">
        <f>SUM(M170:N170)</f>
        <v>1</v>
      </c>
      <c r="P170" s="262">
        <v>0</v>
      </c>
      <c r="Q170" s="261">
        <f>O170+P170</f>
        <v>1</v>
      </c>
      <c r="R170" s="259">
        <v>0</v>
      </c>
      <c r="S170" s="260">
        <v>0</v>
      </c>
      <c r="T170" s="261">
        <f>SUM(R170:S170)</f>
        <v>0</v>
      </c>
      <c r="U170" s="262">
        <v>0</v>
      </c>
      <c r="V170" s="261">
        <f>T170+U170</f>
        <v>0</v>
      </c>
      <c r="W170" s="263">
        <f>IF(Q170=0,0,((V170/Q170)-1)*100)</f>
        <v>-100</v>
      </c>
    </row>
    <row r="171" spans="1:23" ht="13.5" thickBot="1">
      <c r="L171" s="242" t="s">
        <v>18</v>
      </c>
      <c r="M171" s="259">
        <v>0</v>
      </c>
      <c r="N171" s="260">
        <v>0</v>
      </c>
      <c r="O171" s="269">
        <f>SUM(M171:N171)</f>
        <v>0</v>
      </c>
      <c r="P171" s="270">
        <v>0</v>
      </c>
      <c r="Q171" s="269">
        <f>O171+P171</f>
        <v>0</v>
      </c>
      <c r="R171" s="259">
        <v>0</v>
      </c>
      <c r="S171" s="260">
        <v>0</v>
      </c>
      <c r="T171" s="269">
        <f>SUM(R171:S171)</f>
        <v>0</v>
      </c>
      <c r="U171" s="270">
        <v>0</v>
      </c>
      <c r="V171" s="269">
        <f>T171+U171</f>
        <v>0</v>
      </c>
      <c r="W171" s="263">
        <f>IF(Q171=0,0,((V171/Q171)-1)*100)</f>
        <v>0</v>
      </c>
    </row>
    <row r="172" spans="1:23" ht="14.25" thickTop="1" thickBot="1">
      <c r="L172" s="271" t="s">
        <v>19</v>
      </c>
      <c r="M172" s="272">
        <f>+M169+M170+M171</f>
        <v>0</v>
      </c>
      <c r="N172" s="272">
        <f t="shared" ref="N172:V172" si="240">+N169+N170+N171</f>
        <v>1</v>
      </c>
      <c r="O172" s="273">
        <f t="shared" si="240"/>
        <v>1</v>
      </c>
      <c r="P172" s="274">
        <f t="shared" si="240"/>
        <v>0</v>
      </c>
      <c r="Q172" s="273">
        <f t="shared" si="240"/>
        <v>1</v>
      </c>
      <c r="R172" s="272">
        <f t="shared" si="240"/>
        <v>0</v>
      </c>
      <c r="S172" s="272">
        <f t="shared" si="240"/>
        <v>0</v>
      </c>
      <c r="T172" s="273">
        <f t="shared" si="240"/>
        <v>0</v>
      </c>
      <c r="U172" s="274">
        <f t="shared" si="240"/>
        <v>0</v>
      </c>
      <c r="V172" s="273">
        <f t="shared" si="240"/>
        <v>0</v>
      </c>
      <c r="W172" s="275">
        <f>IF(Q172=0,0,((V172/Q172)-1)*100)</f>
        <v>-100</v>
      </c>
    </row>
    <row r="173" spans="1:23" ht="13.5" thickTop="1">
      <c r="A173" s="386"/>
      <c r="K173" s="386"/>
      <c r="L173" s="242" t="s">
        <v>21</v>
      </c>
      <c r="M173" s="259">
        <v>0</v>
      </c>
      <c r="N173" s="260">
        <v>0</v>
      </c>
      <c r="O173" s="269">
        <f>SUM(M173:N173)</f>
        <v>0</v>
      </c>
      <c r="P173" s="276">
        <v>0</v>
      </c>
      <c r="Q173" s="269">
        <f>O173+P173</f>
        <v>0</v>
      </c>
      <c r="R173" s="259">
        <v>0</v>
      </c>
      <c r="S173" s="260">
        <v>0</v>
      </c>
      <c r="T173" s="269">
        <f>SUM(R173:S173)</f>
        <v>0</v>
      </c>
      <c r="U173" s="276">
        <v>0</v>
      </c>
      <c r="V173" s="269">
        <f>T173+U173</f>
        <v>0</v>
      </c>
      <c r="W173" s="263">
        <f>IF(Q173=0,0,((V173/Q173)-1)*100)</f>
        <v>0</v>
      </c>
    </row>
    <row r="174" spans="1:23">
      <c r="A174" s="386"/>
      <c r="K174" s="386"/>
      <c r="L174" s="242" t="s">
        <v>22</v>
      </c>
      <c r="M174" s="259">
        <v>0</v>
      </c>
      <c r="N174" s="260">
        <v>6</v>
      </c>
      <c r="O174" s="269">
        <f>SUM(M174:N174)</f>
        <v>6</v>
      </c>
      <c r="P174" s="262">
        <v>0</v>
      </c>
      <c r="Q174" s="269">
        <f>O174+P174</f>
        <v>6</v>
      </c>
      <c r="R174" s="259">
        <v>0</v>
      </c>
      <c r="S174" s="260">
        <v>0</v>
      </c>
      <c r="T174" s="269">
        <f>SUM(R174:S174)</f>
        <v>0</v>
      </c>
      <c r="U174" s="262">
        <v>0</v>
      </c>
      <c r="V174" s="269">
        <f>T174+U174</f>
        <v>0</v>
      </c>
      <c r="W174" s="263">
        <f t="shared" ref="W174" si="241">IF(Q174=0,0,((V174/Q174)-1)*100)</f>
        <v>-100</v>
      </c>
    </row>
    <row r="175" spans="1:23" ht="13.5" thickBot="1">
      <c r="A175" s="386"/>
      <c r="K175" s="386"/>
      <c r="L175" s="242" t="s">
        <v>23</v>
      </c>
      <c r="M175" s="259">
        <v>0</v>
      </c>
      <c r="N175" s="260">
        <v>0</v>
      </c>
      <c r="O175" s="269">
        <f>SUM(M175:N175)</f>
        <v>0</v>
      </c>
      <c r="P175" s="262">
        <v>0</v>
      </c>
      <c r="Q175" s="269">
        <f>O175+P175</f>
        <v>0</v>
      </c>
      <c r="R175" s="259">
        <v>0</v>
      </c>
      <c r="S175" s="260">
        <v>0</v>
      </c>
      <c r="T175" s="269">
        <f>SUM(R175:S175)</f>
        <v>0</v>
      </c>
      <c r="U175" s="262">
        <v>0</v>
      </c>
      <c r="V175" s="269">
        <f>T175+U175</f>
        <v>0</v>
      </c>
      <c r="W175" s="263">
        <f>IF(Q175=0,0,((V175/Q175)-1)*100)</f>
        <v>0</v>
      </c>
    </row>
    <row r="176" spans="1:23" ht="14.25" customHeight="1" thickTop="1" thickBot="1">
      <c r="L176" s="264" t="s">
        <v>40</v>
      </c>
      <c r="M176" s="265">
        <f t="shared" ref="M176:Q176" si="242">+M173+M174+M175</f>
        <v>0</v>
      </c>
      <c r="N176" s="266">
        <f t="shared" si="242"/>
        <v>6</v>
      </c>
      <c r="O176" s="267">
        <f t="shared" si="242"/>
        <v>6</v>
      </c>
      <c r="P176" s="265">
        <f t="shared" si="242"/>
        <v>0</v>
      </c>
      <c r="Q176" s="267">
        <f t="shared" si="242"/>
        <v>6</v>
      </c>
      <c r="R176" s="265">
        <f t="shared" ref="R176:V176" si="243">+R173+R174+R175</f>
        <v>0</v>
      </c>
      <c r="S176" s="266">
        <f t="shared" si="243"/>
        <v>0</v>
      </c>
      <c r="T176" s="267">
        <f t="shared" si="243"/>
        <v>0</v>
      </c>
      <c r="U176" s="265">
        <f t="shared" si="243"/>
        <v>0</v>
      </c>
      <c r="V176" s="267">
        <f t="shared" si="243"/>
        <v>0</v>
      </c>
      <c r="W176" s="268">
        <f t="shared" ref="W176" si="244">IF(Q176=0,0,((V176/Q176)-1)*100)</f>
        <v>-100</v>
      </c>
    </row>
    <row r="177" spans="12:23" ht="14.25" customHeight="1" thickTop="1" thickBot="1">
      <c r="L177" s="242" t="s">
        <v>10</v>
      </c>
      <c r="M177" s="259">
        <v>0</v>
      </c>
      <c r="N177" s="260">
        <v>0</v>
      </c>
      <c r="O177" s="261">
        <f>M177+N177</f>
        <v>0</v>
      </c>
      <c r="P177" s="262">
        <v>0</v>
      </c>
      <c r="Q177" s="261">
        <f>O177+P177</f>
        <v>0</v>
      </c>
      <c r="R177" s="259">
        <v>0</v>
      </c>
      <c r="S177" s="260">
        <v>0</v>
      </c>
      <c r="T177" s="261">
        <f>R177+S177</f>
        <v>0</v>
      </c>
      <c r="U177" s="262">
        <v>0</v>
      </c>
      <c r="V177" s="261">
        <f>T177+U177</f>
        <v>0</v>
      </c>
      <c r="W177" s="263">
        <f>IF(Q177=0,0,((V177/Q177)-1)*100)</f>
        <v>0</v>
      </c>
    </row>
    <row r="178" spans="12:23" ht="14.25" customHeight="1" thickTop="1" thickBot="1">
      <c r="L178" s="264" t="s">
        <v>66</v>
      </c>
      <c r="M178" s="265">
        <f>+M168+M172+M176+M177</f>
        <v>0</v>
      </c>
      <c r="N178" s="266">
        <f t="shared" ref="N178:V178" si="245">+N168+N172+N176+N177</f>
        <v>13</v>
      </c>
      <c r="O178" s="267">
        <f t="shared" si="245"/>
        <v>13</v>
      </c>
      <c r="P178" s="265">
        <f t="shared" si="245"/>
        <v>0</v>
      </c>
      <c r="Q178" s="267">
        <f t="shared" si="245"/>
        <v>13</v>
      </c>
      <c r="R178" s="265">
        <f t="shared" si="245"/>
        <v>0</v>
      </c>
      <c r="S178" s="266">
        <f t="shared" si="245"/>
        <v>0</v>
      </c>
      <c r="T178" s="267">
        <f t="shared" si="245"/>
        <v>0</v>
      </c>
      <c r="U178" s="265">
        <f t="shared" si="245"/>
        <v>0</v>
      </c>
      <c r="V178" s="267">
        <f t="shared" si="245"/>
        <v>0</v>
      </c>
      <c r="W178" s="268">
        <f t="shared" ref="W178" si="246">IF(Q178=0,0,((V178/Q178)-1)*100)</f>
        <v>-100</v>
      </c>
    </row>
    <row r="179" spans="12:23" ht="14.25" customHeight="1" thickTop="1">
      <c r="L179" s="242" t="s">
        <v>11</v>
      </c>
      <c r="M179" s="259">
        <v>0</v>
      </c>
      <c r="N179" s="260">
        <v>0</v>
      </c>
      <c r="O179" s="261">
        <f>M179+N179</f>
        <v>0</v>
      </c>
      <c r="P179" s="262">
        <v>0</v>
      </c>
      <c r="Q179" s="261">
        <f>O179+P179</f>
        <v>0</v>
      </c>
      <c r="R179" s="259"/>
      <c r="S179" s="260"/>
      <c r="T179" s="261"/>
      <c r="U179" s="262"/>
      <c r="V179" s="261"/>
      <c r="W179" s="263"/>
    </row>
    <row r="180" spans="12:23" ht="14.25" customHeight="1" thickBot="1">
      <c r="L180" s="248" t="s">
        <v>12</v>
      </c>
      <c r="M180" s="259">
        <v>0</v>
      </c>
      <c r="N180" s="260">
        <v>0</v>
      </c>
      <c r="O180" s="261">
        <f>M180+N180</f>
        <v>0</v>
      </c>
      <c r="P180" s="262">
        <v>0</v>
      </c>
      <c r="Q180" s="261">
        <f t="shared" ref="Q180" si="247">O180+P180</f>
        <v>0</v>
      </c>
      <c r="R180" s="259"/>
      <c r="S180" s="260"/>
      <c r="T180" s="261"/>
      <c r="U180" s="262"/>
      <c r="V180" s="261"/>
      <c r="W180" s="263"/>
    </row>
    <row r="181" spans="12:23" ht="14.25" customHeight="1" thickTop="1" thickBot="1">
      <c r="L181" s="264" t="s">
        <v>38</v>
      </c>
      <c r="M181" s="265">
        <f t="shared" ref="M181:Q181" si="248">+M177+M179+M180</f>
        <v>0</v>
      </c>
      <c r="N181" s="266">
        <f t="shared" si="248"/>
        <v>0</v>
      </c>
      <c r="O181" s="267">
        <f t="shared" si="248"/>
        <v>0</v>
      </c>
      <c r="P181" s="265">
        <f t="shared" si="248"/>
        <v>0</v>
      </c>
      <c r="Q181" s="267">
        <f t="shared" si="248"/>
        <v>0</v>
      </c>
      <c r="R181" s="265"/>
      <c r="S181" s="266"/>
      <c r="T181" s="267"/>
      <c r="U181" s="265"/>
      <c r="V181" s="267"/>
      <c r="W181" s="268"/>
    </row>
    <row r="182" spans="12:23" ht="14.25" customHeight="1" thickTop="1" thickBot="1">
      <c r="L182" s="264" t="s">
        <v>63</v>
      </c>
      <c r="M182" s="265">
        <f t="shared" ref="M182:Q182" si="249">+M168+M172+M176+M181</f>
        <v>0</v>
      </c>
      <c r="N182" s="266">
        <f t="shared" si="249"/>
        <v>13</v>
      </c>
      <c r="O182" s="267">
        <f t="shared" si="249"/>
        <v>13</v>
      </c>
      <c r="P182" s="265">
        <f t="shared" si="249"/>
        <v>0</v>
      </c>
      <c r="Q182" s="267">
        <f t="shared" si="249"/>
        <v>13</v>
      </c>
      <c r="R182" s="265"/>
      <c r="S182" s="266"/>
      <c r="T182" s="267"/>
      <c r="U182" s="265"/>
      <c r="V182" s="267"/>
      <c r="W182" s="268"/>
    </row>
    <row r="183" spans="12:23" ht="14.25" thickTop="1" thickBot="1">
      <c r="L183" s="277" t="s">
        <v>60</v>
      </c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</row>
    <row r="184" spans="12:23" ht="13.5" thickTop="1">
      <c r="L184" s="482" t="s">
        <v>55</v>
      </c>
      <c r="M184" s="483"/>
      <c r="N184" s="483"/>
      <c r="O184" s="483"/>
      <c r="P184" s="483"/>
      <c r="Q184" s="483"/>
      <c r="R184" s="483"/>
      <c r="S184" s="483"/>
      <c r="T184" s="483"/>
      <c r="U184" s="483"/>
      <c r="V184" s="483"/>
      <c r="W184" s="484"/>
    </row>
    <row r="185" spans="12:23" ht="13.5" thickBot="1">
      <c r="L185" s="485" t="s">
        <v>52</v>
      </c>
      <c r="M185" s="486"/>
      <c r="N185" s="486"/>
      <c r="O185" s="486"/>
      <c r="P185" s="486"/>
      <c r="Q185" s="486"/>
      <c r="R185" s="486"/>
      <c r="S185" s="486"/>
      <c r="T185" s="486"/>
      <c r="U185" s="486"/>
      <c r="V185" s="486"/>
      <c r="W185" s="487"/>
    </row>
    <row r="186" spans="12:23" ht="14.25" thickTop="1" thickBot="1">
      <c r="L186" s="235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7" t="s">
        <v>34</v>
      </c>
    </row>
    <row r="187" spans="12:23" ht="14.25" thickTop="1" thickBot="1">
      <c r="L187" s="238"/>
      <c r="M187" s="239" t="s">
        <v>64</v>
      </c>
      <c r="N187" s="240"/>
      <c r="O187" s="278"/>
      <c r="P187" s="239"/>
      <c r="Q187" s="239"/>
      <c r="R187" s="239" t="s">
        <v>65</v>
      </c>
      <c r="S187" s="240"/>
      <c r="T187" s="278"/>
      <c r="U187" s="239"/>
      <c r="V187" s="239"/>
      <c r="W187" s="351" t="s">
        <v>2</v>
      </c>
    </row>
    <row r="188" spans="12:23" ht="13.5" thickTop="1">
      <c r="L188" s="242" t="s">
        <v>3</v>
      </c>
      <c r="M188" s="243"/>
      <c r="N188" s="244"/>
      <c r="O188" s="245"/>
      <c r="P188" s="246"/>
      <c r="Q188" s="245"/>
      <c r="R188" s="243"/>
      <c r="S188" s="244"/>
      <c r="T188" s="245"/>
      <c r="U188" s="246"/>
      <c r="V188" s="245"/>
      <c r="W188" s="352" t="s">
        <v>4</v>
      </c>
    </row>
    <row r="189" spans="12:23" ht="13.5" thickBot="1">
      <c r="L189" s="248"/>
      <c r="M189" s="249" t="s">
        <v>35</v>
      </c>
      <c r="N189" s="250" t="s">
        <v>36</v>
      </c>
      <c r="O189" s="251" t="s">
        <v>37</v>
      </c>
      <c r="P189" s="252" t="s">
        <v>32</v>
      </c>
      <c r="Q189" s="251" t="s">
        <v>7</v>
      </c>
      <c r="R189" s="249" t="s">
        <v>35</v>
      </c>
      <c r="S189" s="250" t="s">
        <v>36</v>
      </c>
      <c r="T189" s="251" t="s">
        <v>37</v>
      </c>
      <c r="U189" s="252" t="s">
        <v>32</v>
      </c>
      <c r="V189" s="251" t="s">
        <v>7</v>
      </c>
      <c r="W189" s="353"/>
    </row>
    <row r="190" spans="12:23" ht="6" customHeight="1" thickTop="1">
      <c r="L190" s="242"/>
      <c r="M190" s="254"/>
      <c r="N190" s="255"/>
      <c r="O190" s="256"/>
      <c r="P190" s="257"/>
      <c r="Q190" s="256"/>
      <c r="R190" s="254"/>
      <c r="S190" s="255"/>
      <c r="T190" s="256"/>
      <c r="U190" s="257"/>
      <c r="V190" s="256"/>
      <c r="W190" s="258"/>
    </row>
    <row r="191" spans="12:23">
      <c r="L191" s="242" t="s">
        <v>13</v>
      </c>
      <c r="M191" s="259">
        <v>132</v>
      </c>
      <c r="N191" s="260">
        <v>945</v>
      </c>
      <c r="O191" s="261">
        <f>M191+N191</f>
        <v>1077</v>
      </c>
      <c r="P191" s="262">
        <v>0</v>
      </c>
      <c r="Q191" s="261">
        <f>O191+P191</f>
        <v>1077</v>
      </c>
      <c r="R191" s="259">
        <v>0</v>
      </c>
      <c r="S191" s="260">
        <v>0</v>
      </c>
      <c r="T191" s="261">
        <f>R191+S191</f>
        <v>0</v>
      </c>
      <c r="U191" s="262">
        <v>0</v>
      </c>
      <c r="V191" s="261">
        <f>T191+U191</f>
        <v>0</v>
      </c>
      <c r="W191" s="263">
        <f t="shared" ref="W191" si="250">IF(Q191=0,0,((V191/Q191)-1)*100)</f>
        <v>-100</v>
      </c>
    </row>
    <row r="192" spans="12:23">
      <c r="L192" s="242" t="s">
        <v>14</v>
      </c>
      <c r="M192" s="259">
        <v>122</v>
      </c>
      <c r="N192" s="260">
        <v>894</v>
      </c>
      <c r="O192" s="261">
        <f>M192+N192</f>
        <v>1016</v>
      </c>
      <c r="P192" s="262">
        <v>0</v>
      </c>
      <c r="Q192" s="261">
        <f>O192+P192</f>
        <v>1016</v>
      </c>
      <c r="R192" s="259">
        <v>0</v>
      </c>
      <c r="S192" s="260">
        <v>1</v>
      </c>
      <c r="T192" s="261">
        <f>R192+S192</f>
        <v>1</v>
      </c>
      <c r="U192" s="262">
        <v>0</v>
      </c>
      <c r="V192" s="261">
        <f>T192+U192</f>
        <v>1</v>
      </c>
      <c r="W192" s="263">
        <f>IF(Q192=0,0,((V192/Q192)-1)*100)</f>
        <v>-99.9015748031496</v>
      </c>
    </row>
    <row r="193" spans="1:23" ht="13.5" thickBot="1">
      <c r="L193" s="242" t="s">
        <v>15</v>
      </c>
      <c r="M193" s="259">
        <v>144</v>
      </c>
      <c r="N193" s="260">
        <v>1006</v>
      </c>
      <c r="O193" s="261">
        <f>M193+N193</f>
        <v>1150</v>
      </c>
      <c r="P193" s="262">
        <v>0</v>
      </c>
      <c r="Q193" s="261">
        <f>O193+P193</f>
        <v>1150</v>
      </c>
      <c r="R193" s="259">
        <v>0</v>
      </c>
      <c r="S193" s="260">
        <v>0</v>
      </c>
      <c r="T193" s="261">
        <f>R193+S193</f>
        <v>0</v>
      </c>
      <c r="U193" s="262">
        <v>0</v>
      </c>
      <c r="V193" s="261">
        <f>T193+U193</f>
        <v>0</v>
      </c>
      <c r="W193" s="263">
        <f>IF(Q193=0,0,((V193/Q193)-1)*100)</f>
        <v>-100</v>
      </c>
    </row>
    <row r="194" spans="1:23" ht="14.25" thickTop="1" thickBot="1">
      <c r="L194" s="264" t="s">
        <v>61</v>
      </c>
      <c r="M194" s="265">
        <f>+M191+M192+M193</f>
        <v>398</v>
      </c>
      <c r="N194" s="266">
        <f t="shared" ref="N194:V194" si="251">+N191+N192+N193</f>
        <v>2845</v>
      </c>
      <c r="O194" s="267">
        <f t="shared" si="251"/>
        <v>3243</v>
      </c>
      <c r="P194" s="265">
        <f t="shared" si="251"/>
        <v>0</v>
      </c>
      <c r="Q194" s="267">
        <f t="shared" si="251"/>
        <v>3243</v>
      </c>
      <c r="R194" s="265">
        <f t="shared" si="251"/>
        <v>0</v>
      </c>
      <c r="S194" s="266">
        <f t="shared" si="251"/>
        <v>1</v>
      </c>
      <c r="T194" s="267">
        <f t="shared" si="251"/>
        <v>1</v>
      </c>
      <c r="U194" s="265">
        <f t="shared" si="251"/>
        <v>0</v>
      </c>
      <c r="V194" s="267">
        <f t="shared" si="251"/>
        <v>1</v>
      </c>
      <c r="W194" s="268">
        <f t="shared" ref="W194" si="252">IF(Q194=0,0,((V194/Q194)-1)*100)</f>
        <v>-99.969164353993207</v>
      </c>
    </row>
    <row r="195" spans="1:23" ht="13.5" thickTop="1">
      <c r="L195" s="242" t="s">
        <v>16</v>
      </c>
      <c r="M195" s="259">
        <v>85</v>
      </c>
      <c r="N195" s="260">
        <v>727</v>
      </c>
      <c r="O195" s="261">
        <f>SUM(M195:N195)</f>
        <v>812</v>
      </c>
      <c r="P195" s="262">
        <v>0</v>
      </c>
      <c r="Q195" s="261">
        <f>O195+P195</f>
        <v>812</v>
      </c>
      <c r="R195" s="259">
        <v>0</v>
      </c>
      <c r="S195" s="260">
        <v>0</v>
      </c>
      <c r="T195" s="261">
        <f>SUM(R195:S195)</f>
        <v>0</v>
      </c>
      <c r="U195" s="262">
        <v>0</v>
      </c>
      <c r="V195" s="261">
        <f>T195+U195</f>
        <v>0</v>
      </c>
      <c r="W195" s="263">
        <f>IF(Q195=0,0,((V195/Q195)-1)*100)</f>
        <v>-100</v>
      </c>
    </row>
    <row r="196" spans="1:23">
      <c r="L196" s="242" t="s">
        <v>17</v>
      </c>
      <c r="M196" s="259">
        <v>103</v>
      </c>
      <c r="N196" s="260">
        <v>890</v>
      </c>
      <c r="O196" s="261">
        <f>SUM(M196:N196)</f>
        <v>993</v>
      </c>
      <c r="P196" s="262">
        <v>0</v>
      </c>
      <c r="Q196" s="261">
        <f>O196+P196</f>
        <v>993</v>
      </c>
      <c r="R196" s="259">
        <v>0</v>
      </c>
      <c r="S196" s="260">
        <v>0</v>
      </c>
      <c r="T196" s="261">
        <f>SUM(R196:S196)</f>
        <v>0</v>
      </c>
      <c r="U196" s="262">
        <v>0</v>
      </c>
      <c r="V196" s="261">
        <f>T196+U196</f>
        <v>0</v>
      </c>
      <c r="W196" s="263">
        <f>IF(Q196=0,0,((V196/Q196)-1)*100)</f>
        <v>-100</v>
      </c>
    </row>
    <row r="197" spans="1:23" ht="13.5" thickBot="1">
      <c r="L197" s="242" t="s">
        <v>18</v>
      </c>
      <c r="M197" s="259">
        <v>94</v>
      </c>
      <c r="N197" s="260">
        <v>935</v>
      </c>
      <c r="O197" s="269">
        <f>SUM(M197:N197)</f>
        <v>1029</v>
      </c>
      <c r="P197" s="270">
        <v>0</v>
      </c>
      <c r="Q197" s="269">
        <f>O197+P197</f>
        <v>1029</v>
      </c>
      <c r="R197" s="259">
        <v>0</v>
      </c>
      <c r="S197" s="260">
        <v>0</v>
      </c>
      <c r="T197" s="269">
        <f>SUM(R197:S197)</f>
        <v>0</v>
      </c>
      <c r="U197" s="270">
        <v>0</v>
      </c>
      <c r="V197" s="269">
        <f>T197+U197</f>
        <v>0</v>
      </c>
      <c r="W197" s="263">
        <f>IF(Q197=0,0,((V197/Q197)-1)*100)</f>
        <v>-100</v>
      </c>
    </row>
    <row r="198" spans="1:23" ht="14.25" thickTop="1" thickBot="1">
      <c r="L198" s="271" t="s">
        <v>19</v>
      </c>
      <c r="M198" s="272">
        <f>+M195+M196+M197</f>
        <v>282</v>
      </c>
      <c r="N198" s="272">
        <f t="shared" ref="N198:V198" si="253">+N195+N196+N197</f>
        <v>2552</v>
      </c>
      <c r="O198" s="273">
        <f t="shared" si="253"/>
        <v>2834</v>
      </c>
      <c r="P198" s="274">
        <f t="shared" si="253"/>
        <v>0</v>
      </c>
      <c r="Q198" s="273">
        <f t="shared" si="253"/>
        <v>2834</v>
      </c>
      <c r="R198" s="272">
        <f t="shared" si="253"/>
        <v>0</v>
      </c>
      <c r="S198" s="272">
        <f t="shared" si="253"/>
        <v>0</v>
      </c>
      <c r="T198" s="273">
        <f t="shared" si="253"/>
        <v>0</v>
      </c>
      <c r="U198" s="274">
        <f t="shared" si="253"/>
        <v>0</v>
      </c>
      <c r="V198" s="273">
        <f t="shared" si="253"/>
        <v>0</v>
      </c>
      <c r="W198" s="275">
        <f>IF(Q198=0,0,((V198/Q198)-1)*100)</f>
        <v>-100</v>
      </c>
    </row>
    <row r="199" spans="1:23" ht="13.5" thickTop="1">
      <c r="A199" s="386"/>
      <c r="K199" s="386"/>
      <c r="L199" s="242" t="s">
        <v>21</v>
      </c>
      <c r="M199" s="259">
        <v>84</v>
      </c>
      <c r="N199" s="260">
        <v>846</v>
      </c>
      <c r="O199" s="269">
        <f>SUM(M199:N199)</f>
        <v>930</v>
      </c>
      <c r="P199" s="276">
        <v>0</v>
      </c>
      <c r="Q199" s="269">
        <f>O199+P199</f>
        <v>930</v>
      </c>
      <c r="R199" s="259">
        <v>0</v>
      </c>
      <c r="S199" s="260">
        <v>0</v>
      </c>
      <c r="T199" s="269">
        <f>SUM(R199:S199)</f>
        <v>0</v>
      </c>
      <c r="U199" s="276">
        <v>0</v>
      </c>
      <c r="V199" s="269">
        <f>T199+U199</f>
        <v>0</v>
      </c>
      <c r="W199" s="263">
        <f>IF(Q199=0,0,((V199/Q199)-1)*100)</f>
        <v>-100</v>
      </c>
    </row>
    <row r="200" spans="1:23">
      <c r="A200" s="386"/>
      <c r="K200" s="386"/>
      <c r="L200" s="242" t="s">
        <v>22</v>
      </c>
      <c r="M200" s="259">
        <v>65</v>
      </c>
      <c r="N200" s="260">
        <v>988</v>
      </c>
      <c r="O200" s="269">
        <f>SUM(M200:N200)</f>
        <v>1053</v>
      </c>
      <c r="P200" s="262">
        <v>0</v>
      </c>
      <c r="Q200" s="269">
        <f>O200+P200</f>
        <v>1053</v>
      </c>
      <c r="R200" s="259">
        <v>0</v>
      </c>
      <c r="S200" s="260">
        <v>0</v>
      </c>
      <c r="T200" s="269">
        <f>SUM(R200:S200)</f>
        <v>0</v>
      </c>
      <c r="U200" s="262">
        <v>0</v>
      </c>
      <c r="V200" s="269">
        <f>T200+U200</f>
        <v>0</v>
      </c>
      <c r="W200" s="263">
        <f t="shared" ref="W200" si="254">IF(Q200=0,0,((V200/Q200)-1)*100)</f>
        <v>-100</v>
      </c>
    </row>
    <row r="201" spans="1:23" ht="13.5" thickBot="1">
      <c r="A201" s="386"/>
      <c r="K201" s="386"/>
      <c r="L201" s="242" t="s">
        <v>23</v>
      </c>
      <c r="M201" s="259">
        <v>19</v>
      </c>
      <c r="N201" s="260">
        <v>254</v>
      </c>
      <c r="O201" s="269">
        <f>SUM(M201:N201)</f>
        <v>273</v>
      </c>
      <c r="P201" s="262">
        <v>0</v>
      </c>
      <c r="Q201" s="269">
        <f>O201+P201</f>
        <v>273</v>
      </c>
      <c r="R201" s="259">
        <v>0</v>
      </c>
      <c r="S201" s="260">
        <v>0</v>
      </c>
      <c r="T201" s="269">
        <f>SUM(R201:S201)</f>
        <v>0</v>
      </c>
      <c r="U201" s="262">
        <v>0</v>
      </c>
      <c r="V201" s="269">
        <f>T201+U201</f>
        <v>0</v>
      </c>
      <c r="W201" s="263">
        <f>IF(Q201=0,0,((V201/Q201)-1)*100)</f>
        <v>-100</v>
      </c>
    </row>
    <row r="202" spans="1:23" ht="14.25" customHeight="1" thickTop="1" thickBot="1">
      <c r="A202" s="386"/>
      <c r="K202" s="386"/>
      <c r="L202" s="264" t="s">
        <v>40</v>
      </c>
      <c r="M202" s="265">
        <f t="shared" ref="M202:Q202" si="255">+M199+M200+M201</f>
        <v>168</v>
      </c>
      <c r="N202" s="266">
        <f t="shared" si="255"/>
        <v>2088</v>
      </c>
      <c r="O202" s="267">
        <f t="shared" si="255"/>
        <v>2256</v>
      </c>
      <c r="P202" s="265">
        <f t="shared" si="255"/>
        <v>0</v>
      </c>
      <c r="Q202" s="267">
        <f t="shared" si="255"/>
        <v>2256</v>
      </c>
      <c r="R202" s="265">
        <f t="shared" ref="R202:V202" si="256">+R199+R200+R201</f>
        <v>0</v>
      </c>
      <c r="S202" s="266">
        <f t="shared" si="256"/>
        <v>0</v>
      </c>
      <c r="T202" s="267">
        <f t="shared" si="256"/>
        <v>0</v>
      </c>
      <c r="U202" s="265">
        <f t="shared" si="256"/>
        <v>0</v>
      </c>
      <c r="V202" s="267">
        <f t="shared" si="256"/>
        <v>0</v>
      </c>
      <c r="W202" s="268">
        <f t="shared" ref="W202" si="257">IF(Q202=0,0,((V202/Q202)-1)*100)</f>
        <v>-100</v>
      </c>
    </row>
    <row r="203" spans="1:23" ht="14.25" customHeight="1" thickTop="1" thickBot="1">
      <c r="L203" s="242" t="s">
        <v>10</v>
      </c>
      <c r="M203" s="259">
        <v>0</v>
      </c>
      <c r="N203" s="260">
        <v>0</v>
      </c>
      <c r="O203" s="261">
        <f>M203+N203</f>
        <v>0</v>
      </c>
      <c r="P203" s="262">
        <v>0</v>
      </c>
      <c r="Q203" s="261">
        <f>O203+P203</f>
        <v>0</v>
      </c>
      <c r="R203" s="259">
        <v>0</v>
      </c>
      <c r="S203" s="260">
        <v>0</v>
      </c>
      <c r="T203" s="261">
        <f>R203+S203</f>
        <v>0</v>
      </c>
      <c r="U203" s="262">
        <v>0</v>
      </c>
      <c r="V203" s="261">
        <f>T203+U203</f>
        <v>0</v>
      </c>
      <c r="W203" s="263">
        <f>IF(Q203=0,0,((V203/Q203)-1)*100)</f>
        <v>0</v>
      </c>
    </row>
    <row r="204" spans="1:23" ht="14.25" customHeight="1" thickTop="1" thickBot="1">
      <c r="L204" s="264" t="s">
        <v>66</v>
      </c>
      <c r="M204" s="265">
        <f>+M194+M198+M202+M203</f>
        <v>848</v>
      </c>
      <c r="N204" s="266">
        <f t="shared" ref="N204" si="258">+N194+N198+N202+N203</f>
        <v>7485</v>
      </c>
      <c r="O204" s="267">
        <f t="shared" ref="O204" si="259">+O194+O198+O202+O203</f>
        <v>8333</v>
      </c>
      <c r="P204" s="265">
        <f t="shared" ref="P204" si="260">+P194+P198+P202+P203</f>
        <v>0</v>
      </c>
      <c r="Q204" s="267">
        <f t="shared" ref="Q204" si="261">+Q194+Q198+Q202+Q203</f>
        <v>8333</v>
      </c>
      <c r="R204" s="265">
        <f t="shared" ref="R204" si="262">+R194+R198+R202+R203</f>
        <v>0</v>
      </c>
      <c r="S204" s="266">
        <f t="shared" ref="S204" si="263">+S194+S198+S202+S203</f>
        <v>1</v>
      </c>
      <c r="T204" s="267">
        <f t="shared" ref="T204" si="264">+T194+T198+T202+T203</f>
        <v>1</v>
      </c>
      <c r="U204" s="265">
        <f t="shared" ref="U204" si="265">+U194+U198+U202+U203</f>
        <v>0</v>
      </c>
      <c r="V204" s="267">
        <f t="shared" ref="V204" si="266">+V194+V198+V202+V203</f>
        <v>1</v>
      </c>
      <c r="W204" s="268">
        <f t="shared" ref="W204" si="267">IF(Q204=0,0,((V204/Q204)-1)*100)</f>
        <v>-99.987999519980804</v>
      </c>
    </row>
    <row r="205" spans="1:23" ht="14.25" customHeight="1" thickTop="1">
      <c r="L205" s="242" t="s">
        <v>11</v>
      </c>
      <c r="M205" s="259">
        <v>0</v>
      </c>
      <c r="N205" s="260">
        <v>0</v>
      </c>
      <c r="O205" s="261">
        <f>M205+N205</f>
        <v>0</v>
      </c>
      <c r="P205" s="262">
        <v>0</v>
      </c>
      <c r="Q205" s="261">
        <f>O205+P205</f>
        <v>0</v>
      </c>
      <c r="R205" s="259"/>
      <c r="S205" s="260"/>
      <c r="T205" s="261"/>
      <c r="U205" s="262"/>
      <c r="V205" s="261"/>
      <c r="W205" s="263"/>
    </row>
    <row r="206" spans="1:23" ht="14.25" customHeight="1" thickBot="1">
      <c r="L206" s="248" t="s">
        <v>12</v>
      </c>
      <c r="M206" s="259">
        <v>0</v>
      </c>
      <c r="N206" s="260">
        <v>0</v>
      </c>
      <c r="O206" s="261">
        <f>M206+N206</f>
        <v>0</v>
      </c>
      <c r="P206" s="262">
        <v>0</v>
      </c>
      <c r="Q206" s="261">
        <f t="shared" ref="Q206" si="268">O206+P206</f>
        <v>0</v>
      </c>
      <c r="R206" s="259"/>
      <c r="S206" s="260"/>
      <c r="T206" s="261"/>
      <c r="U206" s="262"/>
      <c r="V206" s="261"/>
      <c r="W206" s="263"/>
    </row>
    <row r="207" spans="1:23" ht="14.25" customHeight="1" thickTop="1" thickBot="1">
      <c r="L207" s="264" t="s">
        <v>38</v>
      </c>
      <c r="M207" s="265">
        <f t="shared" ref="M207:Q207" si="269">+M203+M205+M206</f>
        <v>0</v>
      </c>
      <c r="N207" s="266">
        <f t="shared" si="269"/>
        <v>0</v>
      </c>
      <c r="O207" s="267">
        <f t="shared" si="269"/>
        <v>0</v>
      </c>
      <c r="P207" s="265">
        <f t="shared" si="269"/>
        <v>0</v>
      </c>
      <c r="Q207" s="267">
        <f t="shared" si="269"/>
        <v>0</v>
      </c>
      <c r="R207" s="265"/>
      <c r="S207" s="266"/>
      <c r="T207" s="267"/>
      <c r="U207" s="265"/>
      <c r="V207" s="267"/>
      <c r="W207" s="268"/>
    </row>
    <row r="208" spans="1:23" ht="14.25" customHeight="1" thickTop="1" thickBot="1">
      <c r="L208" s="264" t="s">
        <v>63</v>
      </c>
      <c r="M208" s="265">
        <f t="shared" ref="M208:Q208" si="270">+M194+M198+M202+M207</f>
        <v>848</v>
      </c>
      <c r="N208" s="266">
        <f t="shared" si="270"/>
        <v>7485</v>
      </c>
      <c r="O208" s="267">
        <f t="shared" si="270"/>
        <v>8333</v>
      </c>
      <c r="P208" s="265">
        <f t="shared" si="270"/>
        <v>0</v>
      </c>
      <c r="Q208" s="267">
        <f t="shared" si="270"/>
        <v>8333</v>
      </c>
      <c r="R208" s="265"/>
      <c r="S208" s="266"/>
      <c r="T208" s="267"/>
      <c r="U208" s="265"/>
      <c r="V208" s="267"/>
      <c r="W208" s="268"/>
    </row>
    <row r="209" spans="1:23" ht="14.25" thickTop="1" thickBot="1">
      <c r="L209" s="277" t="s">
        <v>60</v>
      </c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</row>
    <row r="210" spans="1:23" ht="13.5" thickTop="1">
      <c r="L210" s="476" t="s">
        <v>56</v>
      </c>
      <c r="M210" s="477"/>
      <c r="N210" s="477"/>
      <c r="O210" s="477"/>
      <c r="P210" s="477"/>
      <c r="Q210" s="477"/>
      <c r="R210" s="477"/>
      <c r="S210" s="477"/>
      <c r="T210" s="477"/>
      <c r="U210" s="477"/>
      <c r="V210" s="477"/>
      <c r="W210" s="478"/>
    </row>
    <row r="211" spans="1:23" ht="13.5" thickBot="1">
      <c r="L211" s="479" t="s">
        <v>53</v>
      </c>
      <c r="M211" s="480"/>
      <c r="N211" s="480"/>
      <c r="O211" s="480"/>
      <c r="P211" s="480"/>
      <c r="Q211" s="480"/>
      <c r="R211" s="480"/>
      <c r="S211" s="480"/>
      <c r="T211" s="480"/>
      <c r="U211" s="480"/>
      <c r="V211" s="480"/>
      <c r="W211" s="481"/>
    </row>
    <row r="212" spans="1:23" ht="14.25" thickTop="1" thickBot="1">
      <c r="L212" s="235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7" t="s">
        <v>34</v>
      </c>
    </row>
    <row r="213" spans="1:23" ht="12.75" customHeight="1" thickTop="1" thickBot="1">
      <c r="L213" s="238"/>
      <c r="M213" s="239" t="s">
        <v>64</v>
      </c>
      <c r="N213" s="240"/>
      <c r="O213" s="278"/>
      <c r="P213" s="239"/>
      <c r="Q213" s="239"/>
      <c r="R213" s="239" t="s">
        <v>65</v>
      </c>
      <c r="S213" s="240"/>
      <c r="T213" s="278"/>
      <c r="U213" s="239"/>
      <c r="V213" s="239"/>
      <c r="W213" s="351" t="s">
        <v>2</v>
      </c>
    </row>
    <row r="214" spans="1:23" ht="13.5" thickTop="1">
      <c r="L214" s="242" t="s">
        <v>3</v>
      </c>
      <c r="M214" s="243"/>
      <c r="N214" s="244"/>
      <c r="O214" s="245"/>
      <c r="P214" s="246"/>
      <c r="Q214" s="350"/>
      <c r="R214" s="243"/>
      <c r="S214" s="244"/>
      <c r="T214" s="245"/>
      <c r="U214" s="246"/>
      <c r="V214" s="350"/>
      <c r="W214" s="352" t="s">
        <v>4</v>
      </c>
    </row>
    <row r="215" spans="1:23" ht="13.5" thickBot="1">
      <c r="L215" s="248"/>
      <c r="M215" s="249" t="s">
        <v>35</v>
      </c>
      <c r="N215" s="250" t="s">
        <v>36</v>
      </c>
      <c r="O215" s="251" t="s">
        <v>37</v>
      </c>
      <c r="P215" s="252" t="s">
        <v>32</v>
      </c>
      <c r="Q215" s="411" t="s">
        <v>7</v>
      </c>
      <c r="R215" s="249" t="s">
        <v>35</v>
      </c>
      <c r="S215" s="250" t="s">
        <v>36</v>
      </c>
      <c r="T215" s="251" t="s">
        <v>37</v>
      </c>
      <c r="U215" s="252" t="s">
        <v>32</v>
      </c>
      <c r="V215" s="406" t="s">
        <v>7</v>
      </c>
      <c r="W215" s="353"/>
    </row>
    <row r="216" spans="1:23" ht="4.5" customHeight="1" thickTop="1">
      <c r="L216" s="242"/>
      <c r="M216" s="254"/>
      <c r="N216" s="255"/>
      <c r="O216" s="256"/>
      <c r="P216" s="257"/>
      <c r="Q216" s="295"/>
      <c r="R216" s="254"/>
      <c r="S216" s="255"/>
      <c r="T216" s="256"/>
      <c r="U216" s="257"/>
      <c r="V216" s="295"/>
      <c r="W216" s="258"/>
    </row>
    <row r="217" spans="1:23" ht="14.25" customHeight="1">
      <c r="L217" s="242" t="s">
        <v>13</v>
      </c>
      <c r="M217" s="259">
        <f t="shared" ref="M217:N217" si="271">+M165+M191</f>
        <v>132</v>
      </c>
      <c r="N217" s="260">
        <f t="shared" si="271"/>
        <v>946</v>
      </c>
      <c r="O217" s="261">
        <f t="shared" ref="O217:O218" si="272">M217+N217</f>
        <v>1078</v>
      </c>
      <c r="P217" s="262">
        <f>+P165+P191</f>
        <v>0</v>
      </c>
      <c r="Q217" s="296">
        <f>O217+P217</f>
        <v>1078</v>
      </c>
      <c r="R217" s="259">
        <f t="shared" ref="R217:S219" si="273">+R165+R191</f>
        <v>0</v>
      </c>
      <c r="S217" s="260">
        <f t="shared" si="273"/>
        <v>0</v>
      </c>
      <c r="T217" s="261">
        <f t="shared" ref="T217:T218" si="274">R217+S217</f>
        <v>0</v>
      </c>
      <c r="U217" s="262">
        <f>+U165+U191</f>
        <v>0</v>
      </c>
      <c r="V217" s="296">
        <f>T217+U217</f>
        <v>0</v>
      </c>
      <c r="W217" s="263">
        <f>IF(Q217=0,0,((V217/Q217)-1)*100)</f>
        <v>-100</v>
      </c>
    </row>
    <row r="218" spans="1:23" ht="14.25" customHeight="1">
      <c r="L218" s="242" t="s">
        <v>14</v>
      </c>
      <c r="M218" s="259">
        <f t="shared" ref="M218:N218" si="275">+M166+M192</f>
        <v>122</v>
      </c>
      <c r="N218" s="260">
        <f t="shared" si="275"/>
        <v>895</v>
      </c>
      <c r="O218" s="261">
        <f t="shared" si="272"/>
        <v>1017</v>
      </c>
      <c r="P218" s="262">
        <f>+P166+P192</f>
        <v>0</v>
      </c>
      <c r="Q218" s="296">
        <f>O218+P218</f>
        <v>1017</v>
      </c>
      <c r="R218" s="259">
        <f t="shared" si="273"/>
        <v>0</v>
      </c>
      <c r="S218" s="260">
        <f t="shared" si="273"/>
        <v>1</v>
      </c>
      <c r="T218" s="261">
        <f t="shared" si="274"/>
        <v>1</v>
      </c>
      <c r="U218" s="262">
        <f>+U166+U192</f>
        <v>0</v>
      </c>
      <c r="V218" s="296">
        <f>T218+U218</f>
        <v>1</v>
      </c>
      <c r="W218" s="263">
        <f t="shared" ref="W218:W228" si="276">IF(Q218=0,0,((V218/Q218)-1)*100)</f>
        <v>-99.90167158308752</v>
      </c>
    </row>
    <row r="219" spans="1:23" ht="14.25" customHeight="1" thickBot="1">
      <c r="L219" s="242" t="s">
        <v>15</v>
      </c>
      <c r="M219" s="259">
        <f t="shared" ref="M219:N219" si="277">+M167+M193</f>
        <v>144</v>
      </c>
      <c r="N219" s="260">
        <f t="shared" si="277"/>
        <v>1010</v>
      </c>
      <c r="O219" s="261">
        <f>M219+N219</f>
        <v>1154</v>
      </c>
      <c r="P219" s="262">
        <f>+P167+P193</f>
        <v>0</v>
      </c>
      <c r="Q219" s="296">
        <f>O219+P219</f>
        <v>1154</v>
      </c>
      <c r="R219" s="259">
        <f t="shared" si="273"/>
        <v>0</v>
      </c>
      <c r="S219" s="260">
        <f t="shared" si="273"/>
        <v>0</v>
      </c>
      <c r="T219" s="261">
        <f>R219+S219</f>
        <v>0</v>
      </c>
      <c r="U219" s="262">
        <f>+U167+U193</f>
        <v>0</v>
      </c>
      <c r="V219" s="296">
        <f>T219+U219</f>
        <v>0</v>
      </c>
      <c r="W219" s="263">
        <f>IF(Q219=0,0,((V219/Q219)-1)*100)</f>
        <v>-100</v>
      </c>
    </row>
    <row r="220" spans="1:23" ht="14.25" customHeight="1" thickTop="1" thickBot="1">
      <c r="L220" s="264" t="s">
        <v>61</v>
      </c>
      <c r="M220" s="265">
        <f t="shared" ref="M220:Q220" si="278">+M217+M218+M219</f>
        <v>398</v>
      </c>
      <c r="N220" s="266">
        <f t="shared" si="278"/>
        <v>2851</v>
      </c>
      <c r="O220" s="267">
        <f t="shared" si="278"/>
        <v>3249</v>
      </c>
      <c r="P220" s="265">
        <f t="shared" si="278"/>
        <v>0</v>
      </c>
      <c r="Q220" s="267">
        <f t="shared" si="278"/>
        <v>3249</v>
      </c>
      <c r="R220" s="265">
        <f t="shared" ref="R220:V220" si="279">+R217+R218+R219</f>
        <v>0</v>
      </c>
      <c r="S220" s="266">
        <f t="shared" si="279"/>
        <v>1</v>
      </c>
      <c r="T220" s="267">
        <f t="shared" si="279"/>
        <v>1</v>
      </c>
      <c r="U220" s="265">
        <f t="shared" si="279"/>
        <v>0</v>
      </c>
      <c r="V220" s="267">
        <f t="shared" si="279"/>
        <v>1</v>
      </c>
      <c r="W220" s="268">
        <f t="shared" si="276"/>
        <v>-99.969221298861186</v>
      </c>
    </row>
    <row r="221" spans="1:23" ht="14.25" customHeight="1" thickTop="1">
      <c r="L221" s="242" t="s">
        <v>16</v>
      </c>
      <c r="M221" s="259">
        <f t="shared" ref="M221:N221" si="280">+M169+M195</f>
        <v>85</v>
      </c>
      <c r="N221" s="260">
        <f t="shared" si="280"/>
        <v>727</v>
      </c>
      <c r="O221" s="261">
        <f t="shared" ref="O221" si="281">M221+N221</f>
        <v>812</v>
      </c>
      <c r="P221" s="262">
        <f>+P169+P195</f>
        <v>0</v>
      </c>
      <c r="Q221" s="296">
        <f>O221+P221</f>
        <v>812</v>
      </c>
      <c r="R221" s="259">
        <f t="shared" ref="R221:S223" si="282">+R169+R195</f>
        <v>0</v>
      </c>
      <c r="S221" s="260">
        <f t="shared" si="282"/>
        <v>0</v>
      </c>
      <c r="T221" s="261">
        <f t="shared" ref="T221:T223" si="283">R221+S221</f>
        <v>0</v>
      </c>
      <c r="U221" s="262">
        <f>+U169+U195</f>
        <v>0</v>
      </c>
      <c r="V221" s="296">
        <f>T221+U221</f>
        <v>0</v>
      </c>
      <c r="W221" s="263">
        <f t="shared" si="276"/>
        <v>-100</v>
      </c>
    </row>
    <row r="222" spans="1:23" ht="14.25" customHeight="1">
      <c r="L222" s="242" t="s">
        <v>17</v>
      </c>
      <c r="M222" s="259">
        <f t="shared" ref="M222:N222" si="284">+M170+M196</f>
        <v>103</v>
      </c>
      <c r="N222" s="260">
        <f t="shared" si="284"/>
        <v>891</v>
      </c>
      <c r="O222" s="261">
        <f>M222+N222</f>
        <v>994</v>
      </c>
      <c r="P222" s="262">
        <f>+P170+P196</f>
        <v>0</v>
      </c>
      <c r="Q222" s="296">
        <f>O222+P222</f>
        <v>994</v>
      </c>
      <c r="R222" s="259">
        <f t="shared" si="282"/>
        <v>0</v>
      </c>
      <c r="S222" s="260">
        <f t="shared" si="282"/>
        <v>0</v>
      </c>
      <c r="T222" s="261">
        <f>R222+S222</f>
        <v>0</v>
      </c>
      <c r="U222" s="262">
        <f>+U170+U196</f>
        <v>0</v>
      </c>
      <c r="V222" s="296">
        <f>T222+U222</f>
        <v>0</v>
      </c>
      <c r="W222" s="263">
        <f>IF(Q222=0,0,((V222/Q222)-1)*100)</f>
        <v>-100</v>
      </c>
    </row>
    <row r="223" spans="1:23" ht="14.25" customHeight="1" thickBot="1">
      <c r="L223" s="242" t="s">
        <v>18</v>
      </c>
      <c r="M223" s="259">
        <f t="shared" ref="M223:N223" si="285">+M171+M197</f>
        <v>94</v>
      </c>
      <c r="N223" s="260">
        <f t="shared" si="285"/>
        <v>935</v>
      </c>
      <c r="O223" s="269">
        <f t="shared" ref="O223" si="286">M223+N223</f>
        <v>1029</v>
      </c>
      <c r="P223" s="270">
        <f>+P171+P197</f>
        <v>0</v>
      </c>
      <c r="Q223" s="296">
        <f>O223+P223</f>
        <v>1029</v>
      </c>
      <c r="R223" s="259">
        <f t="shared" si="282"/>
        <v>0</v>
      </c>
      <c r="S223" s="260">
        <f t="shared" si="282"/>
        <v>0</v>
      </c>
      <c r="T223" s="269">
        <f t="shared" si="283"/>
        <v>0</v>
      </c>
      <c r="U223" s="270">
        <f>+U171+U197</f>
        <v>0</v>
      </c>
      <c r="V223" s="296">
        <f>T223+U223</f>
        <v>0</v>
      </c>
      <c r="W223" s="263">
        <f t="shared" si="276"/>
        <v>-100</v>
      </c>
    </row>
    <row r="224" spans="1:23" ht="14.25" customHeight="1" thickTop="1" thickBot="1">
      <c r="A224" s="387"/>
      <c r="L224" s="271" t="s">
        <v>39</v>
      </c>
      <c r="M224" s="272">
        <f t="shared" ref="M224:Q224" si="287">+M221+M222+M223</f>
        <v>282</v>
      </c>
      <c r="N224" s="272">
        <f t="shared" si="287"/>
        <v>2553</v>
      </c>
      <c r="O224" s="273">
        <f t="shared" si="287"/>
        <v>2835</v>
      </c>
      <c r="P224" s="274">
        <f t="shared" si="287"/>
        <v>0</v>
      </c>
      <c r="Q224" s="273">
        <f t="shared" si="287"/>
        <v>2835</v>
      </c>
      <c r="R224" s="272">
        <f t="shared" ref="R224:V224" si="288">+R221+R222+R223</f>
        <v>0</v>
      </c>
      <c r="S224" s="272">
        <f t="shared" si="288"/>
        <v>0</v>
      </c>
      <c r="T224" s="273">
        <f t="shared" si="288"/>
        <v>0</v>
      </c>
      <c r="U224" s="274">
        <f t="shared" si="288"/>
        <v>0</v>
      </c>
      <c r="V224" s="273">
        <f t="shared" si="288"/>
        <v>0</v>
      </c>
      <c r="W224" s="374">
        <f t="shared" si="276"/>
        <v>-100</v>
      </c>
    </row>
    <row r="225" spans="1:23" ht="14.25" customHeight="1" thickTop="1">
      <c r="A225" s="386"/>
      <c r="K225" s="386"/>
      <c r="L225" s="242" t="s">
        <v>21</v>
      </c>
      <c r="M225" s="259">
        <f t="shared" ref="M225:N225" si="289">+M173+M199</f>
        <v>84</v>
      </c>
      <c r="N225" s="260">
        <f t="shared" si="289"/>
        <v>846</v>
      </c>
      <c r="O225" s="269">
        <f t="shared" ref="O225:O227" si="290">M225+N225</f>
        <v>930</v>
      </c>
      <c r="P225" s="276">
        <f>+P173+P199</f>
        <v>0</v>
      </c>
      <c r="Q225" s="296">
        <f>O225+P225</f>
        <v>930</v>
      </c>
      <c r="R225" s="259">
        <f t="shared" ref="R225:S227" si="291">+R173+R199</f>
        <v>0</v>
      </c>
      <c r="S225" s="260">
        <f t="shared" si="291"/>
        <v>0</v>
      </c>
      <c r="T225" s="269">
        <f t="shared" ref="T225:T227" si="292">R225+S225</f>
        <v>0</v>
      </c>
      <c r="U225" s="276">
        <f>+U173+U199</f>
        <v>0</v>
      </c>
      <c r="V225" s="296">
        <f>T225+U225</f>
        <v>0</v>
      </c>
      <c r="W225" s="263">
        <f t="shared" si="276"/>
        <v>-100</v>
      </c>
    </row>
    <row r="226" spans="1:23" ht="14.25" customHeight="1">
      <c r="A226" s="386"/>
      <c r="K226" s="386"/>
      <c r="L226" s="242" t="s">
        <v>22</v>
      </c>
      <c r="M226" s="259">
        <f t="shared" ref="M226:N226" si="293">+M174+M200</f>
        <v>65</v>
      </c>
      <c r="N226" s="260">
        <f t="shared" si="293"/>
        <v>994</v>
      </c>
      <c r="O226" s="269">
        <f t="shared" si="290"/>
        <v>1059</v>
      </c>
      <c r="P226" s="262">
        <f>+P174+P200</f>
        <v>0</v>
      </c>
      <c r="Q226" s="296">
        <f>O226+P226</f>
        <v>1059</v>
      </c>
      <c r="R226" s="259">
        <f t="shared" si="291"/>
        <v>0</v>
      </c>
      <c r="S226" s="260">
        <f t="shared" si="291"/>
        <v>0</v>
      </c>
      <c r="T226" s="269">
        <f t="shared" si="292"/>
        <v>0</v>
      </c>
      <c r="U226" s="262">
        <f>+U174+U200</f>
        <v>0</v>
      </c>
      <c r="V226" s="296">
        <f>T226+U226</f>
        <v>0</v>
      </c>
      <c r="W226" s="263">
        <f t="shared" si="276"/>
        <v>-100</v>
      </c>
    </row>
    <row r="227" spans="1:23" ht="14.25" customHeight="1" thickBot="1">
      <c r="A227" s="386"/>
      <c r="K227" s="386"/>
      <c r="L227" s="242" t="s">
        <v>23</v>
      </c>
      <c r="M227" s="259">
        <f t="shared" ref="M227:N227" si="294">+M175+M201</f>
        <v>19</v>
      </c>
      <c r="N227" s="260">
        <f t="shared" si="294"/>
        <v>254</v>
      </c>
      <c r="O227" s="269">
        <f t="shared" si="290"/>
        <v>273</v>
      </c>
      <c r="P227" s="262">
        <f>+P175+P201</f>
        <v>0</v>
      </c>
      <c r="Q227" s="296">
        <f>O227+P227</f>
        <v>273</v>
      </c>
      <c r="R227" s="259">
        <f t="shared" si="291"/>
        <v>0</v>
      </c>
      <c r="S227" s="260">
        <f t="shared" si="291"/>
        <v>0</v>
      </c>
      <c r="T227" s="269">
        <f t="shared" si="292"/>
        <v>0</v>
      </c>
      <c r="U227" s="262">
        <f>+U175+U201</f>
        <v>0</v>
      </c>
      <c r="V227" s="296">
        <f>T227+U227</f>
        <v>0</v>
      </c>
      <c r="W227" s="263">
        <f t="shared" si="276"/>
        <v>-100</v>
      </c>
    </row>
    <row r="228" spans="1:23" ht="14.25" customHeight="1" thickTop="1" thickBot="1">
      <c r="L228" s="264" t="s">
        <v>40</v>
      </c>
      <c r="M228" s="265">
        <f t="shared" ref="M228:Q228" si="295">+M225+M226+M227</f>
        <v>168</v>
      </c>
      <c r="N228" s="266">
        <f t="shared" si="295"/>
        <v>2094</v>
      </c>
      <c r="O228" s="267">
        <f t="shared" si="295"/>
        <v>2262</v>
      </c>
      <c r="P228" s="265">
        <f t="shared" si="295"/>
        <v>0</v>
      </c>
      <c r="Q228" s="267">
        <f t="shared" si="295"/>
        <v>2262</v>
      </c>
      <c r="R228" s="265">
        <f t="shared" ref="R228:V228" si="296">+R225+R226+R227</f>
        <v>0</v>
      </c>
      <c r="S228" s="266">
        <f t="shared" si="296"/>
        <v>0</v>
      </c>
      <c r="T228" s="267">
        <f t="shared" si="296"/>
        <v>0</v>
      </c>
      <c r="U228" s="265">
        <f t="shared" si="296"/>
        <v>0</v>
      </c>
      <c r="V228" s="267">
        <f t="shared" si="296"/>
        <v>0</v>
      </c>
      <c r="W228" s="268">
        <f t="shared" si="276"/>
        <v>-100</v>
      </c>
    </row>
    <row r="229" spans="1:23" ht="14.25" customHeight="1" thickTop="1" thickBot="1">
      <c r="L229" s="242" t="s">
        <v>10</v>
      </c>
      <c r="M229" s="259">
        <f t="shared" ref="M229:N229" si="297">+M177+M203</f>
        <v>0</v>
      </c>
      <c r="N229" s="260">
        <f t="shared" si="297"/>
        <v>0</v>
      </c>
      <c r="O229" s="261">
        <f>M229+N229</f>
        <v>0</v>
      </c>
      <c r="P229" s="262">
        <f>+P177+P203</f>
        <v>0</v>
      </c>
      <c r="Q229" s="296">
        <f>O229+P229</f>
        <v>0</v>
      </c>
      <c r="R229" s="259">
        <f>+R177+R203</f>
        <v>0</v>
      </c>
      <c r="S229" s="260">
        <f>+S177+S203</f>
        <v>0</v>
      </c>
      <c r="T229" s="261">
        <f>R229+S229</f>
        <v>0</v>
      </c>
      <c r="U229" s="262">
        <f>+U177+U203</f>
        <v>0</v>
      </c>
      <c r="V229" s="296">
        <f>T229+U229</f>
        <v>0</v>
      </c>
      <c r="W229" s="263">
        <f>IF(Q229=0,0,((V229/Q229)-1)*100)</f>
        <v>0</v>
      </c>
    </row>
    <row r="230" spans="1:23" ht="14.25" customHeight="1" thickTop="1" thickBot="1">
      <c r="L230" s="264" t="s">
        <v>66</v>
      </c>
      <c r="M230" s="265">
        <f>+M220+M224+M228+M229</f>
        <v>848</v>
      </c>
      <c r="N230" s="266">
        <f t="shared" ref="N230" si="298">+N220+N224+N228+N229</f>
        <v>7498</v>
      </c>
      <c r="O230" s="267">
        <f t="shared" ref="O230" si="299">+O220+O224+O228+O229</f>
        <v>8346</v>
      </c>
      <c r="P230" s="265">
        <f t="shared" ref="P230" si="300">+P220+P224+P228+P229</f>
        <v>0</v>
      </c>
      <c r="Q230" s="267">
        <f t="shared" ref="Q230" si="301">+Q220+Q224+Q228+Q229</f>
        <v>8346</v>
      </c>
      <c r="R230" s="265">
        <f t="shared" ref="R230" si="302">+R220+R224+R228+R229</f>
        <v>0</v>
      </c>
      <c r="S230" s="266">
        <f t="shared" ref="S230" si="303">+S220+S224+S228+S229</f>
        <v>1</v>
      </c>
      <c r="T230" s="267">
        <f t="shared" ref="T230" si="304">+T220+T224+T228+T229</f>
        <v>1</v>
      </c>
      <c r="U230" s="265">
        <f t="shared" ref="U230" si="305">+U220+U224+U228+U229</f>
        <v>0</v>
      </c>
      <c r="V230" s="267">
        <f t="shared" ref="V230" si="306">+V220+V224+V228+V229</f>
        <v>1</v>
      </c>
      <c r="W230" s="268">
        <f t="shared" ref="W230" si="307">IF(Q230=0,0,((V230/Q230)-1)*100)</f>
        <v>-99.988018212317272</v>
      </c>
    </row>
    <row r="231" spans="1:23" ht="14.25" customHeight="1" thickTop="1">
      <c r="L231" s="242" t="s">
        <v>11</v>
      </c>
      <c r="M231" s="259">
        <f t="shared" ref="M231:N231" si="308">+M179+M205</f>
        <v>0</v>
      </c>
      <c r="N231" s="260">
        <f t="shared" si="308"/>
        <v>0</v>
      </c>
      <c r="O231" s="261">
        <f>M231+N231</f>
        <v>0</v>
      </c>
      <c r="P231" s="262">
        <f>+P179+P205</f>
        <v>0</v>
      </c>
      <c r="Q231" s="296">
        <f>O231+P231</f>
        <v>0</v>
      </c>
      <c r="R231" s="259"/>
      <c r="S231" s="260"/>
      <c r="T231" s="261"/>
      <c r="U231" s="262"/>
      <c r="V231" s="296"/>
      <c r="W231" s="263"/>
    </row>
    <row r="232" spans="1:23" ht="14.25" customHeight="1" thickBot="1">
      <c r="L232" s="248" t="s">
        <v>12</v>
      </c>
      <c r="M232" s="259">
        <f t="shared" ref="M232:N232" si="309">+M180+M206</f>
        <v>0</v>
      </c>
      <c r="N232" s="260">
        <f t="shared" si="309"/>
        <v>0</v>
      </c>
      <c r="O232" s="261">
        <f t="shared" ref="O232" si="310">M232+N232</f>
        <v>0</v>
      </c>
      <c r="P232" s="262">
        <f>+P180+P206</f>
        <v>0</v>
      </c>
      <c r="Q232" s="296">
        <f>O232+P232</f>
        <v>0</v>
      </c>
      <c r="R232" s="259"/>
      <c r="S232" s="260"/>
      <c r="T232" s="261"/>
      <c r="U232" s="262"/>
      <c r="V232" s="296"/>
      <c r="W232" s="263"/>
    </row>
    <row r="233" spans="1:23" ht="14.25" customHeight="1" thickTop="1" thickBot="1">
      <c r="L233" s="264" t="s">
        <v>38</v>
      </c>
      <c r="M233" s="265">
        <f t="shared" ref="M233:Q233" si="311">+M229+M231+M232</f>
        <v>0</v>
      </c>
      <c r="N233" s="266">
        <f t="shared" si="311"/>
        <v>0</v>
      </c>
      <c r="O233" s="267">
        <f t="shared" si="311"/>
        <v>0</v>
      </c>
      <c r="P233" s="265">
        <f t="shared" si="311"/>
        <v>0</v>
      </c>
      <c r="Q233" s="267">
        <f t="shared" si="311"/>
        <v>0</v>
      </c>
      <c r="R233" s="265"/>
      <c r="S233" s="266"/>
      <c r="T233" s="267"/>
      <c r="U233" s="265"/>
      <c r="V233" s="267"/>
      <c r="W233" s="268"/>
    </row>
    <row r="234" spans="1:23" ht="14.25" customHeight="1" thickTop="1" thickBot="1">
      <c r="L234" s="264" t="s">
        <v>63</v>
      </c>
      <c r="M234" s="265">
        <f t="shared" ref="M234:Q234" si="312">+M220+M224+M228+M233</f>
        <v>848</v>
      </c>
      <c r="N234" s="266">
        <f t="shared" si="312"/>
        <v>7498</v>
      </c>
      <c r="O234" s="267">
        <f t="shared" si="312"/>
        <v>8346</v>
      </c>
      <c r="P234" s="265">
        <f t="shared" si="312"/>
        <v>0</v>
      </c>
      <c r="Q234" s="267">
        <f t="shared" si="312"/>
        <v>8346</v>
      </c>
      <c r="R234" s="265"/>
      <c r="S234" s="266"/>
      <c r="T234" s="267"/>
      <c r="U234" s="265"/>
      <c r="V234" s="267"/>
      <c r="W234" s="268"/>
    </row>
    <row r="235" spans="1:23" ht="13.5" thickTop="1">
      <c r="L235" s="277" t="s">
        <v>60</v>
      </c>
      <c r="M235" s="236"/>
      <c r="N235" s="236"/>
      <c r="O235" s="236"/>
      <c r="P235" s="236"/>
      <c r="Q235" s="236"/>
      <c r="R235" s="236"/>
      <c r="S235" s="236"/>
      <c r="T235" s="236"/>
      <c r="U235" s="236"/>
      <c r="V235" s="236"/>
      <c r="W235" s="236"/>
    </row>
  </sheetData>
  <sheetProtection password="CF53" sheet="1" objects="1" scenarios="1"/>
  <mergeCells count="40">
    <mergeCell ref="L133:W133"/>
    <mergeCell ref="L210:W210"/>
    <mergeCell ref="L211:W211"/>
    <mergeCell ref="L158:W158"/>
    <mergeCell ref="L159:W159"/>
    <mergeCell ref="L184:W184"/>
    <mergeCell ref="L185:W185"/>
    <mergeCell ref="R135:V135"/>
    <mergeCell ref="L80:W80"/>
    <mergeCell ref="L81:W81"/>
    <mergeCell ref="L106:W106"/>
    <mergeCell ref="L107:W107"/>
    <mergeCell ref="L132:W132"/>
    <mergeCell ref="M83:Q83"/>
    <mergeCell ref="R83:V83"/>
    <mergeCell ref="R109:V109"/>
    <mergeCell ref="B54:I54"/>
    <mergeCell ref="B55:I55"/>
    <mergeCell ref="C57:E57"/>
    <mergeCell ref="F57:H57"/>
    <mergeCell ref="L54:W54"/>
    <mergeCell ref="L55:W55"/>
    <mergeCell ref="M57:Q57"/>
    <mergeCell ref="R57:V57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  <mergeCell ref="R31:V31"/>
  </mergeCells>
  <conditionalFormatting sqref="A1:A8 K1:K8 A27:A34 K27:K34 A79:A86 K79:K86 A105:A112 K105:K112 A157:A164 K157:K164 A183:A190 K183:K190 A235:A1048576 K235:K1048576 A20:A21 K20:K21 A53:A73 K53:K73 A124:A125 K124:K125 A131:A151 K131:K151 A202:A203 K202:K203 A209:A229 K209:K229 A46:A47 K46:K47 A98:A99 K101:K102 A176:A177 K176:K177 K23:K24 A23:A24 K49:K50 A49:A50 K75:K76 A75:A76 A101:A102 K127:K128 A127:A128 K153:K154 A153:A154 K179:K180 A179:A180 K205:K206 A205:A206 K231:K232 A231:A232">
    <cfRule type="containsText" dxfId="283" priority="95" operator="containsText" text="NOT OK">
      <formula>NOT(ISERROR(SEARCH("NOT OK",A1)))</formula>
    </cfRule>
  </conditionalFormatting>
  <conditionalFormatting sqref="K98:K99">
    <cfRule type="containsText" dxfId="282" priority="92" operator="containsText" text="NOT OK">
      <formula>NOT(ISERROR(SEARCH("NOT OK",K98)))</formula>
    </cfRule>
  </conditionalFormatting>
  <conditionalFormatting sqref="A26 K26">
    <cfRule type="containsText" dxfId="281" priority="88" operator="containsText" text="NOT OK">
      <formula>NOT(ISERROR(SEARCH("NOT OK",A26)))</formula>
    </cfRule>
  </conditionalFormatting>
  <conditionalFormatting sqref="A104 K104">
    <cfRule type="containsText" dxfId="280" priority="87" operator="containsText" text="NOT OK">
      <formula>NOT(ISERROR(SEARCH("NOT OK",A104)))</formula>
    </cfRule>
  </conditionalFormatting>
  <conditionalFormatting sqref="A182 K182">
    <cfRule type="containsText" dxfId="279" priority="86" operator="containsText" text="NOT OK">
      <formula>NOT(ISERROR(SEARCH("NOT OK",A182)))</formula>
    </cfRule>
  </conditionalFormatting>
  <conditionalFormatting sqref="A25 K25">
    <cfRule type="containsText" dxfId="278" priority="85" operator="containsText" text="NOT OK">
      <formula>NOT(ISERROR(SEARCH("NOT OK",A25)))</formula>
    </cfRule>
  </conditionalFormatting>
  <conditionalFormatting sqref="A52 K52">
    <cfRule type="containsText" dxfId="277" priority="84" operator="containsText" text="NOT OK">
      <formula>NOT(ISERROR(SEARCH("NOT OK",A52)))</formula>
    </cfRule>
  </conditionalFormatting>
  <conditionalFormatting sqref="A51 K51">
    <cfRule type="containsText" dxfId="276" priority="83" operator="containsText" text="NOT OK">
      <formula>NOT(ISERROR(SEARCH("NOT OK",A51)))</formula>
    </cfRule>
  </conditionalFormatting>
  <conditionalFormatting sqref="A78 K78">
    <cfRule type="containsText" dxfId="275" priority="82" operator="containsText" text="NOT OK">
      <formula>NOT(ISERROR(SEARCH("NOT OK",A78)))</formula>
    </cfRule>
  </conditionalFormatting>
  <conditionalFormatting sqref="A77 K77">
    <cfRule type="containsText" dxfId="274" priority="81" operator="containsText" text="NOT OK">
      <formula>NOT(ISERROR(SEARCH("NOT OK",A77)))</formula>
    </cfRule>
  </conditionalFormatting>
  <conditionalFormatting sqref="A103 K103">
    <cfRule type="containsText" dxfId="273" priority="80" operator="containsText" text="NOT OK">
      <formula>NOT(ISERROR(SEARCH("NOT OK",A103)))</formula>
    </cfRule>
  </conditionalFormatting>
  <conditionalFormatting sqref="A130 K130">
    <cfRule type="containsText" dxfId="272" priority="79" operator="containsText" text="NOT OK">
      <formula>NOT(ISERROR(SEARCH("NOT OK",A130)))</formula>
    </cfRule>
  </conditionalFormatting>
  <conditionalFormatting sqref="A129 K129">
    <cfRule type="containsText" dxfId="271" priority="78" operator="containsText" text="NOT OK">
      <formula>NOT(ISERROR(SEARCH("NOT OK",A129)))</formula>
    </cfRule>
  </conditionalFormatting>
  <conditionalFormatting sqref="A156 K156">
    <cfRule type="containsText" dxfId="270" priority="77" operator="containsText" text="NOT OK">
      <formula>NOT(ISERROR(SEARCH("NOT OK",A156)))</formula>
    </cfRule>
  </conditionalFormatting>
  <conditionalFormatting sqref="A155 K155">
    <cfRule type="containsText" dxfId="269" priority="76" operator="containsText" text="NOT OK">
      <formula>NOT(ISERROR(SEARCH("NOT OK",A155)))</formula>
    </cfRule>
  </conditionalFormatting>
  <conditionalFormatting sqref="A181 K181">
    <cfRule type="containsText" dxfId="268" priority="75" operator="containsText" text="NOT OK">
      <formula>NOT(ISERROR(SEARCH("NOT OK",A181)))</formula>
    </cfRule>
  </conditionalFormatting>
  <conditionalFormatting sqref="A208 K208">
    <cfRule type="containsText" dxfId="267" priority="74" operator="containsText" text="NOT OK">
      <formula>NOT(ISERROR(SEARCH("NOT OK",A208)))</formula>
    </cfRule>
  </conditionalFormatting>
  <conditionalFormatting sqref="A207 K207">
    <cfRule type="containsText" dxfId="266" priority="73" operator="containsText" text="NOT OK">
      <formula>NOT(ISERROR(SEARCH("NOT OK",A207)))</formula>
    </cfRule>
  </conditionalFormatting>
  <conditionalFormatting sqref="A234 K234">
    <cfRule type="containsText" dxfId="265" priority="72" operator="containsText" text="NOT OK">
      <formula>NOT(ISERROR(SEARCH("NOT OK",A234)))</formula>
    </cfRule>
  </conditionalFormatting>
  <conditionalFormatting sqref="A233 K233">
    <cfRule type="containsText" dxfId="264" priority="71" operator="containsText" text="NOT OK">
      <formula>NOT(ISERROR(SEARCH("NOT OK",A233)))</formula>
    </cfRule>
  </conditionalFormatting>
  <conditionalFormatting sqref="A13:A19 K13:K19">
    <cfRule type="containsText" dxfId="263" priority="38" operator="containsText" text="NOT OK">
      <formula>NOT(ISERROR(SEARCH("NOT OK",A13)))</formula>
    </cfRule>
  </conditionalFormatting>
  <conditionalFormatting sqref="A9:A10 K9:K10">
    <cfRule type="containsText" dxfId="262" priority="37" operator="containsText" text="NOT OK">
      <formula>NOT(ISERROR(SEARCH("NOT OK",A9)))</formula>
    </cfRule>
  </conditionalFormatting>
  <conditionalFormatting sqref="A11:A12 K11:K12">
    <cfRule type="containsText" dxfId="261" priority="36" operator="containsText" text="NOT OK">
      <formula>NOT(ISERROR(SEARCH("NOT OK",A11)))</formula>
    </cfRule>
  </conditionalFormatting>
  <conditionalFormatting sqref="K40:K41 A40:A41 A43:A45 K43:K45">
    <cfRule type="containsText" dxfId="260" priority="35" operator="containsText" text="NOT OK">
      <formula>NOT(ISERROR(SEARCH("NOT OK",A40)))</formula>
    </cfRule>
  </conditionalFormatting>
  <conditionalFormatting sqref="A43:A45 K43:K45 K35:K36 A35:A36 A39:A41 K39:K41">
    <cfRule type="containsText" dxfId="259" priority="34" operator="containsText" text="NOT OK">
      <formula>NOT(ISERROR(SEARCH("NOT OK",A35)))</formula>
    </cfRule>
  </conditionalFormatting>
  <conditionalFormatting sqref="K37 A37">
    <cfRule type="containsText" dxfId="258" priority="33" operator="containsText" text="NOT OK">
      <formula>NOT(ISERROR(SEARCH("NOT OK",A37)))</formula>
    </cfRule>
  </conditionalFormatting>
  <conditionalFormatting sqref="A38:A41 K38:K41">
    <cfRule type="containsText" dxfId="257" priority="32" operator="containsText" text="NOT OK">
      <formula>NOT(ISERROR(SEARCH("NOT OK",A38)))</formula>
    </cfRule>
  </conditionalFormatting>
  <conditionalFormatting sqref="A42:A44 K42:K44">
    <cfRule type="containsText" dxfId="256" priority="31" operator="containsText" text="NOT OK">
      <formula>NOT(ISERROR(SEARCH("NOT OK",A42)))</formula>
    </cfRule>
  </conditionalFormatting>
  <conditionalFormatting sqref="A42:A44 K42:K44">
    <cfRule type="containsText" dxfId="255" priority="30" operator="containsText" text="NOT OK">
      <formula>NOT(ISERROR(SEARCH("NOT OK",A42)))</formula>
    </cfRule>
  </conditionalFormatting>
  <conditionalFormatting sqref="K91:K97 A91:A97">
    <cfRule type="containsText" dxfId="254" priority="29" operator="containsText" text="NOT OK">
      <formula>NOT(ISERROR(SEARCH("NOT OK",A91)))</formula>
    </cfRule>
  </conditionalFormatting>
  <conditionalFormatting sqref="K87:K88 A87:A88">
    <cfRule type="containsText" dxfId="253" priority="28" operator="containsText" text="NOT OK">
      <formula>NOT(ISERROR(SEARCH("NOT OK",A87)))</formula>
    </cfRule>
  </conditionalFormatting>
  <conditionalFormatting sqref="K89:K96 A89:A96">
    <cfRule type="containsText" dxfId="252" priority="27" operator="containsText" text="NOT OK">
      <formula>NOT(ISERROR(SEARCH("NOT OK",A89)))</formula>
    </cfRule>
  </conditionalFormatting>
  <conditionalFormatting sqref="K118:K119 A118:A119 K121:K123 A121:A123">
    <cfRule type="containsText" dxfId="251" priority="26" operator="containsText" text="NOT OK">
      <formula>NOT(ISERROR(SEARCH("NOT OK",A118)))</formula>
    </cfRule>
  </conditionalFormatting>
  <conditionalFormatting sqref="K123 A123 A113:A114 K113:K114 K117:K119 A117:A119">
    <cfRule type="containsText" dxfId="250" priority="25" operator="containsText" text="NOT OK">
      <formula>NOT(ISERROR(SEARCH("NOT OK",A113)))</formula>
    </cfRule>
  </conditionalFormatting>
  <conditionalFormatting sqref="A115 K115">
    <cfRule type="containsText" dxfId="249" priority="24" operator="containsText" text="NOT OK">
      <formula>NOT(ISERROR(SEARCH("NOT OK",A115)))</formula>
    </cfRule>
  </conditionalFormatting>
  <conditionalFormatting sqref="K116:K119 A116:A119">
    <cfRule type="containsText" dxfId="248" priority="23" operator="containsText" text="NOT OK">
      <formula>NOT(ISERROR(SEARCH("NOT OK",A116)))</formula>
    </cfRule>
  </conditionalFormatting>
  <conditionalFormatting sqref="K120:K122 A120:A122">
    <cfRule type="containsText" dxfId="247" priority="22" operator="containsText" text="NOT OK">
      <formula>NOT(ISERROR(SEARCH("NOT OK",A120)))</formula>
    </cfRule>
  </conditionalFormatting>
  <conditionalFormatting sqref="K120:K122 A120:A122">
    <cfRule type="containsText" dxfId="246" priority="21" operator="containsText" text="NOT OK">
      <formula>NOT(ISERROR(SEARCH("NOT OK",A120)))</formula>
    </cfRule>
  </conditionalFormatting>
  <conditionalFormatting sqref="K120:K122 A120:A122">
    <cfRule type="containsText" dxfId="245" priority="20" operator="containsText" text="NOT OK">
      <formula>NOT(ISERROR(SEARCH("NOT OK",A120)))</formula>
    </cfRule>
  </conditionalFormatting>
  <conditionalFormatting sqref="A169:A175 K169:K175">
    <cfRule type="containsText" dxfId="244" priority="19" operator="containsText" text="NOT OK">
      <formula>NOT(ISERROR(SEARCH("NOT OK",A169)))</formula>
    </cfRule>
  </conditionalFormatting>
  <conditionalFormatting sqref="A165:A166 K165:K166">
    <cfRule type="containsText" dxfId="243" priority="18" operator="containsText" text="NOT OK">
      <formula>NOT(ISERROR(SEARCH("NOT OK",A165)))</formula>
    </cfRule>
  </conditionalFormatting>
  <conditionalFormatting sqref="A167:A174 K167:K174">
    <cfRule type="containsText" dxfId="242" priority="17" operator="containsText" text="NOT OK">
      <formula>NOT(ISERROR(SEARCH("NOT OK",A167)))</formula>
    </cfRule>
  </conditionalFormatting>
  <conditionalFormatting sqref="K196:K197 A196:A197 K199:K201 A199:A201">
    <cfRule type="containsText" dxfId="241" priority="16" operator="containsText" text="NOT OK">
      <formula>NOT(ISERROR(SEARCH("NOT OK",A196)))</formula>
    </cfRule>
  </conditionalFormatting>
  <conditionalFormatting sqref="K201 A201 K191:K192 A191:A192 K195:K197 A195:A197">
    <cfRule type="containsText" dxfId="240" priority="15" operator="containsText" text="NOT OK">
      <formula>NOT(ISERROR(SEARCH("NOT OK",A191)))</formula>
    </cfRule>
  </conditionalFormatting>
  <conditionalFormatting sqref="K193 A193">
    <cfRule type="containsText" dxfId="239" priority="14" operator="containsText" text="NOT OK">
      <formula>NOT(ISERROR(SEARCH("NOT OK",A193)))</formula>
    </cfRule>
  </conditionalFormatting>
  <conditionalFormatting sqref="A194:A197 K194:K197">
    <cfRule type="containsText" dxfId="238" priority="13" operator="containsText" text="NOT OK">
      <formula>NOT(ISERROR(SEARCH("NOT OK",A194)))</formula>
    </cfRule>
  </conditionalFormatting>
  <conditionalFormatting sqref="A198:A200 K198:K200">
    <cfRule type="containsText" dxfId="237" priority="12" operator="containsText" text="NOT OK">
      <formula>NOT(ISERROR(SEARCH("NOT OK",A198)))</formula>
    </cfRule>
  </conditionalFormatting>
  <conditionalFormatting sqref="A198:A200 K198:K200">
    <cfRule type="containsText" dxfId="236" priority="11" operator="containsText" text="NOT OK">
      <formula>NOT(ISERROR(SEARCH("NOT OK",A198)))</formula>
    </cfRule>
  </conditionalFormatting>
  <conditionalFormatting sqref="A198:A200 K198:K200">
    <cfRule type="containsText" dxfId="235" priority="10" operator="containsText" text="NOT OK">
      <formula>NOT(ISERROR(SEARCH("NOT OK",A198)))</formula>
    </cfRule>
  </conditionalFormatting>
  <conditionalFormatting sqref="A22 K22">
    <cfRule type="containsText" dxfId="234" priority="9" operator="containsText" text="NOT OK">
      <formula>NOT(ISERROR(SEARCH("NOT OK",A22)))</formula>
    </cfRule>
  </conditionalFormatting>
  <conditionalFormatting sqref="A48 K48">
    <cfRule type="containsText" dxfId="233" priority="8" operator="containsText" text="NOT OK">
      <formula>NOT(ISERROR(SEARCH("NOT OK",A48)))</formula>
    </cfRule>
  </conditionalFormatting>
  <conditionalFormatting sqref="A74 K74">
    <cfRule type="containsText" dxfId="232" priority="7" operator="containsText" text="NOT OK">
      <formula>NOT(ISERROR(SEARCH("NOT OK",A74)))</formula>
    </cfRule>
  </conditionalFormatting>
  <conditionalFormatting sqref="A100 K100">
    <cfRule type="containsText" dxfId="231" priority="6" operator="containsText" text="NOT OK">
      <formula>NOT(ISERROR(SEARCH("NOT OK",A100)))</formula>
    </cfRule>
  </conditionalFormatting>
  <conditionalFormatting sqref="A126 K126">
    <cfRule type="containsText" dxfId="230" priority="5" operator="containsText" text="NOT OK">
      <formula>NOT(ISERROR(SEARCH("NOT OK",A126)))</formula>
    </cfRule>
  </conditionalFormatting>
  <conditionalFormatting sqref="A152 K152">
    <cfRule type="containsText" dxfId="229" priority="4" operator="containsText" text="NOT OK">
      <formula>NOT(ISERROR(SEARCH("NOT OK",A152)))</formula>
    </cfRule>
  </conditionalFormatting>
  <conditionalFormatting sqref="A178 K178">
    <cfRule type="containsText" dxfId="228" priority="3" operator="containsText" text="NOT OK">
      <formula>NOT(ISERROR(SEARCH("NOT OK",A178)))</formula>
    </cfRule>
  </conditionalFormatting>
  <conditionalFormatting sqref="A204 K204">
    <cfRule type="containsText" dxfId="227" priority="2" operator="containsText" text="NOT OK">
      <formula>NOT(ISERROR(SEARCH("NOT OK",A204)))</formula>
    </cfRule>
  </conditionalFormatting>
  <conditionalFormatting sqref="A230 K230">
    <cfRule type="containsText" dxfId="226" priority="1" operator="containsText" text="NOT OK">
      <formula>NOT(ISERROR(SEARCH("NOT OK",A230)))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Don Mueang International Airport</oddHeader>
  </headerFooter>
  <rowBreaks count="2" manualBreakCount="2">
    <brk id="79" min="11" max="22" man="1"/>
    <brk id="157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235"/>
  <sheetViews>
    <sheetView topLeftCell="D67" zoomScale="96" zoomScaleNormal="96" workbookViewId="0">
      <selection activeCell="V23" sqref="V23"/>
    </sheetView>
  </sheetViews>
  <sheetFormatPr defaultColWidth="7" defaultRowHeight="12.75"/>
  <cols>
    <col min="1" max="1" width="7" style="3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3"/>
    <col min="12" max="12" width="13" style="1" customWidth="1"/>
    <col min="13" max="14" width="12.42578125" style="1" customWidth="1"/>
    <col min="15" max="15" width="14.140625" style="1" bestFit="1" customWidth="1"/>
    <col min="16" max="16" width="11" style="1" customWidth="1"/>
    <col min="17" max="19" width="12.42578125" style="1" customWidth="1"/>
    <col min="20" max="20" width="14.140625" style="1" bestFit="1" customWidth="1"/>
    <col min="21" max="21" width="11" style="1" customWidth="1"/>
    <col min="22" max="22" width="12.42578125" style="1" customWidth="1"/>
    <col min="23" max="23" width="12.140625" style="2" bestFit="1" customWidth="1"/>
    <col min="24" max="16384" width="7" style="1"/>
  </cols>
  <sheetData>
    <row r="1" spans="1:23" ht="13.5" thickBot="1"/>
    <row r="2" spans="1:23" ht="13.5" thickTop="1">
      <c r="B2" s="449" t="s">
        <v>0</v>
      </c>
      <c r="C2" s="450"/>
      <c r="D2" s="450"/>
      <c r="E2" s="450"/>
      <c r="F2" s="450"/>
      <c r="G2" s="450"/>
      <c r="H2" s="450"/>
      <c r="I2" s="451"/>
      <c r="J2" s="3"/>
      <c r="L2" s="452" t="s">
        <v>1</v>
      </c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4"/>
    </row>
    <row r="3" spans="1:23" ht="13.5" thickBot="1">
      <c r="B3" s="455" t="s">
        <v>46</v>
      </c>
      <c r="C3" s="456"/>
      <c r="D3" s="456"/>
      <c r="E3" s="456"/>
      <c r="F3" s="456"/>
      <c r="G3" s="456"/>
      <c r="H3" s="456"/>
      <c r="I3" s="457"/>
      <c r="J3" s="3"/>
      <c r="L3" s="458" t="s">
        <v>48</v>
      </c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60"/>
    </row>
    <row r="4" spans="1:23" ht="14.25" thickTop="1" thickBot="1">
      <c r="B4" s="105"/>
      <c r="C4" s="106"/>
      <c r="D4" s="106"/>
      <c r="E4" s="106"/>
      <c r="F4" s="106"/>
      <c r="G4" s="106"/>
      <c r="H4" s="106"/>
      <c r="I4" s="107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8"/>
      <c r="C5" s="461" t="s">
        <v>64</v>
      </c>
      <c r="D5" s="462"/>
      <c r="E5" s="463"/>
      <c r="F5" s="461" t="s">
        <v>65</v>
      </c>
      <c r="G5" s="462"/>
      <c r="H5" s="463"/>
      <c r="I5" s="109" t="s">
        <v>2</v>
      </c>
      <c r="J5" s="3"/>
      <c r="L5" s="11"/>
      <c r="M5" s="464" t="s">
        <v>64</v>
      </c>
      <c r="N5" s="465"/>
      <c r="O5" s="465"/>
      <c r="P5" s="465"/>
      <c r="Q5" s="466"/>
      <c r="R5" s="464" t="s">
        <v>65</v>
      </c>
      <c r="S5" s="465"/>
      <c r="T5" s="465"/>
      <c r="U5" s="465"/>
      <c r="V5" s="466"/>
      <c r="W5" s="12" t="s">
        <v>2</v>
      </c>
    </row>
    <row r="6" spans="1:23" ht="13.5" thickTop="1">
      <c r="B6" s="110" t="s">
        <v>3</v>
      </c>
      <c r="C6" s="111"/>
      <c r="D6" s="112"/>
      <c r="E6" s="113"/>
      <c r="F6" s="111"/>
      <c r="G6" s="112"/>
      <c r="H6" s="113"/>
      <c r="I6" s="114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5"/>
      <c r="C7" s="116" t="s">
        <v>5</v>
      </c>
      <c r="D7" s="117" t="s">
        <v>6</v>
      </c>
      <c r="E7" s="408" t="s">
        <v>7</v>
      </c>
      <c r="F7" s="116" t="s">
        <v>5</v>
      </c>
      <c r="G7" s="117" t="s">
        <v>6</v>
      </c>
      <c r="H7" s="377" t="s">
        <v>7</v>
      </c>
      <c r="I7" s="119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10"/>
      <c r="C8" s="120"/>
      <c r="D8" s="121"/>
      <c r="E8" s="173"/>
      <c r="F8" s="120"/>
      <c r="G8" s="121"/>
      <c r="H8" s="173"/>
      <c r="I8" s="123"/>
      <c r="J8" s="3"/>
      <c r="L8" s="13"/>
      <c r="M8" s="33"/>
      <c r="N8" s="30"/>
      <c r="O8" s="31"/>
      <c r="P8" s="391"/>
      <c r="Q8" s="34"/>
      <c r="R8" s="33"/>
      <c r="S8" s="30"/>
      <c r="T8" s="31"/>
      <c r="U8" s="391"/>
      <c r="V8" s="34"/>
      <c r="W8" s="35"/>
    </row>
    <row r="9" spans="1:23">
      <c r="A9" s="380" t="str">
        <f t="shared" ref="A9:A14" si="0">IF(ISERROR(F9/G9)," ",IF(F9/G9&gt;0.5,IF(F9/G9&lt;1.5," ","NOT OK"),"NOT OK"))</f>
        <v xml:space="preserve"> </v>
      </c>
      <c r="B9" s="110" t="s">
        <v>13</v>
      </c>
      <c r="C9" s="124">
        <v>333</v>
      </c>
      <c r="D9" s="126">
        <v>334</v>
      </c>
      <c r="E9" s="174">
        <f>SUM(C9:D9)</f>
        <v>667</v>
      </c>
      <c r="F9" s="124">
        <v>370</v>
      </c>
      <c r="G9" s="126">
        <v>370</v>
      </c>
      <c r="H9" s="174">
        <f>SUM(F9:G9)</f>
        <v>740</v>
      </c>
      <c r="I9" s="127">
        <f t="shared" ref="I9:I14" si="1">IF(E9=0,0,((H9/E9)-1)*100)</f>
        <v>10.944527736131926</v>
      </c>
      <c r="J9" s="3"/>
      <c r="L9" s="13" t="s">
        <v>13</v>
      </c>
      <c r="M9" s="39">
        <v>52633</v>
      </c>
      <c r="N9" s="37">
        <v>49230</v>
      </c>
      <c r="O9" s="402">
        <f t="shared" ref="O9" si="2">+M9+N9</f>
        <v>101863</v>
      </c>
      <c r="P9" s="389">
        <v>0</v>
      </c>
      <c r="Q9" s="402">
        <f>O9+P9</f>
        <v>101863</v>
      </c>
      <c r="R9" s="39">
        <v>59958</v>
      </c>
      <c r="S9" s="37">
        <v>57433</v>
      </c>
      <c r="T9" s="402">
        <f t="shared" ref="T9" si="3">+R9+S9</f>
        <v>117391</v>
      </c>
      <c r="U9" s="389">
        <v>0</v>
      </c>
      <c r="V9" s="402">
        <f>T9+U9</f>
        <v>117391</v>
      </c>
      <c r="W9" s="40">
        <f t="shared" ref="W9:W14" si="4">IF(Q9=0,0,((V9/Q9)-1)*100)</f>
        <v>15.244004201721918</v>
      </c>
    </row>
    <row r="10" spans="1:23">
      <c r="A10" s="380" t="str">
        <f t="shared" si="0"/>
        <v xml:space="preserve"> </v>
      </c>
      <c r="B10" s="110" t="s">
        <v>14</v>
      </c>
      <c r="C10" s="124">
        <v>305</v>
      </c>
      <c r="D10" s="126">
        <v>305</v>
      </c>
      <c r="E10" s="174">
        <f>SUM(C10:D10)</f>
        <v>610</v>
      </c>
      <c r="F10" s="124">
        <v>338</v>
      </c>
      <c r="G10" s="126">
        <v>341</v>
      </c>
      <c r="H10" s="174">
        <f>SUM(F10:G10)</f>
        <v>679</v>
      </c>
      <c r="I10" s="127">
        <f t="shared" si="1"/>
        <v>11.311475409836058</v>
      </c>
      <c r="J10" s="3"/>
      <c r="L10" s="13" t="s">
        <v>14</v>
      </c>
      <c r="M10" s="39">
        <v>46917</v>
      </c>
      <c r="N10" s="37">
        <v>50003</v>
      </c>
      <c r="O10" s="342">
        <f>+M10+N10</f>
        <v>96920</v>
      </c>
      <c r="P10" s="389">
        <v>0</v>
      </c>
      <c r="Q10" s="402">
        <f>O10+P10</f>
        <v>96920</v>
      </c>
      <c r="R10" s="39">
        <v>55981</v>
      </c>
      <c r="S10" s="37">
        <v>57290</v>
      </c>
      <c r="T10" s="402">
        <f>+R10+S10</f>
        <v>113271</v>
      </c>
      <c r="U10" s="389">
        <v>156</v>
      </c>
      <c r="V10" s="402">
        <f>T10+U10</f>
        <v>113427</v>
      </c>
      <c r="W10" s="40">
        <f t="shared" si="4"/>
        <v>17.03157243087081</v>
      </c>
    </row>
    <row r="11" spans="1:23" ht="13.5" thickBot="1">
      <c r="A11" s="382" t="str">
        <f t="shared" si="0"/>
        <v xml:space="preserve"> </v>
      </c>
      <c r="B11" s="110" t="s">
        <v>15</v>
      </c>
      <c r="C11" s="124">
        <v>302</v>
      </c>
      <c r="D11" s="126">
        <v>307</v>
      </c>
      <c r="E11" s="174">
        <f>SUM(C11:D11)</f>
        <v>609</v>
      </c>
      <c r="F11" s="124">
        <v>346</v>
      </c>
      <c r="G11" s="126">
        <v>341</v>
      </c>
      <c r="H11" s="174">
        <f>SUM(F11:G11)</f>
        <v>687</v>
      </c>
      <c r="I11" s="127">
        <f t="shared" si="1"/>
        <v>12.807881773399021</v>
      </c>
      <c r="J11" s="7"/>
      <c r="L11" s="13" t="s">
        <v>15</v>
      </c>
      <c r="M11" s="39">
        <v>45738</v>
      </c>
      <c r="N11" s="37">
        <v>47047</v>
      </c>
      <c r="O11" s="402">
        <f>+M11+N11</f>
        <v>92785</v>
      </c>
      <c r="P11" s="389">
        <v>0</v>
      </c>
      <c r="Q11" s="402">
        <f>O11+P11</f>
        <v>92785</v>
      </c>
      <c r="R11" s="39">
        <v>53887</v>
      </c>
      <c r="S11" s="37">
        <v>53383</v>
      </c>
      <c r="T11" s="402">
        <f>+R11+S11</f>
        <v>107270</v>
      </c>
      <c r="U11" s="389">
        <v>0</v>
      </c>
      <c r="V11" s="402">
        <f>T11+U11</f>
        <v>107270</v>
      </c>
      <c r="W11" s="40">
        <f t="shared" si="4"/>
        <v>15.611359594762074</v>
      </c>
    </row>
    <row r="12" spans="1:23" ht="14.25" thickTop="1" thickBot="1">
      <c r="A12" s="380" t="str">
        <f t="shared" si="0"/>
        <v xml:space="preserve"> </v>
      </c>
      <c r="B12" s="131" t="s">
        <v>61</v>
      </c>
      <c r="C12" s="132">
        <f>+C9+C10+C11</f>
        <v>940</v>
      </c>
      <c r="D12" s="134">
        <f t="shared" ref="D12:H12" si="5">+D9+D10+D11</f>
        <v>946</v>
      </c>
      <c r="E12" s="178">
        <f t="shared" si="5"/>
        <v>1886</v>
      </c>
      <c r="F12" s="132">
        <f t="shared" si="5"/>
        <v>1054</v>
      </c>
      <c r="G12" s="134">
        <f t="shared" si="5"/>
        <v>1052</v>
      </c>
      <c r="H12" s="178">
        <f t="shared" si="5"/>
        <v>2106</v>
      </c>
      <c r="I12" s="135">
        <f t="shared" si="1"/>
        <v>11.664899257688234</v>
      </c>
      <c r="J12" s="3"/>
      <c r="L12" s="41" t="s">
        <v>61</v>
      </c>
      <c r="M12" s="45">
        <f>+M9+M10+M11</f>
        <v>145288</v>
      </c>
      <c r="N12" s="43">
        <f t="shared" ref="N12:V12" si="6">+N9+N10+N11</f>
        <v>146280</v>
      </c>
      <c r="O12" s="187">
        <f t="shared" si="6"/>
        <v>291568</v>
      </c>
      <c r="P12" s="43">
        <f t="shared" si="6"/>
        <v>0</v>
      </c>
      <c r="Q12" s="187">
        <f t="shared" si="6"/>
        <v>291568</v>
      </c>
      <c r="R12" s="45">
        <f t="shared" si="6"/>
        <v>169826</v>
      </c>
      <c r="S12" s="43">
        <f t="shared" si="6"/>
        <v>168106</v>
      </c>
      <c r="T12" s="187">
        <f t="shared" si="6"/>
        <v>337932</v>
      </c>
      <c r="U12" s="43">
        <f t="shared" si="6"/>
        <v>156</v>
      </c>
      <c r="V12" s="187">
        <f t="shared" si="6"/>
        <v>338088</v>
      </c>
      <c r="W12" s="46">
        <f t="shared" si="4"/>
        <v>15.955111672062783</v>
      </c>
    </row>
    <row r="13" spans="1:23" ht="13.5" thickTop="1">
      <c r="A13" s="380" t="str">
        <f t="shared" si="0"/>
        <v xml:space="preserve"> </v>
      </c>
      <c r="B13" s="110" t="s">
        <v>16</v>
      </c>
      <c r="C13" s="137">
        <v>271</v>
      </c>
      <c r="D13" s="139">
        <v>301</v>
      </c>
      <c r="E13" s="174">
        <f t="shared" ref="E13" si="7">SUM(C13:D13)</f>
        <v>572</v>
      </c>
      <c r="F13" s="137">
        <v>342</v>
      </c>
      <c r="G13" s="139">
        <v>344</v>
      </c>
      <c r="H13" s="174">
        <f t="shared" ref="H13" si="8">SUM(F13:G13)</f>
        <v>686</v>
      </c>
      <c r="I13" s="127">
        <f t="shared" si="1"/>
        <v>19.930069930069937</v>
      </c>
      <c r="J13" s="7"/>
      <c r="L13" s="13" t="s">
        <v>16</v>
      </c>
      <c r="M13" s="39">
        <v>42418</v>
      </c>
      <c r="N13" s="37">
        <v>46188</v>
      </c>
      <c r="O13" s="402">
        <f>+M13+N13</f>
        <v>88606</v>
      </c>
      <c r="P13" s="389">
        <v>0</v>
      </c>
      <c r="Q13" s="402">
        <f>O13+P13</f>
        <v>88606</v>
      </c>
      <c r="R13" s="39">
        <v>52847</v>
      </c>
      <c r="S13" s="37">
        <v>51693</v>
      </c>
      <c r="T13" s="402">
        <f>+R13+S13</f>
        <v>104540</v>
      </c>
      <c r="U13" s="389">
        <v>0</v>
      </c>
      <c r="V13" s="402">
        <f>T13+U13</f>
        <v>104540</v>
      </c>
      <c r="W13" s="40">
        <f t="shared" si="4"/>
        <v>17.982980836512198</v>
      </c>
    </row>
    <row r="14" spans="1:23">
      <c r="A14" s="380" t="str">
        <f t="shared" si="0"/>
        <v xml:space="preserve"> </v>
      </c>
      <c r="B14" s="110" t="s">
        <v>17</v>
      </c>
      <c r="C14" s="137">
        <v>280</v>
      </c>
      <c r="D14" s="139">
        <v>312</v>
      </c>
      <c r="E14" s="174">
        <f>SUM(C14:D14)</f>
        <v>592</v>
      </c>
      <c r="F14" s="137">
        <v>333</v>
      </c>
      <c r="G14" s="139">
        <v>332</v>
      </c>
      <c r="H14" s="174">
        <f>SUM(F14:G14)</f>
        <v>665</v>
      </c>
      <c r="I14" s="127">
        <f t="shared" si="1"/>
        <v>12.331081081081074</v>
      </c>
      <c r="L14" s="13" t="s">
        <v>17</v>
      </c>
      <c r="M14" s="39">
        <v>42445</v>
      </c>
      <c r="N14" s="37">
        <v>44971</v>
      </c>
      <c r="O14" s="402">
        <f t="shared" ref="O14" si="9">+M14+N14</f>
        <v>87416</v>
      </c>
      <c r="P14" s="389">
        <v>0</v>
      </c>
      <c r="Q14" s="402">
        <f>O14+P14</f>
        <v>87416</v>
      </c>
      <c r="R14" s="39">
        <v>48455</v>
      </c>
      <c r="S14" s="37">
        <v>48303</v>
      </c>
      <c r="T14" s="402">
        <f>+R14+S14</f>
        <v>96758</v>
      </c>
      <c r="U14" s="389">
        <v>0</v>
      </c>
      <c r="V14" s="402">
        <f>T14+U14</f>
        <v>96758</v>
      </c>
      <c r="W14" s="40">
        <f t="shared" si="4"/>
        <v>10.686830786126112</v>
      </c>
    </row>
    <row r="15" spans="1:23" ht="13.5" thickBot="1">
      <c r="A15" s="383" t="str">
        <f>IF(ISERROR(F15/G15)," ",IF(F15/G15&gt;0.5,IF(F15/G15&lt;1.5," ","NOT OK"),"NOT OK"))</f>
        <v xml:space="preserve"> </v>
      </c>
      <c r="B15" s="110" t="s">
        <v>18</v>
      </c>
      <c r="C15" s="137">
        <v>280</v>
      </c>
      <c r="D15" s="139">
        <v>301</v>
      </c>
      <c r="E15" s="174">
        <f>SUM(C15:D15)</f>
        <v>581</v>
      </c>
      <c r="F15" s="137">
        <v>315</v>
      </c>
      <c r="G15" s="139">
        <v>315</v>
      </c>
      <c r="H15" s="174">
        <f>SUM(F15:G15)</f>
        <v>630</v>
      </c>
      <c r="I15" s="127">
        <f>IF(E15=0,0,((H15/E15)-1)*100)</f>
        <v>8.4337349397590309</v>
      </c>
      <c r="J15" s="8"/>
      <c r="L15" s="13" t="s">
        <v>18</v>
      </c>
      <c r="M15" s="39">
        <v>43862</v>
      </c>
      <c r="N15" s="37">
        <v>44665</v>
      </c>
      <c r="O15" s="402">
        <f>+M15+N15</f>
        <v>88527</v>
      </c>
      <c r="P15" s="389">
        <v>0</v>
      </c>
      <c r="Q15" s="402">
        <f>O15+P15</f>
        <v>88527</v>
      </c>
      <c r="R15" s="39">
        <v>48596</v>
      </c>
      <c r="S15" s="37">
        <v>45386</v>
      </c>
      <c r="T15" s="402">
        <f>+R15+S15</f>
        <v>93982</v>
      </c>
      <c r="U15" s="389">
        <v>0</v>
      </c>
      <c r="V15" s="402">
        <f>T15+U15</f>
        <v>93982</v>
      </c>
      <c r="W15" s="40">
        <f>IF(Q15=0,0,((V15/Q15)-1)*100)</f>
        <v>6.1619618873338</v>
      </c>
    </row>
    <row r="16" spans="1:23" ht="15.75" customHeight="1" thickTop="1" thickBot="1">
      <c r="A16" s="9" t="str">
        <f>IF(ISERROR(F16/G16)," ",IF(F16/G16&gt;0.5,IF(F16/G16&lt;1.5," ","NOT OK"),"NOT OK"))</f>
        <v xml:space="preserve"> </v>
      </c>
      <c r="B16" s="140" t="s">
        <v>19</v>
      </c>
      <c r="C16" s="132">
        <f>+C13+C14+C15</f>
        <v>831</v>
      </c>
      <c r="D16" s="142">
        <f t="shared" ref="D16:H16" si="10">+D13+D14+D15</f>
        <v>914</v>
      </c>
      <c r="E16" s="176">
        <f t="shared" si="10"/>
        <v>1745</v>
      </c>
      <c r="F16" s="132">
        <f t="shared" si="10"/>
        <v>990</v>
      </c>
      <c r="G16" s="142">
        <f t="shared" si="10"/>
        <v>991</v>
      </c>
      <c r="H16" s="176">
        <f t="shared" si="10"/>
        <v>1981</v>
      </c>
      <c r="I16" s="135">
        <f>IF(E16=0,0,((H16/E16)-1)*100)</f>
        <v>13.524355300859604</v>
      </c>
      <c r="J16" s="9"/>
      <c r="K16" s="10"/>
      <c r="L16" s="47" t="s">
        <v>19</v>
      </c>
      <c r="M16" s="48">
        <f>+M13+M14+M15</f>
        <v>128725</v>
      </c>
      <c r="N16" s="49">
        <f t="shared" ref="N16:V16" si="11">+N13+N14+N15</f>
        <v>135824</v>
      </c>
      <c r="O16" s="188">
        <f t="shared" si="11"/>
        <v>264549</v>
      </c>
      <c r="P16" s="49">
        <f t="shared" si="11"/>
        <v>0</v>
      </c>
      <c r="Q16" s="188">
        <f t="shared" si="11"/>
        <v>264549</v>
      </c>
      <c r="R16" s="48">
        <f t="shared" si="11"/>
        <v>149898</v>
      </c>
      <c r="S16" s="49">
        <f t="shared" si="11"/>
        <v>145382</v>
      </c>
      <c r="T16" s="188">
        <f t="shared" si="11"/>
        <v>295280</v>
      </c>
      <c r="U16" s="49">
        <f t="shared" si="11"/>
        <v>0</v>
      </c>
      <c r="V16" s="188">
        <f t="shared" si="11"/>
        <v>295280</v>
      </c>
      <c r="W16" s="50">
        <f>IF(Q16=0,0,((V16/Q16)-1)*100)</f>
        <v>11.616373526265455</v>
      </c>
    </row>
    <row r="17" spans="1:23" ht="13.5" thickTop="1">
      <c r="A17" s="380" t="str">
        <f>IF(ISERROR(F17/G17)," ",IF(F17/G17&gt;0.5,IF(F17/G17&lt;1.5," ","NOT OK"),"NOT OK"))</f>
        <v xml:space="preserve"> </v>
      </c>
      <c r="B17" s="110" t="s">
        <v>20</v>
      </c>
      <c r="C17" s="124">
        <v>315</v>
      </c>
      <c r="D17" s="126">
        <v>317</v>
      </c>
      <c r="E17" s="177">
        <f>SUM(C17:D17)</f>
        <v>632</v>
      </c>
      <c r="F17" s="124">
        <v>362</v>
      </c>
      <c r="G17" s="126">
        <v>362</v>
      </c>
      <c r="H17" s="177">
        <f>SUM(F17:G17)</f>
        <v>724</v>
      </c>
      <c r="I17" s="127">
        <f>IF(E17=0,0,((H17/E17)-1)*100)</f>
        <v>14.556962025316466</v>
      </c>
      <c r="J17" s="3"/>
      <c r="L17" s="13" t="s">
        <v>21</v>
      </c>
      <c r="M17" s="39">
        <v>50023</v>
      </c>
      <c r="N17" s="37">
        <v>46711</v>
      </c>
      <c r="O17" s="402">
        <f>+M17+N17</f>
        <v>96734</v>
      </c>
      <c r="P17" s="389">
        <v>147</v>
      </c>
      <c r="Q17" s="402">
        <f>O17+P17</f>
        <v>96881</v>
      </c>
      <c r="R17" s="39">
        <v>54838</v>
      </c>
      <c r="S17" s="37">
        <v>50220</v>
      </c>
      <c r="T17" s="402">
        <f>+R17+S17</f>
        <v>105058</v>
      </c>
      <c r="U17" s="389">
        <v>0</v>
      </c>
      <c r="V17" s="402">
        <f>T17+U17</f>
        <v>105058</v>
      </c>
      <c r="W17" s="40">
        <f>IF(Q17=0,0,((V17/Q17)-1)*100)</f>
        <v>8.4402514424912987</v>
      </c>
    </row>
    <row r="18" spans="1:23">
      <c r="A18" s="380" t="str">
        <f t="shared" ref="A18" si="12">IF(ISERROR(F18/G18)," ",IF(F18/G18&gt;0.5,IF(F18/G18&lt;1.5," ","NOT OK"),"NOT OK"))</f>
        <v xml:space="preserve"> </v>
      </c>
      <c r="B18" s="110" t="s">
        <v>22</v>
      </c>
      <c r="C18" s="124">
        <v>323</v>
      </c>
      <c r="D18" s="126">
        <v>324</v>
      </c>
      <c r="E18" s="168">
        <f t="shared" ref="E18" si="13">SUM(C18:D18)</f>
        <v>647</v>
      </c>
      <c r="F18" s="124">
        <v>371</v>
      </c>
      <c r="G18" s="126">
        <v>372</v>
      </c>
      <c r="H18" s="168">
        <f t="shared" ref="H18" si="14">SUM(F18:G18)</f>
        <v>743</v>
      </c>
      <c r="I18" s="127">
        <f t="shared" ref="I18" si="15">IF(E18=0,0,((H18/E18)-1)*100)</f>
        <v>14.837712519319934</v>
      </c>
      <c r="J18" s="3"/>
      <c r="L18" s="13" t="s">
        <v>22</v>
      </c>
      <c r="M18" s="39">
        <v>52258</v>
      </c>
      <c r="N18" s="37">
        <v>51326</v>
      </c>
      <c r="O18" s="402">
        <f t="shared" ref="O18" si="16">+M18+N18</f>
        <v>103584</v>
      </c>
      <c r="P18" s="389">
        <v>0</v>
      </c>
      <c r="Q18" s="402">
        <f>O18+P18</f>
        <v>103584</v>
      </c>
      <c r="R18" s="39">
        <v>55558</v>
      </c>
      <c r="S18" s="37">
        <v>55657</v>
      </c>
      <c r="T18" s="402">
        <f t="shared" ref="T18" si="17">+R18+S18</f>
        <v>111215</v>
      </c>
      <c r="U18" s="389">
        <v>0</v>
      </c>
      <c r="V18" s="402">
        <f>T18+U18</f>
        <v>111215</v>
      </c>
      <c r="W18" s="40">
        <f t="shared" ref="W18" si="18">IF(Q18=0,0,((V18/Q18)-1)*100)</f>
        <v>7.366967871485941</v>
      </c>
    </row>
    <row r="19" spans="1:23" ht="13.5" thickBot="1">
      <c r="A19" s="380" t="str">
        <f>IF(ISERROR(F19/G19)," ",IF(F19/G19&gt;0.5,IF(F19/G19&lt;1.5," ","NOT OK"),"NOT OK"))</f>
        <v xml:space="preserve"> </v>
      </c>
      <c r="B19" s="110" t="s">
        <v>23</v>
      </c>
      <c r="C19" s="124">
        <v>317</v>
      </c>
      <c r="D19" s="143">
        <v>317</v>
      </c>
      <c r="E19" s="172">
        <f>SUM(C19:D19)</f>
        <v>634</v>
      </c>
      <c r="F19" s="124">
        <v>324</v>
      </c>
      <c r="G19" s="143">
        <v>324</v>
      </c>
      <c r="H19" s="172">
        <f>SUM(F19:G19)</f>
        <v>648</v>
      </c>
      <c r="I19" s="144">
        <f>IF(E19=0,0,((H19/E19)-1)*100)</f>
        <v>2.208201892744488</v>
      </c>
      <c r="J19" s="3"/>
      <c r="L19" s="13" t="s">
        <v>23</v>
      </c>
      <c r="M19" s="39">
        <v>45717</v>
      </c>
      <c r="N19" s="37">
        <v>43760</v>
      </c>
      <c r="O19" s="402">
        <f>+M19+N19</f>
        <v>89477</v>
      </c>
      <c r="P19" s="389">
        <v>0</v>
      </c>
      <c r="Q19" s="402">
        <f>O19+P19</f>
        <v>89477</v>
      </c>
      <c r="R19" s="39">
        <v>43656</v>
      </c>
      <c r="S19" s="37">
        <v>41119</v>
      </c>
      <c r="T19" s="402">
        <f>+R19+S19</f>
        <v>84775</v>
      </c>
      <c r="U19" s="389">
        <v>0</v>
      </c>
      <c r="V19" s="402">
        <f>T19+U19</f>
        <v>84775</v>
      </c>
      <c r="W19" s="40">
        <f>IF(Q19=0,0,((V19/Q19)-1)*100)</f>
        <v>-5.2549817271477561</v>
      </c>
    </row>
    <row r="20" spans="1:23" ht="14.25" customHeight="1" thickTop="1" thickBot="1">
      <c r="A20" s="380" t="str">
        <f t="shared" ref="A20:A65" si="19">IF(ISERROR(F20/G20)," ",IF(F20/G20&gt;0.5,IF(F20/G20&lt;1.5," ","NOT OK"),"NOT OK"))</f>
        <v xml:space="preserve"> </v>
      </c>
      <c r="B20" s="131" t="s">
        <v>24</v>
      </c>
      <c r="C20" s="132">
        <f t="shared" ref="C20:E20" si="20">+C17+C18+C19</f>
        <v>955</v>
      </c>
      <c r="D20" s="134">
        <f t="shared" si="20"/>
        <v>958</v>
      </c>
      <c r="E20" s="178">
        <f t="shared" si="20"/>
        <v>1913</v>
      </c>
      <c r="F20" s="132">
        <f t="shared" ref="F20:H20" si="21">+F17+F18+F19</f>
        <v>1057</v>
      </c>
      <c r="G20" s="134">
        <f t="shared" si="21"/>
        <v>1058</v>
      </c>
      <c r="H20" s="178">
        <f t="shared" si="21"/>
        <v>2115</v>
      </c>
      <c r="I20" s="135">
        <f t="shared" ref="I20" si="22">IF(E20=0,0,((H20/E20)-1)*100)</f>
        <v>10.559330893883946</v>
      </c>
      <c r="J20" s="3"/>
      <c r="L20" s="41" t="s">
        <v>24</v>
      </c>
      <c r="M20" s="45">
        <f t="shared" ref="M20:V20" si="23">+M17+M18+M19</f>
        <v>147998</v>
      </c>
      <c r="N20" s="43">
        <f t="shared" si="23"/>
        <v>141797</v>
      </c>
      <c r="O20" s="187">
        <f t="shared" si="23"/>
        <v>289795</v>
      </c>
      <c r="P20" s="43">
        <f t="shared" si="23"/>
        <v>147</v>
      </c>
      <c r="Q20" s="187">
        <f t="shared" si="23"/>
        <v>289942</v>
      </c>
      <c r="R20" s="45">
        <f t="shared" si="23"/>
        <v>154052</v>
      </c>
      <c r="S20" s="43">
        <f t="shared" si="23"/>
        <v>146996</v>
      </c>
      <c r="T20" s="187">
        <f t="shared" si="23"/>
        <v>301048</v>
      </c>
      <c r="U20" s="43">
        <f t="shared" si="23"/>
        <v>0</v>
      </c>
      <c r="V20" s="187">
        <f t="shared" si="23"/>
        <v>301048</v>
      </c>
      <c r="W20" s="46">
        <f t="shared" ref="W20" si="24">IF(Q20=0,0,((V20/Q20)-1)*100)</f>
        <v>3.8304212566651286</v>
      </c>
    </row>
    <row r="21" spans="1:23" ht="14.25" customHeight="1" thickTop="1" thickBot="1">
      <c r="A21" s="380" t="str">
        <f t="shared" ref="A21:A26" si="25">IF(ISERROR(F21/G21)," ",IF(F21/G21&gt;0.5,IF(F21/G21&lt;1.5," ","NOT OK"),"NOT OK"))</f>
        <v xml:space="preserve"> </v>
      </c>
      <c r="B21" s="110" t="s">
        <v>10</v>
      </c>
      <c r="C21" s="124">
        <v>335</v>
      </c>
      <c r="D21" s="126">
        <v>336</v>
      </c>
      <c r="E21" s="174">
        <f>SUM(C21:D21)</f>
        <v>671</v>
      </c>
      <c r="F21" s="124">
        <v>398</v>
      </c>
      <c r="G21" s="126">
        <v>399</v>
      </c>
      <c r="H21" s="174">
        <f>SUM(F21:G21)</f>
        <v>797</v>
      </c>
      <c r="I21" s="127">
        <f t="shared" ref="I21:I22" si="26">IF(E21=0,0,((H21/E21)-1)*100)</f>
        <v>18.777943368107298</v>
      </c>
      <c r="J21" s="3"/>
      <c r="L21" s="13" t="s">
        <v>10</v>
      </c>
      <c r="M21" s="39">
        <v>51006</v>
      </c>
      <c r="N21" s="37">
        <v>49822</v>
      </c>
      <c r="O21" s="402">
        <f>SUM(M21:N21)</f>
        <v>100828</v>
      </c>
      <c r="P21" s="389">
        <v>0</v>
      </c>
      <c r="Q21" s="402">
        <f>O21+P21</f>
        <v>100828</v>
      </c>
      <c r="R21" s="39">
        <v>49248</v>
      </c>
      <c r="S21" s="37">
        <v>50908</v>
      </c>
      <c r="T21" s="186">
        <f>SUM(R21:S21)</f>
        <v>100156</v>
      </c>
      <c r="U21" s="389">
        <v>0</v>
      </c>
      <c r="V21" s="186">
        <f>T21+U21</f>
        <v>100156</v>
      </c>
      <c r="W21" s="40">
        <f t="shared" ref="W21:W22" si="27">IF(Q21=0,0,((V21/Q21)-1)*100)</f>
        <v>-0.66648153290752576</v>
      </c>
    </row>
    <row r="22" spans="1:23" ht="14.25" customHeight="1" thickTop="1" thickBot="1">
      <c r="A22" s="380" t="str">
        <f t="shared" si="25"/>
        <v xml:space="preserve"> </v>
      </c>
      <c r="B22" s="131" t="s">
        <v>66</v>
      </c>
      <c r="C22" s="132">
        <f>+C12+C16+C20+C21</f>
        <v>3061</v>
      </c>
      <c r="D22" s="134">
        <f t="shared" ref="D22:H22" si="28">+D12+D16+D20+D21</f>
        <v>3154</v>
      </c>
      <c r="E22" s="178">
        <f t="shared" si="28"/>
        <v>6215</v>
      </c>
      <c r="F22" s="132">
        <f t="shared" si="28"/>
        <v>3499</v>
      </c>
      <c r="G22" s="134">
        <f t="shared" si="28"/>
        <v>3500</v>
      </c>
      <c r="H22" s="178">
        <f t="shared" si="28"/>
        <v>6999</v>
      </c>
      <c r="I22" s="135">
        <f t="shared" si="26"/>
        <v>12.61464199517297</v>
      </c>
      <c r="J22" s="3"/>
      <c r="L22" s="41" t="s">
        <v>66</v>
      </c>
      <c r="M22" s="45">
        <f>+M12+M16+M20+M21</f>
        <v>473017</v>
      </c>
      <c r="N22" s="43">
        <f t="shared" ref="N22:V22" si="29">+N12+N16+N20+N21</f>
        <v>473723</v>
      </c>
      <c r="O22" s="187">
        <f t="shared" si="29"/>
        <v>946740</v>
      </c>
      <c r="P22" s="43">
        <f t="shared" si="29"/>
        <v>147</v>
      </c>
      <c r="Q22" s="187">
        <f t="shared" si="29"/>
        <v>946887</v>
      </c>
      <c r="R22" s="45">
        <f t="shared" si="29"/>
        <v>523024</v>
      </c>
      <c r="S22" s="43">
        <f t="shared" si="29"/>
        <v>511392</v>
      </c>
      <c r="T22" s="187">
        <f t="shared" si="29"/>
        <v>1034416</v>
      </c>
      <c r="U22" s="43">
        <f t="shared" si="29"/>
        <v>156</v>
      </c>
      <c r="V22" s="187">
        <f t="shared" si="29"/>
        <v>1034572</v>
      </c>
      <c r="W22" s="46">
        <f t="shared" si="27"/>
        <v>9.2603446873808615</v>
      </c>
    </row>
    <row r="23" spans="1:23" ht="14.25" customHeight="1" thickTop="1">
      <c r="A23" s="380" t="str">
        <f>IF(ISERROR(F23/G23)," ",IF(F23/G23&gt;0.5,IF(F23/G23&lt;1.5," ","NOT OK"),"NOT OK"))</f>
        <v xml:space="preserve"> </v>
      </c>
      <c r="B23" s="110" t="s">
        <v>11</v>
      </c>
      <c r="C23" s="124">
        <v>322</v>
      </c>
      <c r="D23" s="126">
        <v>322</v>
      </c>
      <c r="E23" s="174">
        <f>SUM(C23:D23)</f>
        <v>644</v>
      </c>
      <c r="F23" s="124"/>
      <c r="G23" s="126"/>
      <c r="H23" s="174"/>
      <c r="I23" s="127"/>
      <c r="J23" s="3"/>
      <c r="K23" s="6"/>
      <c r="L23" s="13" t="s">
        <v>11</v>
      </c>
      <c r="M23" s="39">
        <v>51033</v>
      </c>
      <c r="N23" s="37">
        <v>49669</v>
      </c>
      <c r="O23" s="402">
        <f>SUM(M23:N23)</f>
        <v>100702</v>
      </c>
      <c r="P23" s="389">
        <v>0</v>
      </c>
      <c r="Q23" s="402">
        <f>O23+P23</f>
        <v>100702</v>
      </c>
      <c r="R23" s="39"/>
      <c r="S23" s="37"/>
      <c r="T23" s="186"/>
      <c r="U23" s="389"/>
      <c r="V23" s="186"/>
      <c r="W23" s="40"/>
    </row>
    <row r="24" spans="1:23" ht="14.25" customHeight="1" thickBot="1">
      <c r="A24" s="380" t="str">
        <f>IF(ISERROR(F24/G24)," ",IF(F24/G24&gt;0.5,IF(F24/G24&lt;1.5," ","NOT OK"),"NOT OK"))</f>
        <v xml:space="preserve"> </v>
      </c>
      <c r="B24" s="115" t="s">
        <v>12</v>
      </c>
      <c r="C24" s="128">
        <v>337</v>
      </c>
      <c r="D24" s="130">
        <v>334</v>
      </c>
      <c r="E24" s="174">
        <f>SUM(C24:D24)</f>
        <v>671</v>
      </c>
      <c r="F24" s="128"/>
      <c r="G24" s="130"/>
      <c r="H24" s="174"/>
      <c r="I24" s="127"/>
      <c r="J24" s="3"/>
      <c r="K24" s="6"/>
      <c r="L24" s="22" t="s">
        <v>12</v>
      </c>
      <c r="M24" s="39">
        <v>54509</v>
      </c>
      <c r="N24" s="37">
        <v>51933</v>
      </c>
      <c r="O24" s="402">
        <f t="shared" ref="O24" si="30">SUM(M24:N24)</f>
        <v>106442</v>
      </c>
      <c r="P24" s="390">
        <v>0</v>
      </c>
      <c r="Q24" s="304">
        <f t="shared" ref="Q24" si="31">O24+P24</f>
        <v>106442</v>
      </c>
      <c r="R24" s="39"/>
      <c r="S24" s="37"/>
      <c r="T24" s="186"/>
      <c r="U24" s="390"/>
      <c r="V24" s="304"/>
      <c r="W24" s="40"/>
    </row>
    <row r="25" spans="1:23" ht="14.25" customHeight="1" thickTop="1" thickBot="1">
      <c r="A25" s="380" t="str">
        <f t="shared" ref="A25" si="32">IF(ISERROR(F25/G25)," ",IF(F25/G25&gt;0.5,IF(F25/G25&lt;1.5," ","NOT OK"),"NOT OK"))</f>
        <v xml:space="preserve"> </v>
      </c>
      <c r="B25" s="131" t="s">
        <v>38</v>
      </c>
      <c r="C25" s="132">
        <f t="shared" ref="C25:E25" si="33">+C21+C23+C24</f>
        <v>994</v>
      </c>
      <c r="D25" s="134">
        <f t="shared" si="33"/>
        <v>992</v>
      </c>
      <c r="E25" s="178">
        <f t="shared" si="33"/>
        <v>1986</v>
      </c>
      <c r="F25" s="132"/>
      <c r="G25" s="134"/>
      <c r="H25" s="178"/>
      <c r="I25" s="135"/>
      <c r="J25" s="3"/>
      <c r="L25" s="41" t="s">
        <v>38</v>
      </c>
      <c r="M25" s="45">
        <f t="shared" ref="M25:Q25" si="34">+M21+M23+M24</f>
        <v>156548</v>
      </c>
      <c r="N25" s="43">
        <f t="shared" si="34"/>
        <v>151424</v>
      </c>
      <c r="O25" s="187">
        <f t="shared" si="34"/>
        <v>307972</v>
      </c>
      <c r="P25" s="43">
        <f t="shared" si="34"/>
        <v>0</v>
      </c>
      <c r="Q25" s="187">
        <f t="shared" si="34"/>
        <v>307972</v>
      </c>
      <c r="R25" s="45"/>
      <c r="S25" s="43"/>
      <c r="T25" s="187"/>
      <c r="U25" s="43"/>
      <c r="V25" s="187"/>
      <c r="W25" s="46"/>
    </row>
    <row r="26" spans="1:23" ht="14.25" customHeight="1" thickTop="1" thickBot="1">
      <c r="A26" s="381" t="str">
        <f t="shared" si="25"/>
        <v xml:space="preserve"> </v>
      </c>
      <c r="B26" s="131" t="s">
        <v>63</v>
      </c>
      <c r="C26" s="132">
        <f t="shared" ref="C26:E26" si="35">+C12+C16+C20+C25</f>
        <v>3720</v>
      </c>
      <c r="D26" s="134">
        <f t="shared" si="35"/>
        <v>3810</v>
      </c>
      <c r="E26" s="175">
        <f t="shared" si="35"/>
        <v>7530</v>
      </c>
      <c r="F26" s="132"/>
      <c r="G26" s="134"/>
      <c r="H26" s="175"/>
      <c r="I26" s="136"/>
      <c r="J26" s="7"/>
      <c r="L26" s="41" t="s">
        <v>63</v>
      </c>
      <c r="M26" s="45">
        <f t="shared" ref="M26:Q26" si="36">+M12+M16+M20+M25</f>
        <v>578559</v>
      </c>
      <c r="N26" s="43">
        <f t="shared" si="36"/>
        <v>575325</v>
      </c>
      <c r="O26" s="187">
        <f t="shared" si="36"/>
        <v>1153884</v>
      </c>
      <c r="P26" s="44">
        <f t="shared" si="36"/>
        <v>147</v>
      </c>
      <c r="Q26" s="190">
        <f t="shared" si="36"/>
        <v>1154031</v>
      </c>
      <c r="R26" s="45"/>
      <c r="S26" s="43"/>
      <c r="T26" s="187"/>
      <c r="U26" s="44"/>
      <c r="V26" s="190"/>
      <c r="W26" s="46"/>
    </row>
    <row r="27" spans="1:23" ht="14.25" thickTop="1" thickBot="1">
      <c r="B27" s="145" t="s">
        <v>60</v>
      </c>
      <c r="C27" s="106"/>
      <c r="D27" s="106"/>
      <c r="E27" s="106"/>
      <c r="F27" s="106"/>
      <c r="G27" s="106"/>
      <c r="H27" s="106"/>
      <c r="I27" s="107"/>
      <c r="J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1:23" ht="13.5" thickTop="1">
      <c r="B28" s="449" t="s">
        <v>25</v>
      </c>
      <c r="C28" s="450"/>
      <c r="D28" s="450"/>
      <c r="E28" s="450"/>
      <c r="F28" s="450"/>
      <c r="G28" s="450"/>
      <c r="H28" s="450"/>
      <c r="I28" s="451"/>
      <c r="J28" s="3"/>
      <c r="L28" s="452" t="s">
        <v>26</v>
      </c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4"/>
    </row>
    <row r="29" spans="1:23" ht="13.5" thickBot="1">
      <c r="B29" s="455" t="s">
        <v>47</v>
      </c>
      <c r="C29" s="456"/>
      <c r="D29" s="456"/>
      <c r="E29" s="456"/>
      <c r="F29" s="456"/>
      <c r="G29" s="456"/>
      <c r="H29" s="456"/>
      <c r="I29" s="457"/>
      <c r="J29" s="3"/>
      <c r="L29" s="458" t="s">
        <v>49</v>
      </c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60"/>
    </row>
    <row r="30" spans="1:23" ht="14.25" thickTop="1" thickBot="1">
      <c r="B30" s="105"/>
      <c r="C30" s="106"/>
      <c r="D30" s="106"/>
      <c r="E30" s="106"/>
      <c r="F30" s="106"/>
      <c r="G30" s="106"/>
      <c r="H30" s="106"/>
      <c r="I30" s="107"/>
      <c r="J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1:23" ht="14.25" thickTop="1" thickBot="1">
      <c r="B31" s="108"/>
      <c r="C31" s="461" t="s">
        <v>64</v>
      </c>
      <c r="D31" s="462"/>
      <c r="E31" s="463"/>
      <c r="F31" s="461" t="s">
        <v>65</v>
      </c>
      <c r="G31" s="462"/>
      <c r="H31" s="463"/>
      <c r="I31" s="109" t="s">
        <v>2</v>
      </c>
      <c r="J31" s="3"/>
      <c r="L31" s="11"/>
      <c r="M31" s="464" t="s">
        <v>64</v>
      </c>
      <c r="N31" s="465"/>
      <c r="O31" s="465"/>
      <c r="P31" s="465"/>
      <c r="Q31" s="466"/>
      <c r="R31" s="464" t="s">
        <v>65</v>
      </c>
      <c r="S31" s="465"/>
      <c r="T31" s="465"/>
      <c r="U31" s="465"/>
      <c r="V31" s="466"/>
      <c r="W31" s="12" t="s">
        <v>2</v>
      </c>
    </row>
    <row r="32" spans="1:23" ht="13.5" thickTop="1">
      <c r="B32" s="110" t="s">
        <v>3</v>
      </c>
      <c r="C32" s="111"/>
      <c r="D32" s="112"/>
      <c r="E32" s="113"/>
      <c r="F32" s="111"/>
      <c r="G32" s="112"/>
      <c r="H32" s="113"/>
      <c r="I32" s="114" t="s">
        <v>4</v>
      </c>
      <c r="J32" s="3"/>
      <c r="L32" s="13" t="s">
        <v>3</v>
      </c>
      <c r="M32" s="19"/>
      <c r="N32" s="15"/>
      <c r="O32" s="16"/>
      <c r="P32" s="17"/>
      <c r="Q32" s="20"/>
      <c r="R32" s="19"/>
      <c r="S32" s="15"/>
      <c r="T32" s="16"/>
      <c r="U32" s="17"/>
      <c r="V32" s="20"/>
      <c r="W32" s="21" t="s">
        <v>4</v>
      </c>
    </row>
    <row r="33" spans="1:23" ht="13.5" thickBot="1">
      <c r="B33" s="115"/>
      <c r="C33" s="116" t="s">
        <v>5</v>
      </c>
      <c r="D33" s="117" t="s">
        <v>6</v>
      </c>
      <c r="E33" s="408" t="s">
        <v>7</v>
      </c>
      <c r="F33" s="116" t="s">
        <v>5</v>
      </c>
      <c r="G33" s="117" t="s">
        <v>6</v>
      </c>
      <c r="H33" s="377" t="s">
        <v>7</v>
      </c>
      <c r="I33" s="119"/>
      <c r="J33" s="3"/>
      <c r="L33" s="22"/>
      <c r="M33" s="27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1:23" ht="5.25" customHeight="1" thickTop="1">
      <c r="B34" s="110"/>
      <c r="C34" s="120"/>
      <c r="D34" s="121"/>
      <c r="E34" s="122"/>
      <c r="F34" s="120"/>
      <c r="G34" s="121"/>
      <c r="H34" s="122"/>
      <c r="I34" s="123"/>
      <c r="J34" s="3"/>
      <c r="L34" s="13"/>
      <c r="M34" s="33"/>
      <c r="N34" s="30"/>
      <c r="O34" s="31"/>
      <c r="P34" s="391"/>
      <c r="Q34" s="34"/>
      <c r="R34" s="33"/>
      <c r="S34" s="30"/>
      <c r="T34" s="31"/>
      <c r="U34" s="391"/>
      <c r="V34" s="34"/>
      <c r="W34" s="35"/>
    </row>
    <row r="35" spans="1:23">
      <c r="A35" s="3" t="str">
        <f t="shared" ref="A35:A40" si="37">IF(ISERROR(F35/G35)," ",IF(F35/G35&gt;0.5,IF(F35/G35&lt;1.5," ","NOT OK"),"NOT OK"))</f>
        <v xml:space="preserve"> </v>
      </c>
      <c r="B35" s="110" t="s">
        <v>13</v>
      </c>
      <c r="C35" s="124">
        <v>1489</v>
      </c>
      <c r="D35" s="126">
        <v>1489</v>
      </c>
      <c r="E35" s="174">
        <f t="shared" ref="E35" si="38">SUM(C35:D35)</f>
        <v>2978</v>
      </c>
      <c r="F35" s="124">
        <v>1744</v>
      </c>
      <c r="G35" s="126">
        <v>1744</v>
      </c>
      <c r="H35" s="174">
        <f t="shared" ref="H35" si="39">SUM(F35:G35)</f>
        <v>3488</v>
      </c>
      <c r="I35" s="127">
        <f t="shared" ref="I35:I40" si="40">IF(E35=0,0,((H35/E35)-1)*100)</f>
        <v>17.125587642713235</v>
      </c>
      <c r="L35" s="13" t="s">
        <v>13</v>
      </c>
      <c r="M35" s="39">
        <v>246329</v>
      </c>
      <c r="N35" s="37">
        <v>253102</v>
      </c>
      <c r="O35" s="402">
        <f t="shared" ref="O35" si="41">+M35+N35</f>
        <v>499431</v>
      </c>
      <c r="P35" s="390">
        <v>16</v>
      </c>
      <c r="Q35" s="189">
        <f>O35+P35</f>
        <v>499447</v>
      </c>
      <c r="R35" s="39">
        <v>284208</v>
      </c>
      <c r="S35" s="37">
        <v>296241</v>
      </c>
      <c r="T35" s="402">
        <f t="shared" ref="T35" si="42">+R35+S35</f>
        <v>580449</v>
      </c>
      <c r="U35" s="390">
        <v>0</v>
      </c>
      <c r="V35" s="189">
        <f>T35+U35</f>
        <v>580449</v>
      </c>
      <c r="W35" s="40">
        <f t="shared" ref="W35:W40" si="43">IF(Q35=0,0,((V35/Q35)-1)*100)</f>
        <v>16.218337481254274</v>
      </c>
    </row>
    <row r="36" spans="1:23">
      <c r="A36" s="3" t="str">
        <f t="shared" si="37"/>
        <v xml:space="preserve"> </v>
      </c>
      <c r="B36" s="110" t="s">
        <v>14</v>
      </c>
      <c r="C36" s="124">
        <v>1398</v>
      </c>
      <c r="D36" s="126">
        <v>1396</v>
      </c>
      <c r="E36" s="174">
        <f>SUM(C36:D36)</f>
        <v>2794</v>
      </c>
      <c r="F36" s="124">
        <v>1560</v>
      </c>
      <c r="G36" s="126">
        <v>1559</v>
      </c>
      <c r="H36" s="174">
        <f>SUM(F36:G36)</f>
        <v>3119</v>
      </c>
      <c r="I36" s="127">
        <f t="shared" si="40"/>
        <v>11.632068718682898</v>
      </c>
      <c r="J36" s="3"/>
      <c r="L36" s="13" t="s">
        <v>14</v>
      </c>
      <c r="M36" s="39">
        <v>214812</v>
      </c>
      <c r="N36" s="37">
        <v>227585</v>
      </c>
      <c r="O36" s="402">
        <f>+M36+N36</f>
        <v>442397</v>
      </c>
      <c r="P36" s="390">
        <v>0</v>
      </c>
      <c r="Q36" s="189">
        <f>O36+P36</f>
        <v>442397</v>
      </c>
      <c r="R36" s="39">
        <v>241771</v>
      </c>
      <c r="S36" s="37">
        <v>252748</v>
      </c>
      <c r="T36" s="402">
        <f>+R36+S36</f>
        <v>494519</v>
      </c>
      <c r="U36" s="390">
        <v>0</v>
      </c>
      <c r="V36" s="189">
        <f>T36+U36</f>
        <v>494519</v>
      </c>
      <c r="W36" s="40">
        <f t="shared" si="43"/>
        <v>11.781725463780269</v>
      </c>
    </row>
    <row r="37" spans="1:23" ht="13.5" thickBot="1">
      <c r="A37" s="3" t="str">
        <f t="shared" si="37"/>
        <v xml:space="preserve"> </v>
      </c>
      <c r="B37" s="110" t="s">
        <v>15</v>
      </c>
      <c r="C37" s="124">
        <v>1568</v>
      </c>
      <c r="D37" s="126">
        <v>1561</v>
      </c>
      <c r="E37" s="174">
        <f>SUM(C37:D37)</f>
        <v>3129</v>
      </c>
      <c r="F37" s="124">
        <v>1734</v>
      </c>
      <c r="G37" s="126">
        <v>1732</v>
      </c>
      <c r="H37" s="174">
        <f>SUM(F37:G37)</f>
        <v>3466</v>
      </c>
      <c r="I37" s="144">
        <f t="shared" si="40"/>
        <v>10.77021412591883</v>
      </c>
      <c r="J37" s="3"/>
      <c r="L37" s="13" t="s">
        <v>15</v>
      </c>
      <c r="M37" s="39">
        <v>220936</v>
      </c>
      <c r="N37" s="37">
        <v>231274</v>
      </c>
      <c r="O37" s="402">
        <f>+M37+N37</f>
        <v>452210</v>
      </c>
      <c r="P37" s="390">
        <v>0</v>
      </c>
      <c r="Q37" s="189">
        <f>O37+P37</f>
        <v>452210</v>
      </c>
      <c r="R37" s="39">
        <v>247770</v>
      </c>
      <c r="S37" s="37">
        <v>263188</v>
      </c>
      <c r="T37" s="402">
        <f>+R37+S37</f>
        <v>510958</v>
      </c>
      <c r="U37" s="390">
        <v>237</v>
      </c>
      <c r="V37" s="189">
        <f>T37+U37</f>
        <v>511195</v>
      </c>
      <c r="W37" s="40">
        <f t="shared" si="43"/>
        <v>13.043718626301937</v>
      </c>
    </row>
    <row r="38" spans="1:23" ht="14.25" thickTop="1" thickBot="1">
      <c r="A38" s="380" t="str">
        <f t="shared" si="37"/>
        <v xml:space="preserve"> </v>
      </c>
      <c r="B38" s="131" t="s">
        <v>61</v>
      </c>
      <c r="C38" s="132">
        <f>+C35+C36+C37</f>
        <v>4455</v>
      </c>
      <c r="D38" s="134">
        <f t="shared" ref="D38:H38" si="44">+D35+D36+D37</f>
        <v>4446</v>
      </c>
      <c r="E38" s="178">
        <f t="shared" si="44"/>
        <v>8901</v>
      </c>
      <c r="F38" s="132">
        <f t="shared" si="44"/>
        <v>5038</v>
      </c>
      <c r="G38" s="134">
        <f t="shared" si="44"/>
        <v>5035</v>
      </c>
      <c r="H38" s="178">
        <f t="shared" si="44"/>
        <v>10073</v>
      </c>
      <c r="I38" s="135">
        <f t="shared" si="40"/>
        <v>13.167059880912246</v>
      </c>
      <c r="J38" s="3"/>
      <c r="L38" s="41" t="s">
        <v>61</v>
      </c>
      <c r="M38" s="45">
        <f>+M35+M36+M37</f>
        <v>682077</v>
      </c>
      <c r="N38" s="43">
        <f t="shared" ref="N38:V38" si="45">+N35+N36+N37</f>
        <v>711961</v>
      </c>
      <c r="O38" s="187">
        <f t="shared" si="45"/>
        <v>1394038</v>
      </c>
      <c r="P38" s="43">
        <f t="shared" si="45"/>
        <v>16</v>
      </c>
      <c r="Q38" s="187">
        <f t="shared" si="45"/>
        <v>1394054</v>
      </c>
      <c r="R38" s="45">
        <f t="shared" si="45"/>
        <v>773749</v>
      </c>
      <c r="S38" s="43">
        <f t="shared" si="45"/>
        <v>812177</v>
      </c>
      <c r="T38" s="187">
        <f t="shared" si="45"/>
        <v>1585926</v>
      </c>
      <c r="U38" s="43">
        <f t="shared" si="45"/>
        <v>237</v>
      </c>
      <c r="V38" s="187">
        <f t="shared" si="45"/>
        <v>1586163</v>
      </c>
      <c r="W38" s="46">
        <f t="shared" si="43"/>
        <v>13.780599603745625</v>
      </c>
    </row>
    <row r="39" spans="1:23" ht="13.5" thickTop="1">
      <c r="A39" s="3" t="str">
        <f t="shared" si="37"/>
        <v xml:space="preserve"> </v>
      </c>
      <c r="B39" s="110" t="s">
        <v>16</v>
      </c>
      <c r="C39" s="137">
        <v>1480</v>
      </c>
      <c r="D39" s="139">
        <v>1449</v>
      </c>
      <c r="E39" s="174">
        <f t="shared" ref="E39" si="46">SUM(C39:D39)</f>
        <v>2929</v>
      </c>
      <c r="F39" s="137">
        <v>1657</v>
      </c>
      <c r="G39" s="139">
        <v>1658</v>
      </c>
      <c r="H39" s="174">
        <f t="shared" ref="H39" si="47">SUM(F39:G39)</f>
        <v>3315</v>
      </c>
      <c r="I39" s="127">
        <f t="shared" si="40"/>
        <v>13.178559235233877</v>
      </c>
      <c r="J39" s="7"/>
      <c r="L39" s="13" t="s">
        <v>16</v>
      </c>
      <c r="M39" s="39">
        <v>213819</v>
      </c>
      <c r="N39" s="37">
        <v>214489</v>
      </c>
      <c r="O39" s="402">
        <f>+M39+N39</f>
        <v>428308</v>
      </c>
      <c r="P39" s="389">
        <v>149</v>
      </c>
      <c r="Q39" s="306">
        <f>O39+P39</f>
        <v>428457</v>
      </c>
      <c r="R39" s="39">
        <v>241467</v>
      </c>
      <c r="S39" s="37">
        <v>247960</v>
      </c>
      <c r="T39" s="402">
        <f>+R39+S39</f>
        <v>489427</v>
      </c>
      <c r="U39" s="389">
        <v>38</v>
      </c>
      <c r="V39" s="306">
        <f>T39+U39</f>
        <v>489465</v>
      </c>
      <c r="W39" s="40">
        <f t="shared" si="43"/>
        <v>14.239001813484208</v>
      </c>
    </row>
    <row r="40" spans="1:23">
      <c r="A40" s="3" t="str">
        <f t="shared" si="37"/>
        <v xml:space="preserve"> </v>
      </c>
      <c r="B40" s="110" t="s">
        <v>17</v>
      </c>
      <c r="C40" s="137">
        <v>1475</v>
      </c>
      <c r="D40" s="139">
        <v>1444</v>
      </c>
      <c r="E40" s="174">
        <f>SUM(C40:D40)</f>
        <v>2919</v>
      </c>
      <c r="F40" s="137">
        <v>1639</v>
      </c>
      <c r="G40" s="139">
        <v>1638</v>
      </c>
      <c r="H40" s="174">
        <f>SUM(F40:G40)</f>
        <v>3277</v>
      </c>
      <c r="I40" s="127">
        <f t="shared" si="40"/>
        <v>12.264474134977732</v>
      </c>
      <c r="J40" s="3"/>
      <c r="L40" s="13" t="s">
        <v>17</v>
      </c>
      <c r="M40" s="39">
        <v>210467</v>
      </c>
      <c r="N40" s="37">
        <v>209133</v>
      </c>
      <c r="O40" s="402">
        <f t="shared" ref="O40" si="48">+M40+N40</f>
        <v>419600</v>
      </c>
      <c r="P40" s="389">
        <v>0</v>
      </c>
      <c r="Q40" s="402">
        <f>O40+P40</f>
        <v>419600</v>
      </c>
      <c r="R40" s="39">
        <v>236406</v>
      </c>
      <c r="S40" s="37">
        <v>238622</v>
      </c>
      <c r="T40" s="402">
        <f>+R40+S40</f>
        <v>475028</v>
      </c>
      <c r="U40" s="389">
        <v>119</v>
      </c>
      <c r="V40" s="402">
        <f>T40+U40</f>
        <v>475147</v>
      </c>
      <c r="W40" s="40">
        <f t="shared" si="43"/>
        <v>13.238083889418494</v>
      </c>
    </row>
    <row r="41" spans="1:23" ht="13.5" thickBot="1">
      <c r="A41" s="3" t="str">
        <f>IF(ISERROR(F41/G41)," ",IF(F41/G41&gt;0.5,IF(F41/G41&lt;1.5," ","NOT OK"),"NOT OK"))</f>
        <v xml:space="preserve"> </v>
      </c>
      <c r="B41" s="110" t="s">
        <v>18</v>
      </c>
      <c r="C41" s="137">
        <v>1390</v>
      </c>
      <c r="D41" s="139">
        <v>1368</v>
      </c>
      <c r="E41" s="174">
        <f>SUM(C41:D41)</f>
        <v>2758</v>
      </c>
      <c r="F41" s="137">
        <v>1506</v>
      </c>
      <c r="G41" s="139">
        <v>1506</v>
      </c>
      <c r="H41" s="174">
        <f>SUM(F41:G41)</f>
        <v>3012</v>
      </c>
      <c r="I41" s="127">
        <f>IF(E41=0,0,((H41/E41)-1)*100)</f>
        <v>9.2095721537345909</v>
      </c>
      <c r="J41" s="3"/>
      <c r="L41" s="13" t="s">
        <v>18</v>
      </c>
      <c r="M41" s="39">
        <v>195032</v>
      </c>
      <c r="N41" s="37">
        <v>197129</v>
      </c>
      <c r="O41" s="402">
        <f>+M41+N41</f>
        <v>392161</v>
      </c>
      <c r="P41" s="389">
        <v>0</v>
      </c>
      <c r="Q41" s="402">
        <f>O41+P41</f>
        <v>392161</v>
      </c>
      <c r="R41" s="39">
        <v>214272</v>
      </c>
      <c r="S41" s="37">
        <v>215250</v>
      </c>
      <c r="T41" s="402">
        <f>+R41+S41</f>
        <v>429522</v>
      </c>
      <c r="U41" s="389">
        <v>0</v>
      </c>
      <c r="V41" s="402">
        <f>T41+U41</f>
        <v>429522</v>
      </c>
      <c r="W41" s="40">
        <f>IF(Q41=0,0,((V41/Q41)-1)*100)</f>
        <v>9.5269544906301249</v>
      </c>
    </row>
    <row r="42" spans="1:23" ht="15.75" customHeight="1" thickTop="1" thickBot="1">
      <c r="A42" s="9" t="str">
        <f>IF(ISERROR(F42/G42)," ",IF(F42/G42&gt;0.5,IF(F42/G42&lt;1.5," ","NOT OK"),"NOT OK"))</f>
        <v xml:space="preserve"> </v>
      </c>
      <c r="B42" s="140" t="s">
        <v>19</v>
      </c>
      <c r="C42" s="132">
        <f>+C39+C40+C41</f>
        <v>4345</v>
      </c>
      <c r="D42" s="142">
        <f t="shared" ref="D42:H42" si="49">+D39+D40+D41</f>
        <v>4261</v>
      </c>
      <c r="E42" s="176">
        <f t="shared" si="49"/>
        <v>8606</v>
      </c>
      <c r="F42" s="132">
        <f t="shared" si="49"/>
        <v>4802</v>
      </c>
      <c r="G42" s="142">
        <f t="shared" si="49"/>
        <v>4802</v>
      </c>
      <c r="H42" s="176">
        <f t="shared" si="49"/>
        <v>9604</v>
      </c>
      <c r="I42" s="135">
        <f>IF(E42=0,0,((H42/E42)-1)*100)</f>
        <v>11.596560539158718</v>
      </c>
      <c r="J42" s="9"/>
      <c r="K42" s="10"/>
      <c r="L42" s="47" t="s">
        <v>19</v>
      </c>
      <c r="M42" s="48">
        <f>+M39+M40+M41</f>
        <v>619318</v>
      </c>
      <c r="N42" s="49">
        <f t="shared" ref="N42:V42" si="50">+N39+N40+N41</f>
        <v>620751</v>
      </c>
      <c r="O42" s="188">
        <f t="shared" si="50"/>
        <v>1240069</v>
      </c>
      <c r="P42" s="49">
        <f t="shared" si="50"/>
        <v>149</v>
      </c>
      <c r="Q42" s="188">
        <f t="shared" si="50"/>
        <v>1240218</v>
      </c>
      <c r="R42" s="48">
        <f t="shared" si="50"/>
        <v>692145</v>
      </c>
      <c r="S42" s="49">
        <f t="shared" si="50"/>
        <v>701832</v>
      </c>
      <c r="T42" s="188">
        <f t="shared" si="50"/>
        <v>1393977</v>
      </c>
      <c r="U42" s="49">
        <f t="shared" si="50"/>
        <v>157</v>
      </c>
      <c r="V42" s="188">
        <f t="shared" si="50"/>
        <v>1394134</v>
      </c>
      <c r="W42" s="50">
        <f>IF(Q42=0,0,((V42/Q42)-1)*100)</f>
        <v>12.410398816982182</v>
      </c>
    </row>
    <row r="43" spans="1:23" ht="13.5" thickTop="1">
      <c r="A43" s="3" t="str">
        <f>IF(ISERROR(F43/G43)," ",IF(F43/G43&gt;0.5,IF(F43/G43&lt;1.5," ","NOT OK"),"NOT OK"))</f>
        <v xml:space="preserve"> </v>
      </c>
      <c r="B43" s="110" t="s">
        <v>20</v>
      </c>
      <c r="C43" s="124">
        <v>1468</v>
      </c>
      <c r="D43" s="126">
        <v>1467</v>
      </c>
      <c r="E43" s="177">
        <f>SUM(C43:D43)</f>
        <v>2935</v>
      </c>
      <c r="F43" s="124">
        <v>1559</v>
      </c>
      <c r="G43" s="126">
        <v>1560</v>
      </c>
      <c r="H43" s="177">
        <f>SUM(F43:G43)</f>
        <v>3119</v>
      </c>
      <c r="I43" s="127">
        <f>IF(E43=0,0,((H43/E43)-1)*100)</f>
        <v>6.2691652470187487</v>
      </c>
      <c r="J43" s="3"/>
      <c r="L43" s="13" t="s">
        <v>21</v>
      </c>
      <c r="M43" s="39">
        <v>219277</v>
      </c>
      <c r="N43" s="37">
        <v>224616</v>
      </c>
      <c r="O43" s="402">
        <f>+M43+N43</f>
        <v>443893</v>
      </c>
      <c r="P43" s="389">
        <v>183</v>
      </c>
      <c r="Q43" s="402">
        <f>O43+P43</f>
        <v>444076</v>
      </c>
      <c r="R43" s="39">
        <v>232809</v>
      </c>
      <c r="S43" s="37">
        <v>238748</v>
      </c>
      <c r="T43" s="402">
        <f>+R43+S43</f>
        <v>471557</v>
      </c>
      <c r="U43" s="389">
        <v>99</v>
      </c>
      <c r="V43" s="402">
        <f>T43+U43</f>
        <v>471656</v>
      </c>
      <c r="W43" s="40">
        <f>IF(Q43=0,0,((V43/Q43)-1)*100)</f>
        <v>6.2106486277123674</v>
      </c>
    </row>
    <row r="44" spans="1:23">
      <c r="A44" s="3" t="str">
        <f t="shared" ref="A44" si="51">IF(ISERROR(F44/G44)," ",IF(F44/G44&gt;0.5,IF(F44/G44&lt;1.5," ","NOT OK"),"NOT OK"))</f>
        <v xml:space="preserve"> </v>
      </c>
      <c r="B44" s="110" t="s">
        <v>22</v>
      </c>
      <c r="C44" s="124">
        <v>1464</v>
      </c>
      <c r="D44" s="126">
        <v>1464</v>
      </c>
      <c r="E44" s="168">
        <f>SUM(C44:D44)</f>
        <v>2928</v>
      </c>
      <c r="F44" s="124">
        <v>1564</v>
      </c>
      <c r="G44" s="126">
        <v>1563</v>
      </c>
      <c r="H44" s="168">
        <f t="shared" ref="H44:H45" si="52">SUM(F44:G44)</f>
        <v>3127</v>
      </c>
      <c r="I44" s="127">
        <f t="shared" ref="I44" si="53">IF(E44=0,0,((H44/E44)-1)*100)</f>
        <v>6.7964480874316946</v>
      </c>
      <c r="J44" s="3"/>
      <c r="L44" s="13" t="s">
        <v>22</v>
      </c>
      <c r="M44" s="39">
        <v>212263</v>
      </c>
      <c r="N44" s="37">
        <v>226902</v>
      </c>
      <c r="O44" s="402">
        <f t="shared" ref="O44" si="54">+M44+N44</f>
        <v>439165</v>
      </c>
      <c r="P44" s="389">
        <v>0</v>
      </c>
      <c r="Q44" s="402">
        <f>O44+P44</f>
        <v>439165</v>
      </c>
      <c r="R44" s="39">
        <v>224172</v>
      </c>
      <c r="S44" s="37">
        <v>238857</v>
      </c>
      <c r="T44" s="402">
        <f t="shared" ref="T44" si="55">+R44+S44</f>
        <v>463029</v>
      </c>
      <c r="U44" s="389">
        <v>0</v>
      </c>
      <c r="V44" s="402">
        <f>T44+U44</f>
        <v>463029</v>
      </c>
      <c r="W44" s="40">
        <f t="shared" ref="W44" si="56">IF(Q44=0,0,((V44/Q44)-1)*100)</f>
        <v>5.4339485159336398</v>
      </c>
    </row>
    <row r="45" spans="1:23" ht="13.5" thickBot="1">
      <c r="A45" s="3" t="str">
        <f>IF(ISERROR(F45/G45)," ",IF(F45/G45&gt;0.5,IF(F45/G45&lt;1.5," ","NOT OK"),"NOT OK"))</f>
        <v xml:space="preserve"> </v>
      </c>
      <c r="B45" s="110" t="s">
        <v>23</v>
      </c>
      <c r="C45" s="124">
        <v>1346</v>
      </c>
      <c r="D45" s="143">
        <v>1346</v>
      </c>
      <c r="E45" s="172">
        <f t="shared" ref="E45" si="57">SUM(C45:D45)</f>
        <v>2692</v>
      </c>
      <c r="F45" s="124">
        <v>1462</v>
      </c>
      <c r="G45" s="143">
        <v>1462</v>
      </c>
      <c r="H45" s="172">
        <f t="shared" si="52"/>
        <v>2924</v>
      </c>
      <c r="I45" s="144">
        <f>IF(E45=0,0,((H45/E45)-1)*100)</f>
        <v>8.6181277860326801</v>
      </c>
      <c r="J45" s="3"/>
      <c r="L45" s="13" t="s">
        <v>23</v>
      </c>
      <c r="M45" s="39">
        <v>190962</v>
      </c>
      <c r="N45" s="37">
        <v>199680</v>
      </c>
      <c r="O45" s="402">
        <f>+M45+N45</f>
        <v>390642</v>
      </c>
      <c r="P45" s="389">
        <v>0</v>
      </c>
      <c r="Q45" s="402">
        <f>O45+P45</f>
        <v>390642</v>
      </c>
      <c r="R45" s="39">
        <v>203777</v>
      </c>
      <c r="S45" s="37">
        <v>209045</v>
      </c>
      <c r="T45" s="402">
        <f>+R45+S45</f>
        <v>412822</v>
      </c>
      <c r="U45" s="389">
        <v>0</v>
      </c>
      <c r="V45" s="402">
        <f>T45+U45</f>
        <v>412822</v>
      </c>
      <c r="W45" s="40">
        <f>IF(Q45=0,0,((V45/Q45)-1)*100)</f>
        <v>5.6778329007121542</v>
      </c>
    </row>
    <row r="46" spans="1:23" ht="14.25" customHeight="1" thickTop="1" thickBot="1">
      <c r="A46" s="3" t="str">
        <f t="shared" si="19"/>
        <v xml:space="preserve"> </v>
      </c>
      <c r="B46" s="131" t="s">
        <v>24</v>
      </c>
      <c r="C46" s="132">
        <f t="shared" ref="C46:E46" si="58">+C43+C44+C45</f>
        <v>4278</v>
      </c>
      <c r="D46" s="134">
        <f t="shared" si="58"/>
        <v>4277</v>
      </c>
      <c r="E46" s="178">
        <f t="shared" si="58"/>
        <v>8555</v>
      </c>
      <c r="F46" s="132">
        <f t="shared" ref="F46:H46" si="59">+F43+F44+F45</f>
        <v>4585</v>
      </c>
      <c r="G46" s="134">
        <f t="shared" si="59"/>
        <v>4585</v>
      </c>
      <c r="H46" s="178">
        <f t="shared" si="59"/>
        <v>9170</v>
      </c>
      <c r="I46" s="135">
        <f t="shared" ref="I46" si="60">IF(E46=0,0,((H46/E46)-1)*100)</f>
        <v>7.1887784921098818</v>
      </c>
      <c r="J46" s="3"/>
      <c r="L46" s="41" t="s">
        <v>24</v>
      </c>
      <c r="M46" s="45">
        <f t="shared" ref="M46:Q46" si="61">+M43+M44+M45</f>
        <v>622502</v>
      </c>
      <c r="N46" s="43">
        <f t="shared" si="61"/>
        <v>651198</v>
      </c>
      <c r="O46" s="187">
        <f t="shared" si="61"/>
        <v>1273700</v>
      </c>
      <c r="P46" s="43">
        <f t="shared" si="61"/>
        <v>183</v>
      </c>
      <c r="Q46" s="187">
        <f t="shared" si="61"/>
        <v>1273883</v>
      </c>
      <c r="R46" s="45">
        <f t="shared" ref="R46:V46" si="62">+R43+R44+R45</f>
        <v>660758</v>
      </c>
      <c r="S46" s="43">
        <f t="shared" si="62"/>
        <v>686650</v>
      </c>
      <c r="T46" s="187">
        <f t="shared" si="62"/>
        <v>1347408</v>
      </c>
      <c r="U46" s="43">
        <f t="shared" si="62"/>
        <v>99</v>
      </c>
      <c r="V46" s="187">
        <f t="shared" si="62"/>
        <v>1347507</v>
      </c>
      <c r="W46" s="46">
        <f t="shared" ref="W46" si="63">IF(Q46=0,0,((V46/Q46)-1)*100)</f>
        <v>5.7794946631676503</v>
      </c>
    </row>
    <row r="47" spans="1:23" ht="14.25" customHeight="1" thickTop="1" thickBot="1">
      <c r="A47" s="3" t="str">
        <f t="shared" ref="A47:A48" si="64">IF(ISERROR(F47/G47)," ",IF(F47/G47&gt;0.5,IF(F47/G47&lt;1.5," ","NOT OK"),"NOT OK"))</f>
        <v xml:space="preserve"> </v>
      </c>
      <c r="B47" s="110" t="s">
        <v>10</v>
      </c>
      <c r="C47" s="124">
        <v>1483</v>
      </c>
      <c r="D47" s="126">
        <v>1484</v>
      </c>
      <c r="E47" s="174">
        <f t="shared" ref="E47" si="65">SUM(C47:D47)</f>
        <v>2967</v>
      </c>
      <c r="F47" s="124">
        <v>1629</v>
      </c>
      <c r="G47" s="126">
        <v>1628</v>
      </c>
      <c r="H47" s="174">
        <f t="shared" ref="H47" si="66">SUM(F47:G47)</f>
        <v>3257</v>
      </c>
      <c r="I47" s="127">
        <f t="shared" ref="I47:I48" si="67">IF(E47=0,0,((H47/E47)-1)*100)</f>
        <v>9.7741826761038162</v>
      </c>
      <c r="J47" s="3"/>
      <c r="K47" s="6"/>
      <c r="L47" s="13" t="s">
        <v>10</v>
      </c>
      <c r="M47" s="39">
        <v>228252</v>
      </c>
      <c r="N47" s="37">
        <v>230166</v>
      </c>
      <c r="O47" s="402">
        <f>SUM(M47:N47)</f>
        <v>458418</v>
      </c>
      <c r="P47" s="389">
        <v>0</v>
      </c>
      <c r="Q47" s="402">
        <f>O47+P47</f>
        <v>458418</v>
      </c>
      <c r="R47" s="39">
        <v>244228</v>
      </c>
      <c r="S47" s="37">
        <v>246326</v>
      </c>
      <c r="T47" s="186">
        <f>SUM(R47:S47)</f>
        <v>490554</v>
      </c>
      <c r="U47" s="389">
        <v>219</v>
      </c>
      <c r="V47" s="186">
        <f>T47+U47</f>
        <v>490773</v>
      </c>
      <c r="W47" s="40">
        <f t="shared" ref="W47:W48" si="68">IF(Q47=0,0,((V47/Q47)-1)*100)</f>
        <v>7.0579689279216762</v>
      </c>
    </row>
    <row r="48" spans="1:23" ht="14.25" customHeight="1" thickTop="1" thickBot="1">
      <c r="A48" s="380" t="str">
        <f t="shared" si="64"/>
        <v xml:space="preserve"> </v>
      </c>
      <c r="B48" s="131" t="s">
        <v>66</v>
      </c>
      <c r="C48" s="132">
        <f>+C38+C42+C46+C47</f>
        <v>14561</v>
      </c>
      <c r="D48" s="134">
        <f t="shared" ref="D48" si="69">+D38+D42+D46+D47</f>
        <v>14468</v>
      </c>
      <c r="E48" s="178">
        <f t="shared" ref="E48" si="70">+E38+E42+E46+E47</f>
        <v>29029</v>
      </c>
      <c r="F48" s="132">
        <f t="shared" ref="F48" si="71">+F38+F42+F46+F47</f>
        <v>16054</v>
      </c>
      <c r="G48" s="134">
        <f t="shared" ref="G48" si="72">+G38+G42+G46+G47</f>
        <v>16050</v>
      </c>
      <c r="H48" s="178">
        <f t="shared" ref="H48" si="73">+H38+H42+H46+H47</f>
        <v>32104</v>
      </c>
      <c r="I48" s="135">
        <f t="shared" si="67"/>
        <v>10.592855420441637</v>
      </c>
      <c r="J48" s="3"/>
      <c r="L48" s="41" t="s">
        <v>66</v>
      </c>
      <c r="M48" s="45">
        <f>+M38+M42+M46+M47</f>
        <v>2152149</v>
      </c>
      <c r="N48" s="43">
        <f t="shared" ref="N48" si="74">+N38+N42+N46+N47</f>
        <v>2214076</v>
      </c>
      <c r="O48" s="187">
        <f t="shared" ref="O48" si="75">+O38+O42+O46+O47</f>
        <v>4366225</v>
      </c>
      <c r="P48" s="43">
        <f t="shared" ref="P48" si="76">+P38+P42+P46+P47</f>
        <v>348</v>
      </c>
      <c r="Q48" s="187">
        <f t="shared" ref="Q48" si="77">+Q38+Q42+Q46+Q47</f>
        <v>4366573</v>
      </c>
      <c r="R48" s="45">
        <f t="shared" ref="R48" si="78">+R38+R42+R46+R47</f>
        <v>2370880</v>
      </c>
      <c r="S48" s="43">
        <f t="shared" ref="S48" si="79">+S38+S42+S46+S47</f>
        <v>2446985</v>
      </c>
      <c r="T48" s="187">
        <f t="shared" ref="T48" si="80">+T38+T42+T46+T47</f>
        <v>4817865</v>
      </c>
      <c r="U48" s="43">
        <f t="shared" ref="U48" si="81">+U38+U42+U46+U47</f>
        <v>712</v>
      </c>
      <c r="V48" s="187">
        <f t="shared" ref="V48" si="82">+V38+V42+V46+V47</f>
        <v>4818577</v>
      </c>
      <c r="W48" s="46">
        <f t="shared" si="68"/>
        <v>10.351458683961079</v>
      </c>
    </row>
    <row r="49" spans="1:23" ht="14.25" customHeight="1" thickTop="1">
      <c r="A49" s="3" t="str">
        <f>IF(ISERROR(F49/G49)," ",IF(F49/G49&gt;0.5,IF(F49/G49&lt;1.5," ","NOT OK"),"NOT OK"))</f>
        <v xml:space="preserve"> </v>
      </c>
      <c r="B49" s="110" t="s">
        <v>11</v>
      </c>
      <c r="C49" s="124">
        <v>1587</v>
      </c>
      <c r="D49" s="126">
        <v>1587</v>
      </c>
      <c r="E49" s="174">
        <f>SUM(C49:D49)</f>
        <v>3174</v>
      </c>
      <c r="F49" s="124"/>
      <c r="G49" s="126"/>
      <c r="H49" s="174"/>
      <c r="I49" s="127"/>
      <c r="J49" s="3"/>
      <c r="K49" s="6"/>
      <c r="L49" s="13" t="s">
        <v>11</v>
      </c>
      <c r="M49" s="39">
        <v>241531</v>
      </c>
      <c r="N49" s="37">
        <v>250082</v>
      </c>
      <c r="O49" s="402">
        <f>SUM(M49:N49)</f>
        <v>491613</v>
      </c>
      <c r="P49" s="389">
        <v>0</v>
      </c>
      <c r="Q49" s="402">
        <f>O49+P49</f>
        <v>491613</v>
      </c>
      <c r="R49" s="39"/>
      <c r="S49" s="37"/>
      <c r="T49" s="186"/>
      <c r="U49" s="389"/>
      <c r="V49" s="186"/>
      <c r="W49" s="40"/>
    </row>
    <row r="50" spans="1:23" ht="14.25" customHeight="1" thickBot="1">
      <c r="A50" s="3" t="str">
        <f>IF(ISERROR(F50/G50)," ",IF(F50/G50&gt;0.5,IF(F50/G50&lt;1.5," ","NOT OK"),"NOT OK"))</f>
        <v xml:space="preserve"> </v>
      </c>
      <c r="B50" s="115" t="s">
        <v>12</v>
      </c>
      <c r="C50" s="128">
        <v>1663</v>
      </c>
      <c r="D50" s="130">
        <v>1664</v>
      </c>
      <c r="E50" s="174">
        <f>SUM(C50:D50)</f>
        <v>3327</v>
      </c>
      <c r="F50" s="128"/>
      <c r="G50" s="130"/>
      <c r="H50" s="174"/>
      <c r="I50" s="127"/>
      <c r="J50" s="3"/>
      <c r="K50" s="6"/>
      <c r="L50" s="22" t="s">
        <v>12</v>
      </c>
      <c r="M50" s="39">
        <v>272478</v>
      </c>
      <c r="N50" s="37">
        <v>271944</v>
      </c>
      <c r="O50" s="402">
        <f t="shared" ref="O50" si="83">SUM(M50:N50)</f>
        <v>544422</v>
      </c>
      <c r="P50" s="390">
        <v>0</v>
      </c>
      <c r="Q50" s="189">
        <f t="shared" ref="Q50" si="84">O50+P50</f>
        <v>544422</v>
      </c>
      <c r="R50" s="39"/>
      <c r="S50" s="37"/>
      <c r="T50" s="186"/>
      <c r="U50" s="390"/>
      <c r="V50" s="189"/>
      <c r="W50" s="40"/>
    </row>
    <row r="51" spans="1:23" ht="14.25" customHeight="1" thickTop="1" thickBot="1">
      <c r="A51" s="380" t="str">
        <f t="shared" ref="A51:A52" si="85">IF(ISERROR(F51/G51)," ",IF(F51/G51&gt;0.5,IF(F51/G51&lt;1.5," ","NOT OK"),"NOT OK"))</f>
        <v xml:space="preserve"> </v>
      </c>
      <c r="B51" s="131" t="s">
        <v>38</v>
      </c>
      <c r="C51" s="132">
        <f t="shared" ref="C51:E51" si="86">+C47+C49+C50</f>
        <v>4733</v>
      </c>
      <c r="D51" s="134">
        <f t="shared" si="86"/>
        <v>4735</v>
      </c>
      <c r="E51" s="178">
        <f t="shared" si="86"/>
        <v>9468</v>
      </c>
      <c r="F51" s="132"/>
      <c r="G51" s="134"/>
      <c r="H51" s="178"/>
      <c r="I51" s="135"/>
      <c r="J51" s="3"/>
      <c r="L51" s="41" t="s">
        <v>38</v>
      </c>
      <c r="M51" s="45">
        <f t="shared" ref="M51:Q51" si="87">+M47+M49+M50</f>
        <v>742261</v>
      </c>
      <c r="N51" s="43">
        <f t="shared" si="87"/>
        <v>752192</v>
      </c>
      <c r="O51" s="187">
        <f t="shared" si="87"/>
        <v>1494453</v>
      </c>
      <c r="P51" s="43">
        <f t="shared" si="87"/>
        <v>0</v>
      </c>
      <c r="Q51" s="187">
        <f t="shared" si="87"/>
        <v>1494453</v>
      </c>
      <c r="R51" s="45"/>
      <c r="S51" s="43"/>
      <c r="T51" s="187"/>
      <c r="U51" s="43"/>
      <c r="V51" s="187"/>
      <c r="W51" s="46"/>
    </row>
    <row r="52" spans="1:23" ht="14.25" customHeight="1" thickTop="1" thickBot="1">
      <c r="A52" s="381" t="str">
        <f t="shared" si="85"/>
        <v xml:space="preserve"> </v>
      </c>
      <c r="B52" s="131" t="s">
        <v>63</v>
      </c>
      <c r="C52" s="132">
        <f t="shared" ref="C52:E52" si="88">+C38+C42+C46+C51</f>
        <v>17811</v>
      </c>
      <c r="D52" s="134">
        <f t="shared" si="88"/>
        <v>17719</v>
      </c>
      <c r="E52" s="175">
        <f t="shared" si="88"/>
        <v>35530</v>
      </c>
      <c r="F52" s="132"/>
      <c r="G52" s="134"/>
      <c r="H52" s="175"/>
      <c r="I52" s="136"/>
      <c r="J52" s="7"/>
      <c r="L52" s="41" t="s">
        <v>63</v>
      </c>
      <c r="M52" s="45">
        <f t="shared" ref="M52:Q52" si="89">+M38+M42+M46+M51</f>
        <v>2666158</v>
      </c>
      <c r="N52" s="43">
        <f t="shared" si="89"/>
        <v>2736102</v>
      </c>
      <c r="O52" s="187">
        <f t="shared" si="89"/>
        <v>5402260</v>
      </c>
      <c r="P52" s="44">
        <f t="shared" si="89"/>
        <v>348</v>
      </c>
      <c r="Q52" s="190">
        <f t="shared" si="89"/>
        <v>5402608</v>
      </c>
      <c r="R52" s="45"/>
      <c r="S52" s="43"/>
      <c r="T52" s="187"/>
      <c r="U52" s="44"/>
      <c r="V52" s="190"/>
      <c r="W52" s="46"/>
    </row>
    <row r="53" spans="1:23" ht="14.25" thickTop="1" thickBot="1">
      <c r="B53" s="145" t="s">
        <v>60</v>
      </c>
      <c r="C53" s="106"/>
      <c r="D53" s="106"/>
      <c r="E53" s="106"/>
      <c r="F53" s="106"/>
      <c r="G53" s="106"/>
      <c r="H53" s="106"/>
      <c r="I53" s="107"/>
      <c r="J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1:23" ht="13.5" thickTop="1">
      <c r="B54" s="449" t="s">
        <v>27</v>
      </c>
      <c r="C54" s="450"/>
      <c r="D54" s="450"/>
      <c r="E54" s="450"/>
      <c r="F54" s="450"/>
      <c r="G54" s="450"/>
      <c r="H54" s="450"/>
      <c r="I54" s="451"/>
      <c r="J54" s="3"/>
      <c r="L54" s="452" t="s">
        <v>28</v>
      </c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4"/>
    </row>
    <row r="55" spans="1:23" ht="13.5" thickBot="1">
      <c r="B55" s="455" t="s">
        <v>30</v>
      </c>
      <c r="C55" s="456"/>
      <c r="D55" s="456"/>
      <c r="E55" s="456"/>
      <c r="F55" s="456"/>
      <c r="G55" s="456"/>
      <c r="H55" s="456"/>
      <c r="I55" s="457"/>
      <c r="J55" s="3"/>
      <c r="L55" s="458" t="s">
        <v>50</v>
      </c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60"/>
    </row>
    <row r="56" spans="1:23" ht="14.25" thickTop="1" thickBot="1">
      <c r="B56" s="105"/>
      <c r="C56" s="106"/>
      <c r="D56" s="106"/>
      <c r="E56" s="106"/>
      <c r="F56" s="106"/>
      <c r="G56" s="106"/>
      <c r="H56" s="106"/>
      <c r="I56" s="107"/>
      <c r="J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1:23" ht="14.25" thickTop="1" thickBot="1">
      <c r="B57" s="108"/>
      <c r="C57" s="461" t="s">
        <v>64</v>
      </c>
      <c r="D57" s="462"/>
      <c r="E57" s="463"/>
      <c r="F57" s="461" t="s">
        <v>65</v>
      </c>
      <c r="G57" s="462"/>
      <c r="H57" s="463"/>
      <c r="I57" s="109" t="s">
        <v>2</v>
      </c>
      <c r="J57" s="3"/>
      <c r="L57" s="11"/>
      <c r="M57" s="464" t="s">
        <v>64</v>
      </c>
      <c r="N57" s="465"/>
      <c r="O57" s="465"/>
      <c r="P57" s="465"/>
      <c r="Q57" s="466"/>
      <c r="R57" s="464" t="s">
        <v>65</v>
      </c>
      <c r="S57" s="465"/>
      <c r="T57" s="465"/>
      <c r="U57" s="465"/>
      <c r="V57" s="466"/>
      <c r="W57" s="12" t="s">
        <v>2</v>
      </c>
    </row>
    <row r="58" spans="1:23" ht="13.5" thickTop="1">
      <c r="B58" s="110" t="s">
        <v>3</v>
      </c>
      <c r="C58" s="111"/>
      <c r="D58" s="112"/>
      <c r="E58" s="113"/>
      <c r="F58" s="111"/>
      <c r="G58" s="112"/>
      <c r="H58" s="113"/>
      <c r="I58" s="114" t="s">
        <v>4</v>
      </c>
      <c r="J58" s="3"/>
      <c r="L58" s="13" t="s">
        <v>3</v>
      </c>
      <c r="M58" s="19"/>
      <c r="N58" s="15"/>
      <c r="O58" s="16"/>
      <c r="P58" s="17"/>
      <c r="Q58" s="20"/>
      <c r="R58" s="19"/>
      <c r="S58" s="15"/>
      <c r="T58" s="16"/>
      <c r="U58" s="17"/>
      <c r="V58" s="20"/>
      <c r="W58" s="21" t="s">
        <v>4</v>
      </c>
    </row>
    <row r="59" spans="1:23" ht="13.5" thickBot="1">
      <c r="B59" s="115" t="s">
        <v>29</v>
      </c>
      <c r="C59" s="116" t="s">
        <v>5</v>
      </c>
      <c r="D59" s="117" t="s">
        <v>6</v>
      </c>
      <c r="E59" s="408" t="s">
        <v>7</v>
      </c>
      <c r="F59" s="116" t="s">
        <v>5</v>
      </c>
      <c r="G59" s="117" t="s">
        <v>6</v>
      </c>
      <c r="H59" s="377" t="s">
        <v>7</v>
      </c>
      <c r="I59" s="119"/>
      <c r="J59" s="3"/>
      <c r="L59" s="22"/>
      <c r="M59" s="27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1:23" ht="5.25" customHeight="1" thickTop="1">
      <c r="B60" s="110"/>
      <c r="C60" s="120"/>
      <c r="D60" s="121"/>
      <c r="E60" s="122"/>
      <c r="F60" s="120"/>
      <c r="G60" s="121"/>
      <c r="H60" s="122"/>
      <c r="I60" s="123"/>
      <c r="J60" s="3"/>
      <c r="L60" s="13"/>
      <c r="M60" s="33"/>
      <c r="N60" s="30"/>
      <c r="O60" s="31"/>
      <c r="P60" s="32"/>
      <c r="Q60" s="34"/>
      <c r="R60" s="33"/>
      <c r="S60" s="30"/>
      <c r="T60" s="31"/>
      <c r="U60" s="32"/>
      <c r="V60" s="34"/>
      <c r="W60" s="35"/>
    </row>
    <row r="61" spans="1:23" ht="14.25" customHeight="1">
      <c r="A61" s="3" t="str">
        <f t="shared" si="19"/>
        <v xml:space="preserve"> </v>
      </c>
      <c r="B61" s="110" t="s">
        <v>13</v>
      </c>
      <c r="C61" s="124">
        <f t="shared" ref="C61:E61" si="90">+C9+C35</f>
        <v>1822</v>
      </c>
      <c r="D61" s="126">
        <f t="shared" si="90"/>
        <v>1823</v>
      </c>
      <c r="E61" s="174">
        <f t="shared" si="90"/>
        <v>3645</v>
      </c>
      <c r="F61" s="124">
        <f t="shared" ref="F61:H63" si="91">+F9+F35</f>
        <v>2114</v>
      </c>
      <c r="G61" s="126">
        <f t="shared" si="91"/>
        <v>2114</v>
      </c>
      <c r="H61" s="174">
        <f t="shared" si="91"/>
        <v>4228</v>
      </c>
      <c r="I61" s="127">
        <f t="shared" ref="I61:I72" si="92">IF(E61=0,0,((H61/E61)-1)*100)</f>
        <v>15.994513031550062</v>
      </c>
      <c r="J61" s="3"/>
      <c r="L61" s="13" t="s">
        <v>13</v>
      </c>
      <c r="M61" s="39">
        <f t="shared" ref="M61:N61" si="93">+M9+M35</f>
        <v>298962</v>
      </c>
      <c r="N61" s="37">
        <f t="shared" si="93"/>
        <v>302332</v>
      </c>
      <c r="O61" s="402">
        <f t="shared" ref="O61:O62" si="94">SUM(M61:N61)</f>
        <v>601294</v>
      </c>
      <c r="P61" s="38">
        <f>P9+P35</f>
        <v>16</v>
      </c>
      <c r="Q61" s="189">
        <f>+O61+P61</f>
        <v>601310</v>
      </c>
      <c r="R61" s="39">
        <f t="shared" ref="R61:S63" si="95">+R9+R35</f>
        <v>344166</v>
      </c>
      <c r="S61" s="37">
        <f t="shared" si="95"/>
        <v>353674</v>
      </c>
      <c r="T61" s="186">
        <f t="shared" ref="T61:T62" si="96">SUM(R61:S61)</f>
        <v>697840</v>
      </c>
      <c r="U61" s="38">
        <f>U9+U35</f>
        <v>0</v>
      </c>
      <c r="V61" s="189">
        <f>+T61+U61</f>
        <v>697840</v>
      </c>
      <c r="W61" s="40">
        <f t="shared" ref="W61:W72" si="97">IF(Q61=0,0,((V61/Q61)-1)*100)</f>
        <v>16.053283664000272</v>
      </c>
    </row>
    <row r="62" spans="1:23" ht="14.25" customHeight="1">
      <c r="A62" s="3" t="str">
        <f t="shared" si="19"/>
        <v xml:space="preserve"> </v>
      </c>
      <c r="B62" s="110" t="s">
        <v>14</v>
      </c>
      <c r="C62" s="124">
        <f t="shared" ref="C62:E62" si="98">+C10+C36</f>
        <v>1703</v>
      </c>
      <c r="D62" s="126">
        <f t="shared" si="98"/>
        <v>1701</v>
      </c>
      <c r="E62" s="174">
        <f t="shared" si="98"/>
        <v>3404</v>
      </c>
      <c r="F62" s="124">
        <f t="shared" si="91"/>
        <v>1898</v>
      </c>
      <c r="G62" s="126">
        <f t="shared" si="91"/>
        <v>1900</v>
      </c>
      <c r="H62" s="174">
        <f t="shared" si="91"/>
        <v>3798</v>
      </c>
      <c r="I62" s="127">
        <f t="shared" si="92"/>
        <v>11.574618096357225</v>
      </c>
      <c r="J62" s="3"/>
      <c r="L62" s="13" t="s">
        <v>14</v>
      </c>
      <c r="M62" s="39">
        <f t="shared" ref="M62:N62" si="99">+M10+M36</f>
        <v>261729</v>
      </c>
      <c r="N62" s="37">
        <f t="shared" si="99"/>
        <v>277588</v>
      </c>
      <c r="O62" s="402">
        <f t="shared" si="94"/>
        <v>539317</v>
      </c>
      <c r="P62" s="38">
        <f>P10+P36</f>
        <v>0</v>
      </c>
      <c r="Q62" s="189">
        <f>+O62+P62</f>
        <v>539317</v>
      </c>
      <c r="R62" s="39">
        <f t="shared" si="95"/>
        <v>297752</v>
      </c>
      <c r="S62" s="37">
        <f t="shared" si="95"/>
        <v>310038</v>
      </c>
      <c r="T62" s="186">
        <f t="shared" si="96"/>
        <v>607790</v>
      </c>
      <c r="U62" s="38">
        <f>U10+U36</f>
        <v>156</v>
      </c>
      <c r="V62" s="189">
        <f>+T62+U62</f>
        <v>607946</v>
      </c>
      <c r="W62" s="40">
        <f t="shared" si="97"/>
        <v>12.725169056417652</v>
      </c>
    </row>
    <row r="63" spans="1:23" ht="14.25" customHeight="1" thickBot="1">
      <c r="A63" s="3" t="str">
        <f>IF(ISERROR(F63/G63)," ",IF(F63/G63&gt;0.5,IF(F63/G63&lt;1.5," ","NOT OK"),"NOT OK"))</f>
        <v xml:space="preserve"> </v>
      </c>
      <c r="B63" s="110" t="s">
        <v>15</v>
      </c>
      <c r="C63" s="124">
        <f t="shared" ref="C63:E63" si="100">+C11+C37</f>
        <v>1870</v>
      </c>
      <c r="D63" s="126">
        <f t="shared" si="100"/>
        <v>1868</v>
      </c>
      <c r="E63" s="174">
        <f t="shared" si="100"/>
        <v>3738</v>
      </c>
      <c r="F63" s="124">
        <f t="shared" si="91"/>
        <v>2080</v>
      </c>
      <c r="G63" s="126">
        <f t="shared" si="91"/>
        <v>2073</v>
      </c>
      <c r="H63" s="174">
        <f t="shared" si="91"/>
        <v>4153</v>
      </c>
      <c r="I63" s="127">
        <f>IF(E63=0,0,((H63/E63)-1)*100)</f>
        <v>11.102193686463346</v>
      </c>
      <c r="J63" s="3"/>
      <c r="L63" s="13" t="s">
        <v>15</v>
      </c>
      <c r="M63" s="39">
        <f t="shared" ref="M63:N63" si="101">+M11+M37</f>
        <v>266674</v>
      </c>
      <c r="N63" s="37">
        <f t="shared" si="101"/>
        <v>278321</v>
      </c>
      <c r="O63" s="402">
        <f>SUM(M63:N63)</f>
        <v>544995</v>
      </c>
      <c r="P63" s="38">
        <f>P11+P37</f>
        <v>0</v>
      </c>
      <c r="Q63" s="189">
        <f>+O63+P63</f>
        <v>544995</v>
      </c>
      <c r="R63" s="39">
        <f t="shared" si="95"/>
        <v>301657</v>
      </c>
      <c r="S63" s="37">
        <f t="shared" si="95"/>
        <v>316571</v>
      </c>
      <c r="T63" s="186">
        <f>SUM(R63:S63)</f>
        <v>618228</v>
      </c>
      <c r="U63" s="38">
        <f>U11+U37</f>
        <v>237</v>
      </c>
      <c r="V63" s="189">
        <f>+T63+U63</f>
        <v>618465</v>
      </c>
      <c r="W63" s="40">
        <f>IF(Q63=0,0,((V63/Q63)-1)*100)</f>
        <v>13.480857622547004</v>
      </c>
    </row>
    <row r="64" spans="1:23" ht="14.25" customHeight="1" thickTop="1" thickBot="1">
      <c r="A64" s="3" t="str">
        <f t="shared" si="19"/>
        <v xml:space="preserve"> </v>
      </c>
      <c r="B64" s="131" t="s">
        <v>61</v>
      </c>
      <c r="C64" s="132">
        <f t="shared" ref="C64:E64" si="102">+C61+C62+C63</f>
        <v>5395</v>
      </c>
      <c r="D64" s="134">
        <f t="shared" si="102"/>
        <v>5392</v>
      </c>
      <c r="E64" s="175">
        <f t="shared" si="102"/>
        <v>10787</v>
      </c>
      <c r="F64" s="132">
        <f t="shared" ref="F64:H64" si="103">+F61+F62+F63</f>
        <v>6092</v>
      </c>
      <c r="G64" s="134">
        <f t="shared" si="103"/>
        <v>6087</v>
      </c>
      <c r="H64" s="175">
        <f t="shared" si="103"/>
        <v>12179</v>
      </c>
      <c r="I64" s="136">
        <f>IF(E64=0,0,((H64/E64)-1)*100)</f>
        <v>12.904421989431714</v>
      </c>
      <c r="J64" s="7"/>
      <c r="L64" s="41" t="s">
        <v>61</v>
      </c>
      <c r="M64" s="45">
        <f t="shared" ref="M64:Q64" si="104">+M61+M62+M63</f>
        <v>827365</v>
      </c>
      <c r="N64" s="43">
        <f t="shared" si="104"/>
        <v>858241</v>
      </c>
      <c r="O64" s="187">
        <f t="shared" si="104"/>
        <v>1685606</v>
      </c>
      <c r="P64" s="44">
        <f t="shared" si="104"/>
        <v>16</v>
      </c>
      <c r="Q64" s="190">
        <f t="shared" si="104"/>
        <v>1685622</v>
      </c>
      <c r="R64" s="45">
        <f t="shared" ref="R64:V64" si="105">+R61+R62+R63</f>
        <v>943575</v>
      </c>
      <c r="S64" s="43">
        <f t="shared" si="105"/>
        <v>980283</v>
      </c>
      <c r="T64" s="187">
        <f t="shared" si="105"/>
        <v>1923858</v>
      </c>
      <c r="U64" s="44">
        <f t="shared" si="105"/>
        <v>393</v>
      </c>
      <c r="V64" s="190">
        <f t="shared" si="105"/>
        <v>1924251</v>
      </c>
      <c r="W64" s="46">
        <f>IF(Q64=0,0,((V64/Q64)-1)*100)</f>
        <v>14.156732648244974</v>
      </c>
    </row>
    <row r="65" spans="1:23" ht="14.25" customHeight="1" thickTop="1">
      <c r="A65" s="3" t="str">
        <f t="shared" si="19"/>
        <v xml:space="preserve"> </v>
      </c>
      <c r="B65" s="110" t="s">
        <v>16</v>
      </c>
      <c r="C65" s="137">
        <f t="shared" ref="C65:E65" si="106">+C13+C39</f>
        <v>1751</v>
      </c>
      <c r="D65" s="139">
        <f t="shared" si="106"/>
        <v>1750</v>
      </c>
      <c r="E65" s="174">
        <f t="shared" si="106"/>
        <v>3501</v>
      </c>
      <c r="F65" s="137">
        <f t="shared" ref="F65:H67" si="107">+F13+F39</f>
        <v>1999</v>
      </c>
      <c r="G65" s="139">
        <f t="shared" si="107"/>
        <v>2002</v>
      </c>
      <c r="H65" s="174">
        <f t="shared" si="107"/>
        <v>4001</v>
      </c>
      <c r="I65" s="127">
        <f t="shared" si="92"/>
        <v>14.28163381890888</v>
      </c>
      <c r="J65" s="7"/>
      <c r="L65" s="13" t="s">
        <v>16</v>
      </c>
      <c r="M65" s="39">
        <f t="shared" ref="M65:N65" si="108">+M13+M39</f>
        <v>256237</v>
      </c>
      <c r="N65" s="37">
        <f t="shared" si="108"/>
        <v>260677</v>
      </c>
      <c r="O65" s="402">
        <f t="shared" ref="O65" si="109">SUM(M65:N65)</f>
        <v>516914</v>
      </c>
      <c r="P65" s="38">
        <f>P13+P39</f>
        <v>149</v>
      </c>
      <c r="Q65" s="189">
        <f>+O65+P65</f>
        <v>517063</v>
      </c>
      <c r="R65" s="39">
        <f t="shared" ref="R65:S67" si="110">+R13+R39</f>
        <v>294314</v>
      </c>
      <c r="S65" s="37">
        <f t="shared" si="110"/>
        <v>299653</v>
      </c>
      <c r="T65" s="186">
        <f t="shared" ref="T65:T67" si="111">SUM(R65:S65)</f>
        <v>593967</v>
      </c>
      <c r="U65" s="38">
        <f>U13+U39</f>
        <v>38</v>
      </c>
      <c r="V65" s="189">
        <f>+T65+U65</f>
        <v>594005</v>
      </c>
      <c r="W65" s="40">
        <f t="shared" si="97"/>
        <v>14.880585151132465</v>
      </c>
    </row>
    <row r="66" spans="1:23" ht="14.25" customHeight="1">
      <c r="A66" s="3" t="str">
        <f>IF(ISERROR(F66/G66)," ",IF(F66/G66&gt;0.5,IF(F66/G66&lt;1.5," ","NOT OK"),"NOT OK"))</f>
        <v xml:space="preserve"> </v>
      </c>
      <c r="B66" s="110" t="s">
        <v>17</v>
      </c>
      <c r="C66" s="137">
        <f t="shared" ref="C66:E66" si="112">+C14+C40</f>
        <v>1755</v>
      </c>
      <c r="D66" s="139">
        <f t="shared" si="112"/>
        <v>1756</v>
      </c>
      <c r="E66" s="174">
        <f t="shared" si="112"/>
        <v>3511</v>
      </c>
      <c r="F66" s="137">
        <f t="shared" si="107"/>
        <v>1972</v>
      </c>
      <c r="G66" s="139">
        <f t="shared" si="107"/>
        <v>1970</v>
      </c>
      <c r="H66" s="174">
        <f t="shared" si="107"/>
        <v>3942</v>
      </c>
      <c r="I66" s="127">
        <f>IF(E66=0,0,((H66/E66)-1)*100)</f>
        <v>12.275704927371113</v>
      </c>
      <c r="J66" s="3"/>
      <c r="L66" s="13" t="s">
        <v>17</v>
      </c>
      <c r="M66" s="39">
        <f t="shared" ref="M66:N66" si="113">+M14+M40</f>
        <v>252912</v>
      </c>
      <c r="N66" s="37">
        <f t="shared" si="113"/>
        <v>254104</v>
      </c>
      <c r="O66" s="402">
        <f>SUM(M66:N66)</f>
        <v>507016</v>
      </c>
      <c r="P66" s="401">
        <f>P14+P40</f>
        <v>0</v>
      </c>
      <c r="Q66" s="402">
        <f>+O66+P66</f>
        <v>507016</v>
      </c>
      <c r="R66" s="39">
        <f t="shared" si="110"/>
        <v>284861</v>
      </c>
      <c r="S66" s="37">
        <f t="shared" si="110"/>
        <v>286925</v>
      </c>
      <c r="T66" s="186">
        <f>SUM(R66:S66)</f>
        <v>571786</v>
      </c>
      <c r="U66" s="147">
        <f>U14+U40</f>
        <v>119</v>
      </c>
      <c r="V66" s="186">
        <f>+T66+U66</f>
        <v>571905</v>
      </c>
      <c r="W66" s="40">
        <f>IF(Q66=0,0,((V66/Q66)-1)*100)</f>
        <v>12.798215440932825</v>
      </c>
    </row>
    <row r="67" spans="1:23" ht="14.25" customHeight="1" thickBot="1">
      <c r="A67" s="3" t="str">
        <f t="shared" ref="A67:A72" si="114">IF(ISERROR(F67/G67)," ",IF(F67/G67&gt;0.5,IF(F67/G67&lt;1.5," ","NOT OK"),"NOT OK"))</f>
        <v xml:space="preserve"> </v>
      </c>
      <c r="B67" s="110" t="s">
        <v>18</v>
      </c>
      <c r="C67" s="137">
        <f t="shared" ref="C67:E67" si="115">+C15+C41</f>
        <v>1670</v>
      </c>
      <c r="D67" s="139">
        <f t="shared" si="115"/>
        <v>1669</v>
      </c>
      <c r="E67" s="174">
        <f t="shared" si="115"/>
        <v>3339</v>
      </c>
      <c r="F67" s="137">
        <f t="shared" si="107"/>
        <v>1821</v>
      </c>
      <c r="G67" s="139">
        <f t="shared" si="107"/>
        <v>1821</v>
      </c>
      <c r="H67" s="174">
        <f t="shared" si="107"/>
        <v>3642</v>
      </c>
      <c r="I67" s="127">
        <f t="shared" si="92"/>
        <v>9.0745732255166125</v>
      </c>
      <c r="J67" s="3"/>
      <c r="L67" s="13" t="s">
        <v>18</v>
      </c>
      <c r="M67" s="39">
        <f t="shared" ref="M67:N67" si="116">+M15+M41</f>
        <v>238894</v>
      </c>
      <c r="N67" s="37">
        <f t="shared" si="116"/>
        <v>241794</v>
      </c>
      <c r="O67" s="402">
        <f t="shared" ref="O67" si="117">SUM(M67:N67)</f>
        <v>480688</v>
      </c>
      <c r="P67" s="401">
        <f>P15+P41</f>
        <v>0</v>
      </c>
      <c r="Q67" s="402">
        <f>+O67+P67</f>
        <v>480688</v>
      </c>
      <c r="R67" s="39">
        <f t="shared" si="110"/>
        <v>262868</v>
      </c>
      <c r="S67" s="37">
        <f t="shared" si="110"/>
        <v>260636</v>
      </c>
      <c r="T67" s="186">
        <f t="shared" si="111"/>
        <v>523504</v>
      </c>
      <c r="U67" s="147">
        <f>U15+U41</f>
        <v>0</v>
      </c>
      <c r="V67" s="186">
        <f>+T67+U67</f>
        <v>523504</v>
      </c>
      <c r="W67" s="40">
        <f t="shared" si="97"/>
        <v>8.9072329660819562</v>
      </c>
    </row>
    <row r="68" spans="1:23" ht="14.25" customHeight="1" thickTop="1" thickBot="1">
      <c r="A68" s="9" t="str">
        <f t="shared" si="114"/>
        <v xml:space="preserve"> </v>
      </c>
      <c r="B68" s="140" t="s">
        <v>19</v>
      </c>
      <c r="C68" s="132">
        <f t="shared" ref="C68:E68" si="118">+C65+C66+C67</f>
        <v>5176</v>
      </c>
      <c r="D68" s="142">
        <f t="shared" si="118"/>
        <v>5175</v>
      </c>
      <c r="E68" s="176">
        <f t="shared" si="118"/>
        <v>10351</v>
      </c>
      <c r="F68" s="132">
        <f t="shared" ref="F68" si="119">+F65+F66+F67</f>
        <v>5792</v>
      </c>
      <c r="G68" s="142">
        <f t="shared" ref="G68" si="120">+G65+G66+G67</f>
        <v>5793</v>
      </c>
      <c r="H68" s="176">
        <f t="shared" ref="H68" si="121">+H65+H66+H67</f>
        <v>11585</v>
      </c>
      <c r="I68" s="135">
        <f t="shared" si="92"/>
        <v>11.921553473094381</v>
      </c>
      <c r="J68" s="9"/>
      <c r="K68" s="10"/>
      <c r="L68" s="47" t="s">
        <v>19</v>
      </c>
      <c r="M68" s="48">
        <f t="shared" ref="M68:Q68" si="122">+M65+M66+M67</f>
        <v>748043</v>
      </c>
      <c r="N68" s="49">
        <f t="shared" si="122"/>
        <v>756575</v>
      </c>
      <c r="O68" s="188">
        <f t="shared" si="122"/>
        <v>1504618</v>
      </c>
      <c r="P68" s="49">
        <f t="shared" si="122"/>
        <v>149</v>
      </c>
      <c r="Q68" s="188">
        <f t="shared" si="122"/>
        <v>1504767</v>
      </c>
      <c r="R68" s="48">
        <f t="shared" ref="R68" si="123">+R65+R66+R67</f>
        <v>842043</v>
      </c>
      <c r="S68" s="49">
        <f t="shared" ref="S68" si="124">+S65+S66+S67</f>
        <v>847214</v>
      </c>
      <c r="T68" s="188">
        <f t="shared" ref="T68" si="125">+T65+T66+T67</f>
        <v>1689257</v>
      </c>
      <c r="U68" s="49">
        <f t="shared" ref="U68" si="126">+U65+U66+U67</f>
        <v>157</v>
      </c>
      <c r="V68" s="188">
        <f t="shared" ref="V68" si="127">+V65+V66+V67</f>
        <v>1689414</v>
      </c>
      <c r="W68" s="50">
        <f t="shared" si="97"/>
        <v>12.270803386836636</v>
      </c>
    </row>
    <row r="69" spans="1:23" ht="14.25" customHeight="1" thickTop="1">
      <c r="A69" s="3" t="str">
        <f t="shared" si="114"/>
        <v xml:space="preserve"> </v>
      </c>
      <c r="B69" s="110" t="s">
        <v>21</v>
      </c>
      <c r="C69" s="124">
        <f t="shared" ref="C69:E69" si="128">+C17+C43</f>
        <v>1783</v>
      </c>
      <c r="D69" s="126">
        <f t="shared" si="128"/>
        <v>1784</v>
      </c>
      <c r="E69" s="177">
        <f t="shared" si="128"/>
        <v>3567</v>
      </c>
      <c r="F69" s="124">
        <f t="shared" ref="F69:H71" si="129">+F17+F43</f>
        <v>1921</v>
      </c>
      <c r="G69" s="126">
        <f t="shared" si="129"/>
        <v>1922</v>
      </c>
      <c r="H69" s="177">
        <f t="shared" si="129"/>
        <v>3843</v>
      </c>
      <c r="I69" s="127">
        <f t="shared" si="92"/>
        <v>7.7375946173254828</v>
      </c>
      <c r="J69" s="3"/>
      <c r="L69" s="13" t="s">
        <v>21</v>
      </c>
      <c r="M69" s="39">
        <f t="shared" ref="M69:N69" si="130">+M17+M43</f>
        <v>269300</v>
      </c>
      <c r="N69" s="37">
        <f t="shared" si="130"/>
        <v>271327</v>
      </c>
      <c r="O69" s="402">
        <f t="shared" ref="O69:O71" si="131">SUM(M69:N69)</f>
        <v>540627</v>
      </c>
      <c r="P69" s="401">
        <f>P17+P43</f>
        <v>330</v>
      </c>
      <c r="Q69" s="402">
        <f>+O69+P69</f>
        <v>540957</v>
      </c>
      <c r="R69" s="39">
        <f t="shared" ref="R69:S71" si="132">+R17+R43</f>
        <v>287647</v>
      </c>
      <c r="S69" s="37">
        <f t="shared" si="132"/>
        <v>288968</v>
      </c>
      <c r="T69" s="186">
        <f t="shared" ref="T69:T71" si="133">SUM(R69:S69)</f>
        <v>576615</v>
      </c>
      <c r="U69" s="147">
        <f>U17+U43</f>
        <v>99</v>
      </c>
      <c r="V69" s="186">
        <f>+T69+U69</f>
        <v>576714</v>
      </c>
      <c r="W69" s="40">
        <f t="shared" si="97"/>
        <v>6.6099523622025425</v>
      </c>
    </row>
    <row r="70" spans="1:23" ht="14.25" customHeight="1">
      <c r="A70" s="3" t="str">
        <f t="shared" si="114"/>
        <v xml:space="preserve"> </v>
      </c>
      <c r="B70" s="110" t="s">
        <v>22</v>
      </c>
      <c r="C70" s="124">
        <f t="shared" ref="C70:E70" si="134">+C18+C44</f>
        <v>1787</v>
      </c>
      <c r="D70" s="126">
        <f t="shared" si="134"/>
        <v>1788</v>
      </c>
      <c r="E70" s="168">
        <f t="shared" si="134"/>
        <v>3575</v>
      </c>
      <c r="F70" s="124">
        <f t="shared" si="129"/>
        <v>1935</v>
      </c>
      <c r="G70" s="126">
        <f t="shared" si="129"/>
        <v>1935</v>
      </c>
      <c r="H70" s="168">
        <f t="shared" si="129"/>
        <v>3870</v>
      </c>
      <c r="I70" s="127">
        <f t="shared" si="92"/>
        <v>8.2517482517482588</v>
      </c>
      <c r="J70" s="3"/>
      <c r="L70" s="13" t="s">
        <v>22</v>
      </c>
      <c r="M70" s="39">
        <f t="shared" ref="M70:N70" si="135">+M18+M44</f>
        <v>264521</v>
      </c>
      <c r="N70" s="37">
        <f t="shared" si="135"/>
        <v>278228</v>
      </c>
      <c r="O70" s="402">
        <f t="shared" si="131"/>
        <v>542749</v>
      </c>
      <c r="P70" s="401">
        <f>P18+P44</f>
        <v>0</v>
      </c>
      <c r="Q70" s="402">
        <f>+O70+P70</f>
        <v>542749</v>
      </c>
      <c r="R70" s="39">
        <f t="shared" si="132"/>
        <v>279730</v>
      </c>
      <c r="S70" s="37">
        <f t="shared" si="132"/>
        <v>294514</v>
      </c>
      <c r="T70" s="186">
        <f t="shared" si="133"/>
        <v>574244</v>
      </c>
      <c r="U70" s="147">
        <f>U18+U44</f>
        <v>0</v>
      </c>
      <c r="V70" s="186">
        <f>+T70+U70</f>
        <v>574244</v>
      </c>
      <c r="W70" s="40">
        <f t="shared" si="97"/>
        <v>5.8028665184090666</v>
      </c>
    </row>
    <row r="71" spans="1:23" ht="14.25" customHeight="1" thickBot="1">
      <c r="A71" s="3" t="str">
        <f t="shared" si="114"/>
        <v xml:space="preserve"> </v>
      </c>
      <c r="B71" s="110" t="s">
        <v>23</v>
      </c>
      <c r="C71" s="124">
        <f t="shared" ref="C71:E71" si="136">+C19+C45</f>
        <v>1663</v>
      </c>
      <c r="D71" s="143">
        <f t="shared" si="136"/>
        <v>1663</v>
      </c>
      <c r="E71" s="172">
        <f t="shared" si="136"/>
        <v>3326</v>
      </c>
      <c r="F71" s="124">
        <f t="shared" si="129"/>
        <v>1786</v>
      </c>
      <c r="G71" s="143">
        <f t="shared" si="129"/>
        <v>1786</v>
      </c>
      <c r="H71" s="172">
        <f t="shared" si="129"/>
        <v>3572</v>
      </c>
      <c r="I71" s="144">
        <f t="shared" si="92"/>
        <v>7.3962717979555004</v>
      </c>
      <c r="J71" s="3"/>
      <c r="L71" s="13" t="s">
        <v>23</v>
      </c>
      <c r="M71" s="39">
        <f t="shared" ref="M71:N71" si="137">+M19+M45</f>
        <v>236679</v>
      </c>
      <c r="N71" s="37">
        <f t="shared" si="137"/>
        <v>243440</v>
      </c>
      <c r="O71" s="402">
        <f t="shared" si="131"/>
        <v>480119</v>
      </c>
      <c r="P71" s="38">
        <f>P19+P45</f>
        <v>0</v>
      </c>
      <c r="Q71" s="189">
        <f>+O71+P71</f>
        <v>480119</v>
      </c>
      <c r="R71" s="39">
        <f t="shared" si="132"/>
        <v>247433</v>
      </c>
      <c r="S71" s="37">
        <f t="shared" si="132"/>
        <v>250164</v>
      </c>
      <c r="T71" s="186">
        <f t="shared" si="133"/>
        <v>497597</v>
      </c>
      <c r="U71" s="38">
        <f>U19+U45</f>
        <v>0</v>
      </c>
      <c r="V71" s="189">
        <f>+T71+U71</f>
        <v>497597</v>
      </c>
      <c r="W71" s="40">
        <f t="shared" si="97"/>
        <v>3.640347497182983</v>
      </c>
    </row>
    <row r="72" spans="1:23" ht="14.25" customHeight="1" thickTop="1" thickBot="1">
      <c r="A72" s="3" t="str">
        <f t="shared" si="114"/>
        <v xml:space="preserve"> </v>
      </c>
      <c r="B72" s="131" t="s">
        <v>24</v>
      </c>
      <c r="C72" s="132">
        <f t="shared" ref="C72:E72" si="138">+C69+C70+C71</f>
        <v>5233</v>
      </c>
      <c r="D72" s="134">
        <f t="shared" si="138"/>
        <v>5235</v>
      </c>
      <c r="E72" s="178">
        <f t="shared" si="138"/>
        <v>10468</v>
      </c>
      <c r="F72" s="132">
        <f t="shared" ref="F72:H72" si="139">+F69+F70+F71</f>
        <v>5642</v>
      </c>
      <c r="G72" s="134">
        <f t="shared" si="139"/>
        <v>5643</v>
      </c>
      <c r="H72" s="178">
        <f t="shared" si="139"/>
        <v>11285</v>
      </c>
      <c r="I72" s="135">
        <f t="shared" si="92"/>
        <v>7.8047382499044637</v>
      </c>
      <c r="J72" s="3"/>
      <c r="L72" s="41" t="s">
        <v>24</v>
      </c>
      <c r="M72" s="45">
        <f t="shared" ref="M72:Q72" si="140">+M69+M70+M71</f>
        <v>770500</v>
      </c>
      <c r="N72" s="43">
        <f t="shared" si="140"/>
        <v>792995</v>
      </c>
      <c r="O72" s="187">
        <f t="shared" si="140"/>
        <v>1563495</v>
      </c>
      <c r="P72" s="44">
        <f t="shared" si="140"/>
        <v>330</v>
      </c>
      <c r="Q72" s="190">
        <f t="shared" si="140"/>
        <v>1563825</v>
      </c>
      <c r="R72" s="45">
        <f t="shared" ref="R72:V72" si="141">+R69+R70+R71</f>
        <v>814810</v>
      </c>
      <c r="S72" s="43">
        <f t="shared" si="141"/>
        <v>833646</v>
      </c>
      <c r="T72" s="187">
        <f t="shared" si="141"/>
        <v>1648456</v>
      </c>
      <c r="U72" s="44">
        <f t="shared" si="141"/>
        <v>99</v>
      </c>
      <c r="V72" s="190">
        <f t="shared" si="141"/>
        <v>1648555</v>
      </c>
      <c r="W72" s="46">
        <f t="shared" si="97"/>
        <v>5.4181254296356673</v>
      </c>
    </row>
    <row r="73" spans="1:23" ht="14.25" customHeight="1" thickTop="1" thickBot="1">
      <c r="A73" s="3" t="str">
        <f t="shared" ref="A73:A74" si="142">IF(ISERROR(F73/G73)," ",IF(F73/G73&gt;0.5,IF(F73/G73&lt;1.5," ","NOT OK"),"NOT OK"))</f>
        <v xml:space="preserve"> </v>
      </c>
      <c r="B73" s="110" t="s">
        <v>10</v>
      </c>
      <c r="C73" s="124">
        <f t="shared" ref="C73:E73" si="143">+C21+C47</f>
        <v>1818</v>
      </c>
      <c r="D73" s="126">
        <f t="shared" si="143"/>
        <v>1820</v>
      </c>
      <c r="E73" s="174">
        <f t="shared" si="143"/>
        <v>3638</v>
      </c>
      <c r="F73" s="124">
        <f>+F21+F47</f>
        <v>2027</v>
      </c>
      <c r="G73" s="126">
        <f>+G21+G47</f>
        <v>2027</v>
      </c>
      <c r="H73" s="174">
        <f>+H21+H47</f>
        <v>4054</v>
      </c>
      <c r="I73" s="127">
        <f t="shared" ref="I73:I74" si="144">IF(E73=0,0,((H73/E73)-1)*100)</f>
        <v>11.434854315557995</v>
      </c>
      <c r="J73" s="3"/>
      <c r="K73" s="6"/>
      <c r="L73" s="13" t="s">
        <v>10</v>
      </c>
      <c r="M73" s="39">
        <f t="shared" ref="M73:N73" si="145">+M21+M47</f>
        <v>279258</v>
      </c>
      <c r="N73" s="37">
        <f t="shared" si="145"/>
        <v>279988</v>
      </c>
      <c r="O73" s="402">
        <f>SUM(M73:N73)</f>
        <v>559246</v>
      </c>
      <c r="P73" s="38">
        <f>P21+P47</f>
        <v>0</v>
      </c>
      <c r="Q73" s="189">
        <f>+O73+P73</f>
        <v>559246</v>
      </c>
      <c r="R73" s="39">
        <f>+R21+R47</f>
        <v>293476</v>
      </c>
      <c r="S73" s="37">
        <f>+S21+S47</f>
        <v>297234</v>
      </c>
      <c r="T73" s="186">
        <f>SUM(R73:S73)</f>
        <v>590710</v>
      </c>
      <c r="U73" s="38">
        <f>U21+U47</f>
        <v>219</v>
      </c>
      <c r="V73" s="189">
        <f>+T73+U73</f>
        <v>590929</v>
      </c>
      <c r="W73" s="40">
        <f t="shared" ref="W73:W74" si="146">IF(Q73=0,0,((V73/Q73)-1)*100)</f>
        <v>5.6653065019687254</v>
      </c>
    </row>
    <row r="74" spans="1:23" ht="14.25" customHeight="1" thickTop="1" thickBot="1">
      <c r="A74" s="380" t="str">
        <f t="shared" si="142"/>
        <v xml:space="preserve"> </v>
      </c>
      <c r="B74" s="131" t="s">
        <v>66</v>
      </c>
      <c r="C74" s="132">
        <f>+C64+C68+C72+C73</f>
        <v>17622</v>
      </c>
      <c r="D74" s="134">
        <f t="shared" ref="D74" si="147">+D64+D68+D72+D73</f>
        <v>17622</v>
      </c>
      <c r="E74" s="178">
        <f t="shared" ref="E74" si="148">+E64+E68+E72+E73</f>
        <v>35244</v>
      </c>
      <c r="F74" s="132">
        <f t="shared" ref="F74" si="149">+F64+F68+F72+F73</f>
        <v>19553</v>
      </c>
      <c r="G74" s="134">
        <f t="shared" ref="G74" si="150">+G64+G68+G72+G73</f>
        <v>19550</v>
      </c>
      <c r="H74" s="178">
        <f t="shared" ref="H74" si="151">+H64+H68+H72+H73</f>
        <v>39103</v>
      </c>
      <c r="I74" s="135">
        <f t="shared" si="144"/>
        <v>10.94938145499944</v>
      </c>
      <c r="J74" s="3"/>
      <c r="L74" s="41" t="s">
        <v>66</v>
      </c>
      <c r="M74" s="45">
        <f>+M64+M68+M72+M73</f>
        <v>2625166</v>
      </c>
      <c r="N74" s="43">
        <f t="shared" ref="N74" si="152">+N64+N68+N72+N73</f>
        <v>2687799</v>
      </c>
      <c r="O74" s="187">
        <f t="shared" ref="O74" si="153">+O64+O68+O72+O73</f>
        <v>5312965</v>
      </c>
      <c r="P74" s="43">
        <f t="shared" ref="P74" si="154">+P64+P68+P72+P73</f>
        <v>495</v>
      </c>
      <c r="Q74" s="187">
        <f t="shared" ref="Q74" si="155">+Q64+Q68+Q72+Q73</f>
        <v>5313460</v>
      </c>
      <c r="R74" s="45">
        <f t="shared" ref="R74" si="156">+R64+R68+R72+R73</f>
        <v>2893904</v>
      </c>
      <c r="S74" s="43">
        <f t="shared" ref="S74" si="157">+S64+S68+S72+S73</f>
        <v>2958377</v>
      </c>
      <c r="T74" s="187">
        <f t="shared" ref="T74" si="158">+T64+T68+T72+T73</f>
        <v>5852281</v>
      </c>
      <c r="U74" s="43">
        <f t="shared" ref="U74" si="159">+U64+U68+U72+U73</f>
        <v>868</v>
      </c>
      <c r="V74" s="187">
        <f t="shared" ref="V74" si="160">+V64+V68+V72+V73</f>
        <v>5853149</v>
      </c>
      <c r="W74" s="46">
        <f t="shared" si="146"/>
        <v>10.157016332107505</v>
      </c>
    </row>
    <row r="75" spans="1:23" ht="14.25" customHeight="1" thickTop="1">
      <c r="A75" s="3" t="str">
        <f>IF(ISERROR(F75/G75)," ",IF(F75/G75&gt;0.5,IF(F75/G75&lt;1.5," ","NOT OK"),"NOT OK"))</f>
        <v xml:space="preserve"> </v>
      </c>
      <c r="B75" s="110" t="s">
        <v>11</v>
      </c>
      <c r="C75" s="124">
        <f t="shared" ref="C75:E75" si="161">+C23+C49</f>
        <v>1909</v>
      </c>
      <c r="D75" s="126">
        <f t="shared" si="161"/>
        <v>1909</v>
      </c>
      <c r="E75" s="174">
        <f t="shared" si="161"/>
        <v>3818</v>
      </c>
      <c r="F75" s="124"/>
      <c r="G75" s="126"/>
      <c r="H75" s="174"/>
      <c r="I75" s="127"/>
      <c r="J75" s="3"/>
      <c r="K75" s="6"/>
      <c r="L75" s="13" t="s">
        <v>11</v>
      </c>
      <c r="M75" s="39">
        <f t="shared" ref="M75:N75" si="162">+M23+M49</f>
        <v>292564</v>
      </c>
      <c r="N75" s="37">
        <f t="shared" si="162"/>
        <v>299751</v>
      </c>
      <c r="O75" s="402">
        <f>SUM(M75:N75)</f>
        <v>592315</v>
      </c>
      <c r="P75" s="38">
        <f>P23+P49</f>
        <v>0</v>
      </c>
      <c r="Q75" s="189">
        <f>+O75+P75</f>
        <v>592315</v>
      </c>
      <c r="R75" s="39"/>
      <c r="S75" s="37"/>
      <c r="T75" s="186"/>
      <c r="U75" s="38"/>
      <c r="V75" s="189"/>
      <c r="W75" s="40"/>
    </row>
    <row r="76" spans="1:23" ht="14.25" customHeight="1" thickBot="1">
      <c r="A76" s="3" t="str">
        <f>IF(ISERROR(F76/G76)," ",IF(F76/G76&gt;0.5,IF(F76/G76&lt;1.5," ","NOT OK"),"NOT OK"))</f>
        <v xml:space="preserve"> </v>
      </c>
      <c r="B76" s="115" t="s">
        <v>12</v>
      </c>
      <c r="C76" s="128">
        <f t="shared" ref="C76:E76" si="163">+C24+C50</f>
        <v>2000</v>
      </c>
      <c r="D76" s="130">
        <f t="shared" si="163"/>
        <v>1998</v>
      </c>
      <c r="E76" s="174">
        <f t="shared" si="163"/>
        <v>3998</v>
      </c>
      <c r="F76" s="128"/>
      <c r="G76" s="130"/>
      <c r="H76" s="174"/>
      <c r="I76" s="127"/>
      <c r="J76" s="3"/>
      <c r="K76" s="6"/>
      <c r="L76" s="22" t="s">
        <v>12</v>
      </c>
      <c r="M76" s="39">
        <f t="shared" ref="M76:N76" si="164">+M24+M50</f>
        <v>326987</v>
      </c>
      <c r="N76" s="37">
        <f t="shared" si="164"/>
        <v>323877</v>
      </c>
      <c r="O76" s="402">
        <f t="shared" ref="O76" si="165">SUM(M76:N76)</f>
        <v>650864</v>
      </c>
      <c r="P76" s="38">
        <f>P24+P50</f>
        <v>0</v>
      </c>
      <c r="Q76" s="189">
        <f>+O76+P76</f>
        <v>650864</v>
      </c>
      <c r="R76" s="39"/>
      <c r="S76" s="37"/>
      <c r="T76" s="186"/>
      <c r="U76" s="38"/>
      <c r="V76" s="189"/>
      <c r="W76" s="40"/>
    </row>
    <row r="77" spans="1:23" ht="14.25" customHeight="1" thickTop="1" thickBot="1">
      <c r="A77" s="380" t="str">
        <f t="shared" ref="A77:A78" si="166">IF(ISERROR(F77/G77)," ",IF(F77/G77&gt;0.5,IF(F77/G77&lt;1.5," ","NOT OK"),"NOT OK"))</f>
        <v xml:space="preserve"> </v>
      </c>
      <c r="B77" s="131" t="s">
        <v>38</v>
      </c>
      <c r="C77" s="132">
        <f t="shared" ref="C77:E77" si="167">+C73+C75+C76</f>
        <v>5727</v>
      </c>
      <c r="D77" s="134">
        <f t="shared" si="167"/>
        <v>5727</v>
      </c>
      <c r="E77" s="178">
        <f t="shared" si="167"/>
        <v>11454</v>
      </c>
      <c r="F77" s="132"/>
      <c r="G77" s="134"/>
      <c r="H77" s="178"/>
      <c r="I77" s="135"/>
      <c r="J77" s="3"/>
      <c r="L77" s="41" t="s">
        <v>38</v>
      </c>
      <c r="M77" s="45">
        <f t="shared" ref="M77:Q77" si="168">+M73+M75+M76</f>
        <v>898809</v>
      </c>
      <c r="N77" s="43">
        <f t="shared" si="168"/>
        <v>903616</v>
      </c>
      <c r="O77" s="187">
        <f t="shared" si="168"/>
        <v>1802425</v>
      </c>
      <c r="P77" s="43">
        <f t="shared" si="168"/>
        <v>0</v>
      </c>
      <c r="Q77" s="187">
        <f t="shared" si="168"/>
        <v>1802425</v>
      </c>
      <c r="R77" s="45"/>
      <c r="S77" s="43"/>
      <c r="T77" s="187"/>
      <c r="U77" s="43"/>
      <c r="V77" s="187"/>
      <c r="W77" s="46"/>
    </row>
    <row r="78" spans="1:23" ht="14.25" customHeight="1" thickTop="1" thickBot="1">
      <c r="A78" s="381" t="str">
        <f t="shared" si="166"/>
        <v xml:space="preserve"> </v>
      </c>
      <c r="B78" s="131" t="s">
        <v>63</v>
      </c>
      <c r="C78" s="132">
        <f t="shared" ref="C78:E78" si="169">+C64+C68+C72+C77</f>
        <v>21531</v>
      </c>
      <c r="D78" s="134">
        <f t="shared" si="169"/>
        <v>21529</v>
      </c>
      <c r="E78" s="175">
        <f t="shared" si="169"/>
        <v>43060</v>
      </c>
      <c r="F78" s="132"/>
      <c r="G78" s="134"/>
      <c r="H78" s="175"/>
      <c r="I78" s="136"/>
      <c r="J78" s="7"/>
      <c r="L78" s="41" t="s">
        <v>63</v>
      </c>
      <c r="M78" s="45">
        <f t="shared" ref="M78:Q78" si="170">+M64+M68+M72+M77</f>
        <v>3244717</v>
      </c>
      <c r="N78" s="43">
        <f t="shared" si="170"/>
        <v>3311427</v>
      </c>
      <c r="O78" s="187">
        <f t="shared" si="170"/>
        <v>6556144</v>
      </c>
      <c r="P78" s="44">
        <f t="shared" si="170"/>
        <v>495</v>
      </c>
      <c r="Q78" s="190">
        <f t="shared" si="170"/>
        <v>6556639</v>
      </c>
      <c r="R78" s="45"/>
      <c r="S78" s="43"/>
      <c r="T78" s="187"/>
      <c r="U78" s="44"/>
      <c r="V78" s="190"/>
      <c r="W78" s="46"/>
    </row>
    <row r="79" spans="1:23" ht="14.25" thickTop="1" thickBot="1">
      <c r="B79" s="145" t="s">
        <v>60</v>
      </c>
      <c r="C79" s="106"/>
      <c r="D79" s="106"/>
      <c r="E79" s="106"/>
      <c r="F79" s="106"/>
      <c r="G79" s="106"/>
      <c r="H79" s="106"/>
      <c r="I79" s="107"/>
      <c r="J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1:23" ht="13.5" thickTop="1">
      <c r="L80" s="467" t="s">
        <v>33</v>
      </c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9"/>
    </row>
    <row r="81" spans="1:23" ht="13.5" thickBot="1">
      <c r="L81" s="470" t="s">
        <v>43</v>
      </c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2"/>
    </row>
    <row r="82" spans="1:23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:23" ht="24.75" customHeight="1" thickTop="1" thickBot="1">
      <c r="L83" s="58"/>
      <c r="M83" s="475" t="s">
        <v>64</v>
      </c>
      <c r="N83" s="473"/>
      <c r="O83" s="473"/>
      <c r="P83" s="473"/>
      <c r="Q83" s="474"/>
      <c r="R83" s="473" t="s">
        <v>65</v>
      </c>
      <c r="S83" s="473"/>
      <c r="T83" s="473"/>
      <c r="U83" s="473"/>
      <c r="V83" s="474"/>
      <c r="W83" s="354" t="s">
        <v>2</v>
      </c>
    </row>
    <row r="84" spans="1:23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355" t="s">
        <v>4</v>
      </c>
    </row>
    <row r="85" spans="1:23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353"/>
    </row>
    <row r="86" spans="1:23" ht="5.25" customHeight="1" thickTop="1" thickBot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:23" ht="13.5" thickTop="1">
      <c r="A87" s="384"/>
      <c r="L87" s="60" t="s">
        <v>13</v>
      </c>
      <c r="M87" s="77">
        <v>22</v>
      </c>
      <c r="N87" s="78">
        <v>26</v>
      </c>
      <c r="O87" s="388">
        <f t="shared" ref="O87" si="171">+M87+N87</f>
        <v>48</v>
      </c>
      <c r="P87" s="79">
        <v>0</v>
      </c>
      <c r="Q87" s="200">
        <f>O87+P87</f>
        <v>48</v>
      </c>
      <c r="R87" s="77">
        <v>29</v>
      </c>
      <c r="S87" s="78">
        <v>19</v>
      </c>
      <c r="T87" s="388">
        <f t="shared" ref="T87" si="172">+R87+S87</f>
        <v>48</v>
      </c>
      <c r="U87" s="79">
        <v>0</v>
      </c>
      <c r="V87" s="200">
        <f>T87+U87</f>
        <v>48</v>
      </c>
      <c r="W87" s="80">
        <f t="shared" ref="W87" si="173">IF(Q87=0,0,((V87/Q87)-1)*100)</f>
        <v>0</v>
      </c>
    </row>
    <row r="88" spans="1:23">
      <c r="A88" s="384"/>
      <c r="L88" s="60" t="s">
        <v>14</v>
      </c>
      <c r="M88" s="77">
        <v>19</v>
      </c>
      <c r="N88" s="78">
        <v>19</v>
      </c>
      <c r="O88" s="200">
        <f>+M88+N88</f>
        <v>38</v>
      </c>
      <c r="P88" s="79">
        <v>0</v>
      </c>
      <c r="Q88" s="200">
        <f>O88+P88</f>
        <v>38</v>
      </c>
      <c r="R88" s="77">
        <v>19</v>
      </c>
      <c r="S88" s="78">
        <v>17</v>
      </c>
      <c r="T88" s="200">
        <f>+R88+S88</f>
        <v>36</v>
      </c>
      <c r="U88" s="79">
        <v>0</v>
      </c>
      <c r="V88" s="200">
        <f>T88+U88</f>
        <v>36</v>
      </c>
      <c r="W88" s="80">
        <f>IF(Q88=0,0,((V88/Q88)-1)*100)</f>
        <v>-5.2631578947368478</v>
      </c>
    </row>
    <row r="89" spans="1:23" ht="13.5" thickBot="1">
      <c r="A89" s="384"/>
      <c r="L89" s="60" t="s">
        <v>15</v>
      </c>
      <c r="M89" s="77">
        <v>17</v>
      </c>
      <c r="N89" s="78">
        <v>27</v>
      </c>
      <c r="O89" s="232">
        <f>+M89+N89</f>
        <v>44</v>
      </c>
      <c r="P89" s="79">
        <v>0</v>
      </c>
      <c r="Q89" s="200">
        <f>O89+P89</f>
        <v>44</v>
      </c>
      <c r="R89" s="77">
        <v>26</v>
      </c>
      <c r="S89" s="78">
        <v>24</v>
      </c>
      <c r="T89" s="232">
        <f>+R89+S89</f>
        <v>50</v>
      </c>
      <c r="U89" s="79">
        <v>0</v>
      </c>
      <c r="V89" s="200">
        <f>T89+U89</f>
        <v>50</v>
      </c>
      <c r="W89" s="80">
        <f>IF(Q89=0,0,((V89/Q89)-1)*100)</f>
        <v>13.636363636363647</v>
      </c>
    </row>
    <row r="90" spans="1:23" ht="14.25" thickTop="1" thickBot="1">
      <c r="A90" s="384"/>
      <c r="L90" s="81" t="s">
        <v>61</v>
      </c>
      <c r="M90" s="82">
        <f>+M87+M88+M89</f>
        <v>58</v>
      </c>
      <c r="N90" s="83">
        <f t="shared" ref="N90:V90" si="174">+N87+N88+N89</f>
        <v>72</v>
      </c>
      <c r="O90" s="201">
        <f t="shared" si="174"/>
        <v>130</v>
      </c>
      <c r="P90" s="82">
        <f t="shared" si="174"/>
        <v>0</v>
      </c>
      <c r="Q90" s="201">
        <f t="shared" si="174"/>
        <v>130</v>
      </c>
      <c r="R90" s="82">
        <f t="shared" si="174"/>
        <v>74</v>
      </c>
      <c r="S90" s="83">
        <f t="shared" si="174"/>
        <v>60</v>
      </c>
      <c r="T90" s="201">
        <f t="shared" si="174"/>
        <v>134</v>
      </c>
      <c r="U90" s="82">
        <f t="shared" si="174"/>
        <v>0</v>
      </c>
      <c r="V90" s="201">
        <f t="shared" si="174"/>
        <v>134</v>
      </c>
      <c r="W90" s="84">
        <f>IF(Q90=0,0,((V90/Q90)-1)*100)</f>
        <v>3.076923076923066</v>
      </c>
    </row>
    <row r="91" spans="1:23" ht="13.5" thickTop="1">
      <c r="A91" s="384"/>
      <c r="L91" s="60" t="s">
        <v>16</v>
      </c>
      <c r="M91" s="77">
        <v>29</v>
      </c>
      <c r="N91" s="78">
        <v>44</v>
      </c>
      <c r="O91" s="200">
        <f>+M91+N91</f>
        <v>73</v>
      </c>
      <c r="P91" s="79">
        <v>0</v>
      </c>
      <c r="Q91" s="200">
        <f>O91+P91</f>
        <v>73</v>
      </c>
      <c r="R91" s="77">
        <v>20</v>
      </c>
      <c r="S91" s="78">
        <v>25</v>
      </c>
      <c r="T91" s="200">
        <f>+R91+S91</f>
        <v>45</v>
      </c>
      <c r="U91" s="79">
        <v>0</v>
      </c>
      <c r="V91" s="200">
        <f>T91+U91</f>
        <v>45</v>
      </c>
      <c r="W91" s="80">
        <f>IF(Q91=0,0,((V91/Q91)-1)*100)</f>
        <v>-38.356164383561641</v>
      </c>
    </row>
    <row r="92" spans="1:23">
      <c r="A92" s="384"/>
      <c r="L92" s="60" t="s">
        <v>17</v>
      </c>
      <c r="M92" s="77">
        <v>32</v>
      </c>
      <c r="N92" s="78">
        <v>46</v>
      </c>
      <c r="O92" s="200">
        <f t="shared" ref="O92" si="175">+M92+N92</f>
        <v>78</v>
      </c>
      <c r="P92" s="79">
        <v>0</v>
      </c>
      <c r="Q92" s="200">
        <f>O92+P92</f>
        <v>78</v>
      </c>
      <c r="R92" s="77">
        <v>29</v>
      </c>
      <c r="S92" s="78">
        <v>31</v>
      </c>
      <c r="T92" s="200">
        <f>+R92+S92</f>
        <v>60</v>
      </c>
      <c r="U92" s="79">
        <v>0</v>
      </c>
      <c r="V92" s="200">
        <f>T92+U92</f>
        <v>60</v>
      </c>
      <c r="W92" s="80">
        <f t="shared" ref="W92" si="176">IF(Q92=0,0,((V92/Q92)-1)*100)</f>
        <v>-23.076923076923073</v>
      </c>
    </row>
    <row r="93" spans="1:23" ht="13.5" thickBot="1">
      <c r="A93" s="384"/>
      <c r="L93" s="60" t="s">
        <v>18</v>
      </c>
      <c r="M93" s="77">
        <v>26</v>
      </c>
      <c r="N93" s="78">
        <v>43</v>
      </c>
      <c r="O93" s="202">
        <f>+M93+N93</f>
        <v>69</v>
      </c>
      <c r="P93" s="85">
        <v>0</v>
      </c>
      <c r="Q93" s="202">
        <f>O93+P93</f>
        <v>69</v>
      </c>
      <c r="R93" s="77">
        <v>29</v>
      </c>
      <c r="S93" s="78">
        <v>29</v>
      </c>
      <c r="T93" s="202">
        <f>+R93+S93</f>
        <v>58</v>
      </c>
      <c r="U93" s="85">
        <v>0</v>
      </c>
      <c r="V93" s="202">
        <f>T93+U93</f>
        <v>58</v>
      </c>
      <c r="W93" s="80">
        <f>IF(Q93=0,0,((V93/Q93)-1)*100)</f>
        <v>-15.94202898550725</v>
      </c>
    </row>
    <row r="94" spans="1:23" ht="14.25" thickTop="1" thickBot="1">
      <c r="A94" s="384" t="str">
        <f>IF(ISERROR(F94/G94)," ",IF(F94/G94&gt;0.5,IF(F94/G94&lt;1.5," ","NOT OK"),"NOT OK"))</f>
        <v xml:space="preserve"> </v>
      </c>
      <c r="L94" s="86" t="s">
        <v>19</v>
      </c>
      <c r="M94" s="87">
        <f>+M91+M92+M93</f>
        <v>87</v>
      </c>
      <c r="N94" s="87">
        <f t="shared" ref="N94:V94" si="177">+N91+N92+N93</f>
        <v>133</v>
      </c>
      <c r="O94" s="203">
        <f t="shared" si="177"/>
        <v>220</v>
      </c>
      <c r="P94" s="88">
        <f t="shared" si="177"/>
        <v>0</v>
      </c>
      <c r="Q94" s="203">
        <f t="shared" si="177"/>
        <v>220</v>
      </c>
      <c r="R94" s="87">
        <f t="shared" si="177"/>
        <v>78</v>
      </c>
      <c r="S94" s="87">
        <f t="shared" si="177"/>
        <v>85</v>
      </c>
      <c r="T94" s="203">
        <f t="shared" si="177"/>
        <v>163</v>
      </c>
      <c r="U94" s="88">
        <f t="shared" si="177"/>
        <v>0</v>
      </c>
      <c r="V94" s="203">
        <f t="shared" si="177"/>
        <v>163</v>
      </c>
      <c r="W94" s="89">
        <f>IF(Q94=0,0,((V94/Q94)-1)*100)</f>
        <v>-25.909090909090903</v>
      </c>
    </row>
    <row r="95" spans="1:23" ht="13.5" thickTop="1">
      <c r="A95" s="384"/>
      <c r="L95" s="60" t="s">
        <v>21</v>
      </c>
      <c r="M95" s="77">
        <v>33</v>
      </c>
      <c r="N95" s="78">
        <v>18</v>
      </c>
      <c r="O95" s="202">
        <f>+M95+N95</f>
        <v>51</v>
      </c>
      <c r="P95" s="90">
        <v>0</v>
      </c>
      <c r="Q95" s="202">
        <f>O95+P95</f>
        <v>51</v>
      </c>
      <c r="R95" s="77">
        <v>21</v>
      </c>
      <c r="S95" s="78">
        <v>18</v>
      </c>
      <c r="T95" s="202">
        <f>+R95+S95</f>
        <v>39</v>
      </c>
      <c r="U95" s="90">
        <v>0</v>
      </c>
      <c r="V95" s="202">
        <f>T95+U95</f>
        <v>39</v>
      </c>
      <c r="W95" s="80">
        <f>IF(Q95=0,0,((V95/Q95)-1)*100)</f>
        <v>-23.529411764705888</v>
      </c>
    </row>
    <row r="96" spans="1:23">
      <c r="A96" s="384"/>
      <c r="L96" s="60" t="s">
        <v>22</v>
      </c>
      <c r="M96" s="77">
        <v>17</v>
      </c>
      <c r="N96" s="78">
        <v>11</v>
      </c>
      <c r="O96" s="202">
        <f t="shared" ref="O96" si="178">+M96+N96</f>
        <v>28</v>
      </c>
      <c r="P96" s="79">
        <v>0</v>
      </c>
      <c r="Q96" s="202">
        <f>O96+P96</f>
        <v>28</v>
      </c>
      <c r="R96" s="77">
        <v>24</v>
      </c>
      <c r="S96" s="78">
        <v>18</v>
      </c>
      <c r="T96" s="202">
        <f t="shared" ref="T96" si="179">+R96+S96</f>
        <v>42</v>
      </c>
      <c r="U96" s="79">
        <v>0</v>
      </c>
      <c r="V96" s="202">
        <f>T96+U96</f>
        <v>42</v>
      </c>
      <c r="W96" s="80">
        <f t="shared" ref="W96" si="180">IF(Q96=0,0,((V96/Q96)-1)*100)</f>
        <v>50</v>
      </c>
    </row>
    <row r="97" spans="1:23" ht="13.5" thickBot="1">
      <c r="A97" s="385"/>
      <c r="L97" s="60" t="s">
        <v>23</v>
      </c>
      <c r="M97" s="77">
        <v>28</v>
      </c>
      <c r="N97" s="78">
        <v>27</v>
      </c>
      <c r="O97" s="202">
        <f>+M97+N97</f>
        <v>55</v>
      </c>
      <c r="P97" s="79">
        <v>0</v>
      </c>
      <c r="Q97" s="202">
        <f>O97+P97</f>
        <v>55</v>
      </c>
      <c r="R97" s="77">
        <v>43</v>
      </c>
      <c r="S97" s="78">
        <v>30</v>
      </c>
      <c r="T97" s="202">
        <f>+R97+S97</f>
        <v>73</v>
      </c>
      <c r="U97" s="79">
        <v>0</v>
      </c>
      <c r="V97" s="202">
        <f>T97+U97</f>
        <v>73</v>
      </c>
      <c r="W97" s="80">
        <f>IF(Q97=0,0,((V97/Q97)-1)*100)</f>
        <v>32.727272727272741</v>
      </c>
    </row>
    <row r="98" spans="1:23" ht="14.25" customHeight="1" thickTop="1" thickBot="1">
      <c r="A98" s="384"/>
      <c r="L98" s="81" t="s">
        <v>40</v>
      </c>
      <c r="M98" s="82">
        <f t="shared" ref="M98:Q98" si="181">+M95+M96+M97</f>
        <v>78</v>
      </c>
      <c r="N98" s="83">
        <f t="shared" si="181"/>
        <v>56</v>
      </c>
      <c r="O98" s="201">
        <f t="shared" si="181"/>
        <v>134</v>
      </c>
      <c r="P98" s="82">
        <f t="shared" si="181"/>
        <v>0</v>
      </c>
      <c r="Q98" s="201">
        <f t="shared" si="181"/>
        <v>134</v>
      </c>
      <c r="R98" s="82">
        <f t="shared" ref="R98:V98" si="182">+R95+R96+R97</f>
        <v>88</v>
      </c>
      <c r="S98" s="83">
        <f t="shared" si="182"/>
        <v>66</v>
      </c>
      <c r="T98" s="201">
        <f t="shared" si="182"/>
        <v>154</v>
      </c>
      <c r="U98" s="82">
        <f t="shared" si="182"/>
        <v>0</v>
      </c>
      <c r="V98" s="201">
        <f t="shared" si="182"/>
        <v>154</v>
      </c>
      <c r="W98" s="84">
        <f t="shared" ref="W98" si="183">IF(Q98=0,0,((V98/Q98)-1)*100)</f>
        <v>14.925373134328357</v>
      </c>
    </row>
    <row r="99" spans="1:23" ht="14.25" customHeight="1" thickTop="1" thickBot="1">
      <c r="A99" s="384"/>
      <c r="L99" s="60" t="s">
        <v>10</v>
      </c>
      <c r="M99" s="77">
        <v>21</v>
      </c>
      <c r="N99" s="78">
        <v>30</v>
      </c>
      <c r="O99" s="200">
        <f>M99+N99</f>
        <v>51</v>
      </c>
      <c r="P99" s="79">
        <v>0</v>
      </c>
      <c r="Q99" s="200">
        <f>O99+P99</f>
        <v>51</v>
      </c>
      <c r="R99" s="77">
        <v>29</v>
      </c>
      <c r="S99" s="78">
        <v>27</v>
      </c>
      <c r="T99" s="200">
        <f>R99+S99</f>
        <v>56</v>
      </c>
      <c r="U99" s="79">
        <v>0</v>
      </c>
      <c r="V99" s="200">
        <f>T99+U99</f>
        <v>56</v>
      </c>
      <c r="W99" s="80">
        <f t="shared" ref="W99:W100" si="184">IF(Q99=0,0,((V99/Q99)-1)*100)</f>
        <v>9.8039215686274606</v>
      </c>
    </row>
    <row r="100" spans="1:23" ht="14.25" customHeight="1" thickTop="1" thickBot="1">
      <c r="A100" s="384"/>
      <c r="L100" s="81" t="s">
        <v>66</v>
      </c>
      <c r="M100" s="82">
        <f>+M90+M94+M98+M99</f>
        <v>244</v>
      </c>
      <c r="N100" s="83">
        <f t="shared" ref="N100:V100" si="185">+N90+N94+N98+N99</f>
        <v>291</v>
      </c>
      <c r="O100" s="201">
        <f t="shared" si="185"/>
        <v>535</v>
      </c>
      <c r="P100" s="82">
        <f t="shared" si="185"/>
        <v>0</v>
      </c>
      <c r="Q100" s="201">
        <f t="shared" si="185"/>
        <v>535</v>
      </c>
      <c r="R100" s="82">
        <f t="shared" si="185"/>
        <v>269</v>
      </c>
      <c r="S100" s="83">
        <f t="shared" si="185"/>
        <v>238</v>
      </c>
      <c r="T100" s="201">
        <f t="shared" si="185"/>
        <v>507</v>
      </c>
      <c r="U100" s="82">
        <f t="shared" si="185"/>
        <v>0</v>
      </c>
      <c r="V100" s="201">
        <f t="shared" si="185"/>
        <v>507</v>
      </c>
      <c r="W100" s="84">
        <f t="shared" si="184"/>
        <v>-5.2336448598130803</v>
      </c>
    </row>
    <row r="101" spans="1:23" ht="14.25" customHeight="1" thickTop="1">
      <c r="A101" s="384"/>
      <c r="L101" s="60" t="s">
        <v>11</v>
      </c>
      <c r="M101" s="77">
        <v>28</v>
      </c>
      <c r="N101" s="78">
        <v>24</v>
      </c>
      <c r="O101" s="200">
        <f>M101+N101</f>
        <v>52</v>
      </c>
      <c r="P101" s="79">
        <v>0</v>
      </c>
      <c r="Q101" s="200">
        <f>O101+P101</f>
        <v>52</v>
      </c>
      <c r="R101" s="77"/>
      <c r="S101" s="78"/>
      <c r="T101" s="200"/>
      <c r="U101" s="79"/>
      <c r="V101" s="200"/>
      <c r="W101" s="80"/>
    </row>
    <row r="102" spans="1:23" ht="14.25" customHeight="1" thickBot="1">
      <c r="A102" s="384"/>
      <c r="L102" s="66" t="s">
        <v>12</v>
      </c>
      <c r="M102" s="77">
        <v>23</v>
      </c>
      <c r="N102" s="78">
        <v>22</v>
      </c>
      <c r="O102" s="200">
        <f>M102+N102</f>
        <v>45</v>
      </c>
      <c r="P102" s="79">
        <v>0</v>
      </c>
      <c r="Q102" s="200">
        <f t="shared" ref="Q102" si="186">O102+P102</f>
        <v>45</v>
      </c>
      <c r="R102" s="77"/>
      <c r="S102" s="78"/>
      <c r="T102" s="200"/>
      <c r="U102" s="79"/>
      <c r="V102" s="200"/>
      <c r="W102" s="80"/>
    </row>
    <row r="103" spans="1:23" ht="14.25" customHeight="1" thickTop="1" thickBot="1">
      <c r="A103" s="384"/>
      <c r="L103" s="81" t="s">
        <v>38</v>
      </c>
      <c r="M103" s="82">
        <f t="shared" ref="M103:Q103" si="187">+M99+M101+M102</f>
        <v>72</v>
      </c>
      <c r="N103" s="83">
        <f t="shared" si="187"/>
        <v>76</v>
      </c>
      <c r="O103" s="201">
        <f t="shared" si="187"/>
        <v>148</v>
      </c>
      <c r="P103" s="82">
        <f t="shared" si="187"/>
        <v>0</v>
      </c>
      <c r="Q103" s="201">
        <f t="shared" si="187"/>
        <v>148</v>
      </c>
      <c r="R103" s="82"/>
      <c r="S103" s="83"/>
      <c r="T103" s="201"/>
      <c r="U103" s="82"/>
      <c r="V103" s="201"/>
      <c r="W103" s="84"/>
    </row>
    <row r="104" spans="1:23" ht="14.25" customHeight="1" thickTop="1" thickBot="1">
      <c r="A104" s="384"/>
      <c r="L104" s="81" t="s">
        <v>63</v>
      </c>
      <c r="M104" s="82">
        <f t="shared" ref="M104:Q104" si="188">+M90+M94+M98+M103</f>
        <v>295</v>
      </c>
      <c r="N104" s="83">
        <f t="shared" si="188"/>
        <v>337</v>
      </c>
      <c r="O104" s="230">
        <f t="shared" si="188"/>
        <v>632</v>
      </c>
      <c r="P104" s="82">
        <f t="shared" si="188"/>
        <v>0</v>
      </c>
      <c r="Q104" s="201">
        <f t="shared" si="188"/>
        <v>632</v>
      </c>
      <c r="R104" s="82"/>
      <c r="S104" s="83"/>
      <c r="T104" s="230"/>
      <c r="U104" s="82"/>
      <c r="V104" s="201"/>
      <c r="W104" s="84"/>
    </row>
    <row r="105" spans="1:23" ht="14.25" thickTop="1" thickBot="1">
      <c r="A105" s="384"/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:23" ht="13.5" thickTop="1">
      <c r="L106" s="467" t="s">
        <v>41</v>
      </c>
      <c r="M106" s="468"/>
      <c r="N106" s="468"/>
      <c r="O106" s="468"/>
      <c r="P106" s="468"/>
      <c r="Q106" s="468"/>
      <c r="R106" s="468"/>
      <c r="S106" s="468"/>
      <c r="T106" s="468"/>
      <c r="U106" s="468"/>
      <c r="V106" s="468"/>
      <c r="W106" s="469"/>
    </row>
    <row r="107" spans="1:23" ht="13.5" thickBot="1">
      <c r="L107" s="470" t="s">
        <v>44</v>
      </c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2"/>
    </row>
    <row r="108" spans="1:23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:23" ht="14.25" thickTop="1" thickBot="1">
      <c r="L109" s="58"/>
      <c r="M109" s="213" t="s">
        <v>64</v>
      </c>
      <c r="N109" s="212"/>
      <c r="O109" s="213"/>
      <c r="P109" s="211"/>
      <c r="Q109" s="212"/>
      <c r="R109" s="473" t="s">
        <v>65</v>
      </c>
      <c r="S109" s="473"/>
      <c r="T109" s="473"/>
      <c r="U109" s="473"/>
      <c r="V109" s="474"/>
      <c r="W109" s="354" t="s">
        <v>2</v>
      </c>
    </row>
    <row r="110" spans="1:23" ht="13.5" thickTop="1">
      <c r="L110" s="60" t="s">
        <v>3</v>
      </c>
      <c r="M110" s="61"/>
      <c r="N110" s="62"/>
      <c r="O110" s="63"/>
      <c r="P110" s="64"/>
      <c r="Q110" s="63"/>
      <c r="R110" s="61"/>
      <c r="S110" s="62"/>
      <c r="T110" s="63"/>
      <c r="U110" s="64"/>
      <c r="V110" s="63"/>
      <c r="W110" s="355" t="s">
        <v>4</v>
      </c>
    </row>
    <row r="111" spans="1:23" ht="13.5" thickBot="1">
      <c r="L111" s="66"/>
      <c r="M111" s="67" t="s">
        <v>35</v>
      </c>
      <c r="N111" s="68" t="s">
        <v>36</v>
      </c>
      <c r="O111" s="69" t="s">
        <v>37</v>
      </c>
      <c r="P111" s="70" t="s">
        <v>32</v>
      </c>
      <c r="Q111" s="69" t="s">
        <v>7</v>
      </c>
      <c r="R111" s="67" t="s">
        <v>35</v>
      </c>
      <c r="S111" s="68" t="s">
        <v>36</v>
      </c>
      <c r="T111" s="69" t="s">
        <v>37</v>
      </c>
      <c r="U111" s="70" t="s">
        <v>32</v>
      </c>
      <c r="V111" s="69" t="s">
        <v>7</v>
      </c>
      <c r="W111" s="356"/>
    </row>
    <row r="112" spans="1:23" ht="5.25" customHeight="1" thickTop="1">
      <c r="L112" s="60"/>
      <c r="M112" s="72"/>
      <c r="N112" s="73"/>
      <c r="O112" s="74"/>
      <c r="P112" s="75"/>
      <c r="Q112" s="74"/>
      <c r="R112" s="72"/>
      <c r="S112" s="73"/>
      <c r="T112" s="74"/>
      <c r="U112" s="75"/>
      <c r="V112" s="74"/>
      <c r="W112" s="76"/>
    </row>
    <row r="113" spans="1:23">
      <c r="L113" s="60" t="s">
        <v>13</v>
      </c>
      <c r="M113" s="77">
        <v>192</v>
      </c>
      <c r="N113" s="78">
        <v>209</v>
      </c>
      <c r="O113" s="200">
        <f>M113+N113</f>
        <v>401</v>
      </c>
      <c r="P113" s="79">
        <v>0</v>
      </c>
      <c r="Q113" s="200">
        <f>O113+P113</f>
        <v>401</v>
      </c>
      <c r="R113" s="77">
        <v>54</v>
      </c>
      <c r="S113" s="78">
        <v>215</v>
      </c>
      <c r="T113" s="200">
        <f>R113+S113</f>
        <v>269</v>
      </c>
      <c r="U113" s="79">
        <v>0</v>
      </c>
      <c r="V113" s="200">
        <f>T113+U113</f>
        <v>269</v>
      </c>
      <c r="W113" s="80">
        <f t="shared" ref="W113" si="189">IF(Q113=0,0,((V113/Q113)-1)*100)</f>
        <v>-32.917705735660853</v>
      </c>
    </row>
    <row r="114" spans="1:23">
      <c r="L114" s="60" t="s">
        <v>14</v>
      </c>
      <c r="M114" s="77">
        <v>188</v>
      </c>
      <c r="N114" s="78">
        <v>377</v>
      </c>
      <c r="O114" s="200">
        <f>M114+N114</f>
        <v>565</v>
      </c>
      <c r="P114" s="79">
        <v>0</v>
      </c>
      <c r="Q114" s="200">
        <f>O114+P114</f>
        <v>565</v>
      </c>
      <c r="R114" s="77">
        <v>51</v>
      </c>
      <c r="S114" s="78">
        <v>305</v>
      </c>
      <c r="T114" s="200">
        <f>R114+S114</f>
        <v>356</v>
      </c>
      <c r="U114" s="79">
        <v>0</v>
      </c>
      <c r="V114" s="200">
        <f>T114+U114</f>
        <v>356</v>
      </c>
      <c r="W114" s="80">
        <f>IF(Q114=0,0,((V114/Q114)-1)*100)</f>
        <v>-36.991150442477874</v>
      </c>
    </row>
    <row r="115" spans="1:23" ht="13.5" thickBot="1">
      <c r="L115" s="60" t="s">
        <v>15</v>
      </c>
      <c r="M115" s="77">
        <v>221</v>
      </c>
      <c r="N115" s="78">
        <v>289</v>
      </c>
      <c r="O115" s="200">
        <f>M115+N115</f>
        <v>510</v>
      </c>
      <c r="P115" s="79">
        <v>0</v>
      </c>
      <c r="Q115" s="200">
        <f>O115+P115</f>
        <v>510</v>
      </c>
      <c r="R115" s="77">
        <v>56</v>
      </c>
      <c r="S115" s="78">
        <v>256</v>
      </c>
      <c r="T115" s="200">
        <f>R115+S115</f>
        <v>312</v>
      </c>
      <c r="U115" s="79">
        <v>0</v>
      </c>
      <c r="V115" s="200">
        <f>T115+U115</f>
        <v>312</v>
      </c>
      <c r="W115" s="80">
        <f>IF(Q115=0,0,((V115/Q115)-1)*100)</f>
        <v>-38.823529411764703</v>
      </c>
    </row>
    <row r="116" spans="1:23" ht="14.25" thickTop="1" thickBot="1">
      <c r="A116" s="384"/>
      <c r="L116" s="81" t="s">
        <v>61</v>
      </c>
      <c r="M116" s="82">
        <f>+M113+M114+M115</f>
        <v>601</v>
      </c>
      <c r="N116" s="83">
        <f t="shared" ref="N116:V116" si="190">+N113+N114+N115</f>
        <v>875</v>
      </c>
      <c r="O116" s="201">
        <f t="shared" si="190"/>
        <v>1476</v>
      </c>
      <c r="P116" s="82">
        <f t="shared" si="190"/>
        <v>0</v>
      </c>
      <c r="Q116" s="201">
        <f t="shared" si="190"/>
        <v>1476</v>
      </c>
      <c r="R116" s="82">
        <f t="shared" si="190"/>
        <v>161</v>
      </c>
      <c r="S116" s="83">
        <f t="shared" si="190"/>
        <v>776</v>
      </c>
      <c r="T116" s="201">
        <f t="shared" si="190"/>
        <v>937</v>
      </c>
      <c r="U116" s="82">
        <f t="shared" si="190"/>
        <v>0</v>
      </c>
      <c r="V116" s="201">
        <f t="shared" si="190"/>
        <v>937</v>
      </c>
      <c r="W116" s="84">
        <f>IF(Q116=0,0,((V116/Q116)-1)*100)</f>
        <v>-36.517615176151764</v>
      </c>
    </row>
    <row r="117" spans="1:23" ht="13.5" thickTop="1">
      <c r="L117" s="60" t="s">
        <v>16</v>
      </c>
      <c r="M117" s="77">
        <v>167</v>
      </c>
      <c r="N117" s="78">
        <v>145</v>
      </c>
      <c r="O117" s="200">
        <f>SUM(M117:N117)</f>
        <v>312</v>
      </c>
      <c r="P117" s="79">
        <v>0</v>
      </c>
      <c r="Q117" s="200">
        <f>O117+P117</f>
        <v>312</v>
      </c>
      <c r="R117" s="77">
        <v>46</v>
      </c>
      <c r="S117" s="78">
        <v>96</v>
      </c>
      <c r="T117" s="200">
        <f>SUM(R117:S117)</f>
        <v>142</v>
      </c>
      <c r="U117" s="79">
        <v>0</v>
      </c>
      <c r="V117" s="200">
        <f>T117+U117</f>
        <v>142</v>
      </c>
      <c r="W117" s="80">
        <f>IF(Q117=0,0,((V117/Q117)-1)*100)</f>
        <v>-54.487179487179496</v>
      </c>
    </row>
    <row r="118" spans="1:23">
      <c r="L118" s="60" t="s">
        <v>17</v>
      </c>
      <c r="M118" s="77">
        <v>184</v>
      </c>
      <c r="N118" s="78">
        <v>135</v>
      </c>
      <c r="O118" s="200">
        <f>SUM(M118:N118)</f>
        <v>319</v>
      </c>
      <c r="P118" s="79">
        <v>0</v>
      </c>
      <c r="Q118" s="200">
        <f>O118+P118</f>
        <v>319</v>
      </c>
      <c r="R118" s="77">
        <v>32</v>
      </c>
      <c r="S118" s="78">
        <v>112</v>
      </c>
      <c r="T118" s="200">
        <f>SUM(R118:S118)</f>
        <v>144</v>
      </c>
      <c r="U118" s="79">
        <v>0</v>
      </c>
      <c r="V118" s="200">
        <f>T118+U118</f>
        <v>144</v>
      </c>
      <c r="W118" s="80">
        <f t="shared" ref="W118" si="191">IF(Q118=0,0,((V118/Q118)-1)*100)</f>
        <v>-54.858934169278996</v>
      </c>
    </row>
    <row r="119" spans="1:23" ht="13.5" thickBot="1">
      <c r="L119" s="60" t="s">
        <v>18</v>
      </c>
      <c r="M119" s="77">
        <v>183</v>
      </c>
      <c r="N119" s="78">
        <v>162</v>
      </c>
      <c r="O119" s="202">
        <f>SUM(M119:N119)</f>
        <v>345</v>
      </c>
      <c r="P119" s="85">
        <v>0</v>
      </c>
      <c r="Q119" s="202">
        <f>O119+P119</f>
        <v>345</v>
      </c>
      <c r="R119" s="77">
        <v>24</v>
      </c>
      <c r="S119" s="78">
        <v>98</v>
      </c>
      <c r="T119" s="202">
        <f>SUM(R119:S119)</f>
        <v>122</v>
      </c>
      <c r="U119" s="85">
        <v>0</v>
      </c>
      <c r="V119" s="202">
        <f>T119+U119</f>
        <v>122</v>
      </c>
      <c r="W119" s="80">
        <f>IF(Q119=0,0,((V119/Q119)-1)*100)</f>
        <v>-64.637681159420296</v>
      </c>
    </row>
    <row r="120" spans="1:23" ht="14.25" thickTop="1" thickBot="1">
      <c r="A120" s="384" t="str">
        <f>IF(ISERROR(F120/G120)," ",IF(F120/G120&gt;0.5,IF(F120/G120&lt;1.5," ","NOT OK"),"NOT OK"))</f>
        <v xml:space="preserve"> </v>
      </c>
      <c r="L120" s="86" t="s">
        <v>19</v>
      </c>
      <c r="M120" s="87">
        <f>+M117+M118+M119</f>
        <v>534</v>
      </c>
      <c r="N120" s="87">
        <f t="shared" ref="N120:V120" si="192">+N117+N118+N119</f>
        <v>442</v>
      </c>
      <c r="O120" s="203">
        <f t="shared" si="192"/>
        <v>976</v>
      </c>
      <c r="P120" s="88">
        <f t="shared" si="192"/>
        <v>0</v>
      </c>
      <c r="Q120" s="203">
        <f t="shared" si="192"/>
        <v>976</v>
      </c>
      <c r="R120" s="87">
        <f t="shared" si="192"/>
        <v>102</v>
      </c>
      <c r="S120" s="87">
        <f t="shared" si="192"/>
        <v>306</v>
      </c>
      <c r="T120" s="203">
        <f t="shared" si="192"/>
        <v>408</v>
      </c>
      <c r="U120" s="88">
        <f t="shared" si="192"/>
        <v>0</v>
      </c>
      <c r="V120" s="203">
        <f t="shared" si="192"/>
        <v>408</v>
      </c>
      <c r="W120" s="89">
        <f>IF(Q120=0,0,((V120/Q120)-1)*100)</f>
        <v>-58.196721311475407</v>
      </c>
    </row>
    <row r="121" spans="1:23" ht="13.5" thickTop="1">
      <c r="A121" s="386"/>
      <c r="K121" s="386"/>
      <c r="L121" s="60" t="s">
        <v>21</v>
      </c>
      <c r="M121" s="77">
        <v>186</v>
      </c>
      <c r="N121" s="78">
        <v>176</v>
      </c>
      <c r="O121" s="202">
        <f>SUM(M121:N121)</f>
        <v>362</v>
      </c>
      <c r="P121" s="90">
        <v>0</v>
      </c>
      <c r="Q121" s="202">
        <f>O121+P121</f>
        <v>362</v>
      </c>
      <c r="R121" s="77">
        <v>31</v>
      </c>
      <c r="S121" s="78">
        <v>96</v>
      </c>
      <c r="T121" s="202">
        <f>SUM(R121:S121)</f>
        <v>127</v>
      </c>
      <c r="U121" s="90">
        <v>0</v>
      </c>
      <c r="V121" s="202">
        <f>T121+U121</f>
        <v>127</v>
      </c>
      <c r="W121" s="80">
        <f>IF(Q121=0,0,((V121/Q121)-1)*100)</f>
        <v>-64.917127071823202</v>
      </c>
    </row>
    <row r="122" spans="1:23">
      <c r="A122" s="386"/>
      <c r="K122" s="386"/>
      <c r="L122" s="60" t="s">
        <v>22</v>
      </c>
      <c r="M122" s="77">
        <v>195</v>
      </c>
      <c r="N122" s="78">
        <v>127</v>
      </c>
      <c r="O122" s="202">
        <f>SUM(M122:N122)</f>
        <v>322</v>
      </c>
      <c r="P122" s="79">
        <v>0</v>
      </c>
      <c r="Q122" s="202">
        <f>O122+P122</f>
        <v>322</v>
      </c>
      <c r="R122" s="77">
        <v>32</v>
      </c>
      <c r="S122" s="78">
        <v>121</v>
      </c>
      <c r="T122" s="202">
        <f>SUM(R122:S122)</f>
        <v>153</v>
      </c>
      <c r="U122" s="79">
        <v>0</v>
      </c>
      <c r="V122" s="202">
        <f>T122+U122</f>
        <v>153</v>
      </c>
      <c r="W122" s="80">
        <f t="shared" ref="W122" si="193">IF(Q122=0,0,((V122/Q122)-1)*100)</f>
        <v>-52.484472049689444</v>
      </c>
    </row>
    <row r="123" spans="1:23" ht="13.5" thickBot="1">
      <c r="A123" s="386"/>
      <c r="K123" s="386"/>
      <c r="L123" s="60" t="s">
        <v>23</v>
      </c>
      <c r="M123" s="77">
        <v>78</v>
      </c>
      <c r="N123" s="78">
        <v>102</v>
      </c>
      <c r="O123" s="202">
        <f>SUM(M123:N123)</f>
        <v>180</v>
      </c>
      <c r="P123" s="79">
        <v>0</v>
      </c>
      <c r="Q123" s="202">
        <f>O123+P123</f>
        <v>180</v>
      </c>
      <c r="R123" s="77">
        <v>34</v>
      </c>
      <c r="S123" s="78">
        <v>92</v>
      </c>
      <c r="T123" s="202">
        <f>SUM(R123:S123)</f>
        <v>126</v>
      </c>
      <c r="U123" s="79">
        <v>0</v>
      </c>
      <c r="V123" s="202">
        <f>T123+U123</f>
        <v>126</v>
      </c>
      <c r="W123" s="80">
        <f>IF(Q123=0,0,((V123/Q123)-1)*100)</f>
        <v>-30.000000000000004</v>
      </c>
    </row>
    <row r="124" spans="1:23" ht="14.25" customHeight="1" thickTop="1" thickBot="1">
      <c r="L124" s="81" t="s">
        <v>40</v>
      </c>
      <c r="M124" s="82">
        <f t="shared" ref="M124:Q124" si="194">+M121+M122+M123</f>
        <v>459</v>
      </c>
      <c r="N124" s="83">
        <f t="shared" si="194"/>
        <v>405</v>
      </c>
      <c r="O124" s="201">
        <f t="shared" si="194"/>
        <v>864</v>
      </c>
      <c r="P124" s="82">
        <f t="shared" si="194"/>
        <v>0</v>
      </c>
      <c r="Q124" s="201">
        <f t="shared" si="194"/>
        <v>864</v>
      </c>
      <c r="R124" s="82">
        <f t="shared" ref="R124:V124" si="195">+R121+R122+R123</f>
        <v>97</v>
      </c>
      <c r="S124" s="83">
        <f t="shared" si="195"/>
        <v>309</v>
      </c>
      <c r="T124" s="201">
        <f t="shared" si="195"/>
        <v>406</v>
      </c>
      <c r="U124" s="82">
        <f t="shared" si="195"/>
        <v>0</v>
      </c>
      <c r="V124" s="201">
        <f t="shared" si="195"/>
        <v>406</v>
      </c>
      <c r="W124" s="84">
        <f t="shared" ref="W124" si="196">IF(Q124=0,0,((V124/Q124)-1)*100)</f>
        <v>-53.009259259259252</v>
      </c>
    </row>
    <row r="125" spans="1:23" ht="14.25" customHeight="1" thickTop="1" thickBot="1">
      <c r="L125" s="60" t="s">
        <v>10</v>
      </c>
      <c r="M125" s="77">
        <v>31.368000000000002</v>
      </c>
      <c r="N125" s="78">
        <v>118.194</v>
      </c>
      <c r="O125" s="200">
        <f>M125+N125</f>
        <v>149.56200000000001</v>
      </c>
      <c r="P125" s="79">
        <v>0</v>
      </c>
      <c r="Q125" s="200">
        <f>O125+P125</f>
        <v>149.56200000000001</v>
      </c>
      <c r="R125" s="77">
        <v>31</v>
      </c>
      <c r="S125" s="78">
        <v>89</v>
      </c>
      <c r="T125" s="200">
        <f>R125+S125</f>
        <v>120</v>
      </c>
      <c r="U125" s="79">
        <v>0</v>
      </c>
      <c r="V125" s="200">
        <f>T125+U125</f>
        <v>120</v>
      </c>
      <c r="W125" s="80">
        <f t="shared" ref="W125:W126" si="197">IF(Q125=0,0,((V125/Q125)-1)*100)</f>
        <v>-19.765715890399971</v>
      </c>
    </row>
    <row r="126" spans="1:23" ht="14.25" customHeight="1" thickTop="1" thickBot="1">
      <c r="A126" s="384"/>
      <c r="L126" s="81" t="s">
        <v>66</v>
      </c>
      <c r="M126" s="82">
        <f>+M116+M120+M124+M125</f>
        <v>1625.3679999999999</v>
      </c>
      <c r="N126" s="83">
        <f t="shared" ref="N126" si="198">+N116+N120+N124+N125</f>
        <v>1840.194</v>
      </c>
      <c r="O126" s="201">
        <f t="shared" ref="O126" si="199">+O116+O120+O124+O125</f>
        <v>3465.5619999999999</v>
      </c>
      <c r="P126" s="82">
        <f t="shared" ref="P126" si="200">+P116+P120+P124+P125</f>
        <v>0</v>
      </c>
      <c r="Q126" s="201">
        <f t="shared" ref="Q126" si="201">+Q116+Q120+Q124+Q125</f>
        <v>3465.5619999999999</v>
      </c>
      <c r="R126" s="82">
        <f t="shared" ref="R126" si="202">+R116+R120+R124+R125</f>
        <v>391</v>
      </c>
      <c r="S126" s="83">
        <f t="shared" ref="S126" si="203">+S116+S120+S124+S125</f>
        <v>1480</v>
      </c>
      <c r="T126" s="201">
        <f t="shared" ref="T126" si="204">+T116+T120+T124+T125</f>
        <v>1871</v>
      </c>
      <c r="U126" s="82">
        <f t="shared" ref="U126" si="205">+U116+U120+U124+U125</f>
        <v>0</v>
      </c>
      <c r="V126" s="201">
        <f t="shared" ref="V126" si="206">+V116+V120+V124+V125</f>
        <v>1871</v>
      </c>
      <c r="W126" s="84">
        <f t="shared" si="197"/>
        <v>-46.011642556099119</v>
      </c>
    </row>
    <row r="127" spans="1:23" ht="14.25" customHeight="1" thickTop="1">
      <c r="L127" s="60" t="s">
        <v>11</v>
      </c>
      <c r="M127" s="77">
        <v>51</v>
      </c>
      <c r="N127" s="78">
        <v>135</v>
      </c>
      <c r="O127" s="200">
        <f>M127+N127</f>
        <v>186</v>
      </c>
      <c r="P127" s="79">
        <v>0</v>
      </c>
      <c r="Q127" s="200">
        <f>O127+P127</f>
        <v>186</v>
      </c>
      <c r="R127" s="77"/>
      <c r="S127" s="78"/>
      <c r="T127" s="200"/>
      <c r="U127" s="79"/>
      <c r="V127" s="200"/>
      <c r="W127" s="80"/>
    </row>
    <row r="128" spans="1:23" ht="14.25" customHeight="1" thickBot="1">
      <c r="L128" s="66" t="s">
        <v>12</v>
      </c>
      <c r="M128" s="77">
        <v>65</v>
      </c>
      <c r="N128" s="78">
        <v>179</v>
      </c>
      <c r="O128" s="200">
        <f>M128+N128</f>
        <v>244</v>
      </c>
      <c r="P128" s="79">
        <v>0</v>
      </c>
      <c r="Q128" s="200">
        <f t="shared" ref="Q128" si="207">O128+P128</f>
        <v>244</v>
      </c>
      <c r="R128" s="77"/>
      <c r="S128" s="78"/>
      <c r="T128" s="200"/>
      <c r="U128" s="79"/>
      <c r="V128" s="200"/>
      <c r="W128" s="80"/>
    </row>
    <row r="129" spans="1:23" ht="14.25" customHeight="1" thickTop="1" thickBot="1">
      <c r="A129" s="384"/>
      <c r="L129" s="81" t="s">
        <v>38</v>
      </c>
      <c r="M129" s="82">
        <f t="shared" ref="M129:Q129" si="208">+M125+M127+M128</f>
        <v>147.36799999999999</v>
      </c>
      <c r="N129" s="83">
        <f t="shared" si="208"/>
        <v>432.19400000000002</v>
      </c>
      <c r="O129" s="201">
        <f t="shared" si="208"/>
        <v>579.56200000000001</v>
      </c>
      <c r="P129" s="82">
        <f t="shared" si="208"/>
        <v>0</v>
      </c>
      <c r="Q129" s="201">
        <f t="shared" si="208"/>
        <v>579.56200000000001</v>
      </c>
      <c r="R129" s="82"/>
      <c r="S129" s="83"/>
      <c r="T129" s="201"/>
      <c r="U129" s="82"/>
      <c r="V129" s="201"/>
      <c r="W129" s="84"/>
    </row>
    <row r="130" spans="1:23" ht="14.25" customHeight="1" thickTop="1" thickBot="1">
      <c r="A130" s="384"/>
      <c r="L130" s="81" t="s">
        <v>63</v>
      </c>
      <c r="M130" s="82">
        <f t="shared" ref="M130:Q130" si="209">+M116+M120+M124+M129</f>
        <v>1741.3679999999999</v>
      </c>
      <c r="N130" s="83">
        <f t="shared" si="209"/>
        <v>2154.194</v>
      </c>
      <c r="O130" s="230">
        <f t="shared" si="209"/>
        <v>3895.5619999999999</v>
      </c>
      <c r="P130" s="82">
        <f t="shared" si="209"/>
        <v>0</v>
      </c>
      <c r="Q130" s="201">
        <f t="shared" si="209"/>
        <v>3895.5619999999999</v>
      </c>
      <c r="R130" s="82"/>
      <c r="S130" s="83"/>
      <c r="T130" s="230"/>
      <c r="U130" s="82"/>
      <c r="V130" s="201"/>
      <c r="W130" s="84"/>
    </row>
    <row r="131" spans="1:23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:23" ht="13.5" thickTop="1">
      <c r="L132" s="467" t="s">
        <v>42</v>
      </c>
      <c r="M132" s="468"/>
      <c r="N132" s="468"/>
      <c r="O132" s="468"/>
      <c r="P132" s="468"/>
      <c r="Q132" s="468"/>
      <c r="R132" s="468"/>
      <c r="S132" s="468"/>
      <c r="T132" s="468"/>
      <c r="U132" s="468"/>
      <c r="V132" s="468"/>
      <c r="W132" s="469"/>
    </row>
    <row r="133" spans="1:23" ht="13.5" thickBot="1">
      <c r="L133" s="470" t="s">
        <v>45</v>
      </c>
      <c r="M133" s="471"/>
      <c r="N133" s="471"/>
      <c r="O133" s="471"/>
      <c r="P133" s="471"/>
      <c r="Q133" s="471"/>
      <c r="R133" s="471"/>
      <c r="S133" s="471"/>
      <c r="T133" s="471"/>
      <c r="U133" s="471"/>
      <c r="V133" s="471"/>
      <c r="W133" s="472"/>
    </row>
    <row r="134" spans="1:23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:23" ht="14.25" thickTop="1" thickBot="1">
      <c r="L135" s="58"/>
      <c r="M135" s="213" t="s">
        <v>64</v>
      </c>
      <c r="N135" s="212"/>
      <c r="O135" s="213"/>
      <c r="P135" s="211"/>
      <c r="Q135" s="212"/>
      <c r="R135" s="473" t="s">
        <v>65</v>
      </c>
      <c r="S135" s="473"/>
      <c r="T135" s="473"/>
      <c r="U135" s="473"/>
      <c r="V135" s="474"/>
      <c r="W135" s="354" t="s">
        <v>2</v>
      </c>
    </row>
    <row r="136" spans="1:23" ht="13.5" thickTop="1">
      <c r="L136" s="60" t="s">
        <v>3</v>
      </c>
      <c r="M136" s="61"/>
      <c r="N136" s="62"/>
      <c r="O136" s="63"/>
      <c r="P136" s="64"/>
      <c r="Q136" s="102"/>
      <c r="R136" s="61"/>
      <c r="S136" s="62"/>
      <c r="T136" s="63"/>
      <c r="U136" s="64"/>
      <c r="V136" s="102"/>
      <c r="W136" s="355" t="s">
        <v>4</v>
      </c>
    </row>
    <row r="137" spans="1:23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410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376" t="s">
        <v>7</v>
      </c>
      <c r="W137" s="356"/>
    </row>
    <row r="138" spans="1:23" ht="5.25" customHeight="1" thickTop="1">
      <c r="L138" s="60"/>
      <c r="M138" s="72"/>
      <c r="N138" s="73"/>
      <c r="O138" s="74"/>
      <c r="P138" s="75"/>
      <c r="Q138" s="150"/>
      <c r="R138" s="72"/>
      <c r="S138" s="73"/>
      <c r="T138" s="74"/>
      <c r="U138" s="75"/>
      <c r="V138" s="150"/>
      <c r="W138" s="76"/>
    </row>
    <row r="139" spans="1:23" ht="14.25" customHeight="1">
      <c r="L139" s="60" t="s">
        <v>13</v>
      </c>
      <c r="M139" s="77">
        <f t="shared" ref="M139:N139" si="210">+M87+M113</f>
        <v>214</v>
      </c>
      <c r="N139" s="78">
        <f t="shared" si="210"/>
        <v>235</v>
      </c>
      <c r="O139" s="200">
        <f t="shared" ref="O139:O140" si="211">M139+N139</f>
        <v>449</v>
      </c>
      <c r="P139" s="79">
        <f>+P87+P113</f>
        <v>0</v>
      </c>
      <c r="Q139" s="207">
        <f>O139+P139</f>
        <v>449</v>
      </c>
      <c r="R139" s="77">
        <f t="shared" ref="R139:S141" si="212">+R87+R113</f>
        <v>83</v>
      </c>
      <c r="S139" s="78">
        <f t="shared" si="212"/>
        <v>234</v>
      </c>
      <c r="T139" s="200">
        <f t="shared" ref="T139:T149" si="213">R139+S139</f>
        <v>317</v>
      </c>
      <c r="U139" s="79">
        <f>+U87+U113</f>
        <v>0</v>
      </c>
      <c r="V139" s="207">
        <f>T139+U139</f>
        <v>317</v>
      </c>
      <c r="W139" s="80">
        <f>IF(Q139=0,0,((V139/Q139)-1)*100)</f>
        <v>-29.398663697104677</v>
      </c>
    </row>
    <row r="140" spans="1:23" ht="14.25" customHeight="1">
      <c r="L140" s="60" t="s">
        <v>14</v>
      </c>
      <c r="M140" s="77">
        <f t="shared" ref="M140:N140" si="214">+M88+M114</f>
        <v>207</v>
      </c>
      <c r="N140" s="78">
        <f t="shared" si="214"/>
        <v>396</v>
      </c>
      <c r="O140" s="200">
        <f t="shared" si="211"/>
        <v>603</v>
      </c>
      <c r="P140" s="79">
        <f>+P88+P114</f>
        <v>0</v>
      </c>
      <c r="Q140" s="207">
        <f>O140+P140</f>
        <v>603</v>
      </c>
      <c r="R140" s="77">
        <f t="shared" si="212"/>
        <v>70</v>
      </c>
      <c r="S140" s="78">
        <f t="shared" si="212"/>
        <v>322</v>
      </c>
      <c r="T140" s="200">
        <f t="shared" si="213"/>
        <v>392</v>
      </c>
      <c r="U140" s="79">
        <f>+U88+U114</f>
        <v>0</v>
      </c>
      <c r="V140" s="207">
        <f>T140+U140</f>
        <v>392</v>
      </c>
      <c r="W140" s="80">
        <f t="shared" ref="W140:W150" si="215">IF(Q140=0,0,((V140/Q140)-1)*100)</f>
        <v>-34.991708126036478</v>
      </c>
    </row>
    <row r="141" spans="1:23" ht="14.25" customHeight="1" thickBot="1">
      <c r="L141" s="60" t="s">
        <v>15</v>
      </c>
      <c r="M141" s="77">
        <f t="shared" ref="M141:N141" si="216">+M89+M115</f>
        <v>238</v>
      </c>
      <c r="N141" s="78">
        <f t="shared" si="216"/>
        <v>316</v>
      </c>
      <c r="O141" s="200">
        <f>M141+N141</f>
        <v>554</v>
      </c>
      <c r="P141" s="79">
        <f>+P89+P115</f>
        <v>0</v>
      </c>
      <c r="Q141" s="207">
        <f>O141+P141</f>
        <v>554</v>
      </c>
      <c r="R141" s="77">
        <f t="shared" si="212"/>
        <v>82</v>
      </c>
      <c r="S141" s="78">
        <f t="shared" si="212"/>
        <v>280</v>
      </c>
      <c r="T141" s="200">
        <f>R141+S141</f>
        <v>362</v>
      </c>
      <c r="U141" s="79">
        <f>+U89+U115</f>
        <v>0</v>
      </c>
      <c r="V141" s="207">
        <f>T141+U141</f>
        <v>362</v>
      </c>
      <c r="W141" s="80">
        <f>IF(Q141=0,0,((V141/Q141)-1)*100)</f>
        <v>-34.657039711191338</v>
      </c>
    </row>
    <row r="142" spans="1:23" ht="14.25" customHeight="1" thickTop="1" thickBot="1">
      <c r="L142" s="81" t="s">
        <v>61</v>
      </c>
      <c r="M142" s="82">
        <f t="shared" ref="M142:Q142" si="217">+M139+M140+M141</f>
        <v>659</v>
      </c>
      <c r="N142" s="83">
        <f t="shared" si="217"/>
        <v>947</v>
      </c>
      <c r="O142" s="201">
        <f t="shared" si="217"/>
        <v>1606</v>
      </c>
      <c r="P142" s="82">
        <f t="shared" si="217"/>
        <v>0</v>
      </c>
      <c r="Q142" s="201">
        <f t="shared" si="217"/>
        <v>1606</v>
      </c>
      <c r="R142" s="82">
        <f t="shared" ref="R142" si="218">+R139+R140+R141</f>
        <v>235</v>
      </c>
      <c r="S142" s="83">
        <f t="shared" ref="S142" si="219">+S139+S140+S141</f>
        <v>836</v>
      </c>
      <c r="T142" s="201">
        <f t="shared" ref="T142" si="220">+T139+T140+T141</f>
        <v>1071</v>
      </c>
      <c r="U142" s="82">
        <f t="shared" ref="U142" si="221">+U139+U140+U141</f>
        <v>0</v>
      </c>
      <c r="V142" s="201">
        <f t="shared" ref="V142" si="222">+V139+V140+V141</f>
        <v>1071</v>
      </c>
      <c r="W142" s="84">
        <f>IF(Q142=0,0,((V142/Q142)-1)*100)</f>
        <v>-33.312577833125779</v>
      </c>
    </row>
    <row r="143" spans="1:23" ht="14.25" customHeight="1" thickTop="1">
      <c r="L143" s="60" t="s">
        <v>16</v>
      </c>
      <c r="M143" s="77">
        <f t="shared" ref="M143:N143" si="223">+M91+M117</f>
        <v>196</v>
      </c>
      <c r="N143" s="78">
        <f t="shared" si="223"/>
        <v>189</v>
      </c>
      <c r="O143" s="200">
        <f t="shared" ref="O143" si="224">M143+N143</f>
        <v>385</v>
      </c>
      <c r="P143" s="79">
        <f>+P91+P117</f>
        <v>0</v>
      </c>
      <c r="Q143" s="207">
        <f>O143+P143</f>
        <v>385</v>
      </c>
      <c r="R143" s="77">
        <f t="shared" ref="R143:S145" si="225">+R91+R117</f>
        <v>66</v>
      </c>
      <c r="S143" s="78">
        <f t="shared" si="225"/>
        <v>121</v>
      </c>
      <c r="T143" s="200">
        <f t="shared" si="213"/>
        <v>187</v>
      </c>
      <c r="U143" s="79">
        <f>+U91+U117</f>
        <v>0</v>
      </c>
      <c r="V143" s="207">
        <f>T143+U143</f>
        <v>187</v>
      </c>
      <c r="W143" s="80">
        <f t="shared" si="215"/>
        <v>-51.428571428571423</v>
      </c>
    </row>
    <row r="144" spans="1:23" ht="14.25" customHeight="1">
      <c r="L144" s="60" t="s">
        <v>17</v>
      </c>
      <c r="M144" s="77">
        <f t="shared" ref="M144:N144" si="226">+M92+M118</f>
        <v>216</v>
      </c>
      <c r="N144" s="78">
        <f t="shared" si="226"/>
        <v>181</v>
      </c>
      <c r="O144" s="200">
        <f>M144+N144</f>
        <v>397</v>
      </c>
      <c r="P144" s="79">
        <f>+P92+P118</f>
        <v>0</v>
      </c>
      <c r="Q144" s="207">
        <f>O144+P144</f>
        <v>397</v>
      </c>
      <c r="R144" s="77">
        <f t="shared" si="225"/>
        <v>61</v>
      </c>
      <c r="S144" s="78">
        <f t="shared" si="225"/>
        <v>143</v>
      </c>
      <c r="T144" s="200">
        <f>R144+S144</f>
        <v>204</v>
      </c>
      <c r="U144" s="79">
        <f>+U92+U118</f>
        <v>0</v>
      </c>
      <c r="V144" s="207">
        <f>T144+U144</f>
        <v>204</v>
      </c>
      <c r="W144" s="80">
        <f>IF(Q144=0,0,((V144/Q144)-1)*100)</f>
        <v>-48.614609571788414</v>
      </c>
    </row>
    <row r="145" spans="1:23" ht="14.25" customHeight="1" thickBot="1">
      <c r="L145" s="60" t="s">
        <v>18</v>
      </c>
      <c r="M145" s="77">
        <f t="shared" ref="M145:N145" si="227">+M93+M119</f>
        <v>209</v>
      </c>
      <c r="N145" s="78">
        <f t="shared" si="227"/>
        <v>205</v>
      </c>
      <c r="O145" s="202">
        <f t="shared" ref="O145" si="228">M145+N145</f>
        <v>414</v>
      </c>
      <c r="P145" s="85">
        <f>+P93+P119</f>
        <v>0</v>
      </c>
      <c r="Q145" s="207">
        <f>O145+P145</f>
        <v>414</v>
      </c>
      <c r="R145" s="77">
        <f t="shared" si="225"/>
        <v>53</v>
      </c>
      <c r="S145" s="78">
        <f t="shared" si="225"/>
        <v>127</v>
      </c>
      <c r="T145" s="202">
        <f t="shared" si="213"/>
        <v>180</v>
      </c>
      <c r="U145" s="85">
        <f>+U93+U119</f>
        <v>0</v>
      </c>
      <c r="V145" s="207">
        <f>T145+U145</f>
        <v>180</v>
      </c>
      <c r="W145" s="80">
        <f t="shared" si="215"/>
        <v>-56.521739130434788</v>
      </c>
    </row>
    <row r="146" spans="1:23" ht="14.25" customHeight="1" thickTop="1" thickBot="1">
      <c r="A146" s="384"/>
      <c r="L146" s="86" t="s">
        <v>39</v>
      </c>
      <c r="M146" s="82">
        <f t="shared" ref="M146:Q146" si="229">+M143+M144+M145</f>
        <v>621</v>
      </c>
      <c r="N146" s="83">
        <f t="shared" si="229"/>
        <v>575</v>
      </c>
      <c r="O146" s="201">
        <f t="shared" si="229"/>
        <v>1196</v>
      </c>
      <c r="P146" s="82">
        <f t="shared" si="229"/>
        <v>0</v>
      </c>
      <c r="Q146" s="201">
        <f t="shared" si="229"/>
        <v>1196</v>
      </c>
      <c r="R146" s="82">
        <f t="shared" ref="R146" si="230">+R143+R144+R145</f>
        <v>180</v>
      </c>
      <c r="S146" s="83">
        <f t="shared" ref="S146" si="231">+S143+S144+S145</f>
        <v>391</v>
      </c>
      <c r="T146" s="201">
        <f t="shared" ref="T146" si="232">+T143+T144+T145</f>
        <v>571</v>
      </c>
      <c r="U146" s="82">
        <f t="shared" ref="U146" si="233">+U143+U144+U145</f>
        <v>0</v>
      </c>
      <c r="V146" s="201">
        <f t="shared" ref="V146" si="234">+V143+V144+V145</f>
        <v>571</v>
      </c>
      <c r="W146" s="89">
        <f t="shared" si="215"/>
        <v>-52.25752508361203</v>
      </c>
    </row>
    <row r="147" spans="1:23" ht="14.25" customHeight="1" thickTop="1">
      <c r="A147" s="384"/>
      <c r="L147" s="60" t="s">
        <v>21</v>
      </c>
      <c r="M147" s="77">
        <f t="shared" ref="M147:N147" si="235">+M95+M121</f>
        <v>219</v>
      </c>
      <c r="N147" s="78">
        <f t="shared" si="235"/>
        <v>194</v>
      </c>
      <c r="O147" s="202">
        <f t="shared" ref="O147:O149" si="236">M147+N147</f>
        <v>413</v>
      </c>
      <c r="P147" s="90">
        <f>+P95+P121</f>
        <v>0</v>
      </c>
      <c r="Q147" s="207">
        <f>O147+P147</f>
        <v>413</v>
      </c>
      <c r="R147" s="77">
        <f t="shared" ref="R147:S149" si="237">+R95+R121</f>
        <v>52</v>
      </c>
      <c r="S147" s="78">
        <f t="shared" si="237"/>
        <v>114</v>
      </c>
      <c r="T147" s="202">
        <f t="shared" si="213"/>
        <v>166</v>
      </c>
      <c r="U147" s="90">
        <f>+U95+U121</f>
        <v>0</v>
      </c>
      <c r="V147" s="207">
        <f>T147+U147</f>
        <v>166</v>
      </c>
      <c r="W147" s="80">
        <f t="shared" si="215"/>
        <v>-59.80629539951574</v>
      </c>
    </row>
    <row r="148" spans="1:23" ht="14.25" customHeight="1">
      <c r="A148" s="384"/>
      <c r="L148" s="60" t="s">
        <v>22</v>
      </c>
      <c r="M148" s="77">
        <f t="shared" ref="M148:N148" si="238">+M96+M122</f>
        <v>212</v>
      </c>
      <c r="N148" s="78">
        <f t="shared" si="238"/>
        <v>138</v>
      </c>
      <c r="O148" s="202">
        <f t="shared" si="236"/>
        <v>350</v>
      </c>
      <c r="P148" s="79">
        <f>+P96+P122</f>
        <v>0</v>
      </c>
      <c r="Q148" s="207">
        <f>O148+P148</f>
        <v>350</v>
      </c>
      <c r="R148" s="77">
        <f t="shared" si="237"/>
        <v>56</v>
      </c>
      <c r="S148" s="78">
        <f t="shared" si="237"/>
        <v>139</v>
      </c>
      <c r="T148" s="202">
        <f t="shared" si="213"/>
        <v>195</v>
      </c>
      <c r="U148" s="79">
        <f>+U96+U122</f>
        <v>0</v>
      </c>
      <c r="V148" s="207">
        <f>T148+U148</f>
        <v>195</v>
      </c>
      <c r="W148" s="80">
        <f t="shared" si="215"/>
        <v>-44.285714285714285</v>
      </c>
    </row>
    <row r="149" spans="1:23" ht="14.25" customHeight="1" thickBot="1">
      <c r="A149" s="386"/>
      <c r="K149" s="386"/>
      <c r="L149" s="60" t="s">
        <v>23</v>
      </c>
      <c r="M149" s="77">
        <f t="shared" ref="M149:N149" si="239">+M97+M123</f>
        <v>106</v>
      </c>
      <c r="N149" s="78">
        <f t="shared" si="239"/>
        <v>129</v>
      </c>
      <c r="O149" s="202">
        <f t="shared" si="236"/>
        <v>235</v>
      </c>
      <c r="P149" s="79">
        <f>+P97+P123</f>
        <v>0</v>
      </c>
      <c r="Q149" s="207">
        <f>O149+P149</f>
        <v>235</v>
      </c>
      <c r="R149" s="77">
        <f t="shared" si="237"/>
        <v>77</v>
      </c>
      <c r="S149" s="78">
        <f t="shared" si="237"/>
        <v>122</v>
      </c>
      <c r="T149" s="202">
        <f t="shared" si="213"/>
        <v>199</v>
      </c>
      <c r="U149" s="79">
        <f>+U97+U123</f>
        <v>0</v>
      </c>
      <c r="V149" s="207">
        <f>T149+U149</f>
        <v>199</v>
      </c>
      <c r="W149" s="80">
        <f t="shared" si="215"/>
        <v>-15.319148936170212</v>
      </c>
    </row>
    <row r="150" spans="1:23" ht="14.25" customHeight="1" thickTop="1" thickBot="1">
      <c r="A150" s="386"/>
      <c r="K150" s="386"/>
      <c r="L150" s="81" t="s">
        <v>40</v>
      </c>
      <c r="M150" s="82">
        <f t="shared" ref="M150:Q150" si="240">+M147+M148+M149</f>
        <v>537</v>
      </c>
      <c r="N150" s="83">
        <f t="shared" si="240"/>
        <v>461</v>
      </c>
      <c r="O150" s="201">
        <f t="shared" si="240"/>
        <v>998</v>
      </c>
      <c r="P150" s="82">
        <f t="shared" si="240"/>
        <v>0</v>
      </c>
      <c r="Q150" s="201">
        <f t="shared" si="240"/>
        <v>998</v>
      </c>
      <c r="R150" s="82">
        <f t="shared" ref="R150:V150" si="241">+R147+R148+R149</f>
        <v>185</v>
      </c>
      <c r="S150" s="83">
        <f t="shared" si="241"/>
        <v>375</v>
      </c>
      <c r="T150" s="201">
        <f t="shared" si="241"/>
        <v>560</v>
      </c>
      <c r="U150" s="82">
        <f t="shared" si="241"/>
        <v>0</v>
      </c>
      <c r="V150" s="201">
        <f t="shared" si="241"/>
        <v>560</v>
      </c>
      <c r="W150" s="84">
        <f t="shared" si="215"/>
        <v>-43.887775551102202</v>
      </c>
    </row>
    <row r="151" spans="1:23" ht="14.25" customHeight="1" thickTop="1" thickBot="1">
      <c r="L151" s="60" t="s">
        <v>10</v>
      </c>
      <c r="M151" s="77">
        <f t="shared" ref="M151:N151" si="242">+M99+M125</f>
        <v>52.368000000000002</v>
      </c>
      <c r="N151" s="78">
        <f t="shared" si="242"/>
        <v>148.19400000000002</v>
      </c>
      <c r="O151" s="200">
        <f>M151+N151</f>
        <v>200.56200000000001</v>
      </c>
      <c r="P151" s="79">
        <f>+P99+P125</f>
        <v>0</v>
      </c>
      <c r="Q151" s="207">
        <f>O151+P151</f>
        <v>200.56200000000001</v>
      </c>
      <c r="R151" s="77">
        <f>+R99+R125</f>
        <v>60</v>
      </c>
      <c r="S151" s="78">
        <f>+S99+S125</f>
        <v>116</v>
      </c>
      <c r="T151" s="200">
        <f>R151+S151</f>
        <v>176</v>
      </c>
      <c r="U151" s="79">
        <f>+U99+U125</f>
        <v>0</v>
      </c>
      <c r="V151" s="207">
        <f>T151+U151</f>
        <v>176</v>
      </c>
      <c r="W151" s="80">
        <f>IF(Q151=0,0,((V151/Q151)-1)*100)</f>
        <v>-12.246587090276329</v>
      </c>
    </row>
    <row r="152" spans="1:23" ht="14.25" customHeight="1" thickTop="1" thickBot="1">
      <c r="A152" s="384"/>
      <c r="L152" s="81" t="s">
        <v>66</v>
      </c>
      <c r="M152" s="82">
        <f>+M142+M146+M150+M151</f>
        <v>1869.3679999999999</v>
      </c>
      <c r="N152" s="83">
        <f t="shared" ref="N152" si="243">+N142+N146+N150+N151</f>
        <v>2131.194</v>
      </c>
      <c r="O152" s="201">
        <f t="shared" ref="O152" si="244">+O142+O146+O150+O151</f>
        <v>4000.5619999999999</v>
      </c>
      <c r="P152" s="82">
        <f t="shared" ref="P152" si="245">+P142+P146+P150+P151</f>
        <v>0</v>
      </c>
      <c r="Q152" s="201">
        <f t="shared" ref="Q152" si="246">+Q142+Q146+Q150+Q151</f>
        <v>4000.5619999999999</v>
      </c>
      <c r="R152" s="82">
        <f t="shared" ref="R152" si="247">+R142+R146+R150+R151</f>
        <v>660</v>
      </c>
      <c r="S152" s="83">
        <f t="shared" ref="S152" si="248">+S142+S146+S150+S151</f>
        <v>1718</v>
      </c>
      <c r="T152" s="201">
        <f t="shared" ref="T152" si="249">+T142+T146+T150+T151</f>
        <v>2378</v>
      </c>
      <c r="U152" s="82">
        <f t="shared" ref="U152" si="250">+U142+U146+U150+U151</f>
        <v>0</v>
      </c>
      <c r="V152" s="201">
        <f t="shared" ref="V152" si="251">+V142+V146+V150+V151</f>
        <v>2378</v>
      </c>
      <c r="W152" s="84">
        <f t="shared" ref="W152" si="252">IF(Q152=0,0,((V152/Q152)-1)*100)</f>
        <v>-40.558351551606997</v>
      </c>
    </row>
    <row r="153" spans="1:23" ht="14.25" customHeight="1" thickTop="1">
      <c r="L153" s="60" t="s">
        <v>11</v>
      </c>
      <c r="M153" s="77">
        <f t="shared" ref="M153:N153" si="253">+M101+M127</f>
        <v>79</v>
      </c>
      <c r="N153" s="78">
        <f t="shared" si="253"/>
        <v>159</v>
      </c>
      <c r="O153" s="200">
        <f>M153+N153</f>
        <v>238</v>
      </c>
      <c r="P153" s="79">
        <f>+P101+P127</f>
        <v>0</v>
      </c>
      <c r="Q153" s="207">
        <f>O153+P153</f>
        <v>238</v>
      </c>
      <c r="R153" s="77"/>
      <c r="S153" s="78"/>
      <c r="T153" s="200"/>
      <c r="U153" s="79"/>
      <c r="V153" s="207"/>
      <c r="W153" s="80"/>
    </row>
    <row r="154" spans="1:23" ht="14.25" customHeight="1" thickBot="1">
      <c r="L154" s="66" t="s">
        <v>12</v>
      </c>
      <c r="M154" s="77">
        <f t="shared" ref="M154:N154" si="254">+M102+M128</f>
        <v>88</v>
      </c>
      <c r="N154" s="78">
        <f t="shared" si="254"/>
        <v>201</v>
      </c>
      <c r="O154" s="200">
        <f>M154+N154</f>
        <v>289</v>
      </c>
      <c r="P154" s="79">
        <f>+P102+P128</f>
        <v>0</v>
      </c>
      <c r="Q154" s="207">
        <f>O154+P154</f>
        <v>289</v>
      </c>
      <c r="R154" s="77"/>
      <c r="S154" s="78"/>
      <c r="T154" s="200"/>
      <c r="U154" s="79"/>
      <c r="V154" s="207"/>
      <c r="W154" s="80"/>
    </row>
    <row r="155" spans="1:23" ht="14.25" customHeight="1" thickTop="1" thickBot="1">
      <c r="A155" s="384"/>
      <c r="L155" s="81" t="s">
        <v>38</v>
      </c>
      <c r="M155" s="82">
        <f t="shared" ref="M155:Q155" si="255">+M151+M153+M154</f>
        <v>219.36799999999999</v>
      </c>
      <c r="N155" s="83">
        <f t="shared" si="255"/>
        <v>508.19400000000002</v>
      </c>
      <c r="O155" s="201">
        <f t="shared" si="255"/>
        <v>727.56200000000001</v>
      </c>
      <c r="P155" s="82">
        <f t="shared" si="255"/>
        <v>0</v>
      </c>
      <c r="Q155" s="201">
        <f t="shared" si="255"/>
        <v>727.56200000000001</v>
      </c>
      <c r="R155" s="82"/>
      <c r="S155" s="83"/>
      <c r="T155" s="201"/>
      <c r="U155" s="82"/>
      <c r="V155" s="201"/>
      <c r="W155" s="84"/>
    </row>
    <row r="156" spans="1:23" ht="14.25" customHeight="1" thickTop="1" thickBot="1">
      <c r="A156" s="384"/>
      <c r="L156" s="81" t="s">
        <v>63</v>
      </c>
      <c r="M156" s="82">
        <f t="shared" ref="M156:Q156" si="256">+M142+M146+M150+M155</f>
        <v>2036.3679999999999</v>
      </c>
      <c r="N156" s="83">
        <f t="shared" si="256"/>
        <v>2491.194</v>
      </c>
      <c r="O156" s="230">
        <f t="shared" si="256"/>
        <v>4527.5619999999999</v>
      </c>
      <c r="P156" s="82">
        <f t="shared" si="256"/>
        <v>0</v>
      </c>
      <c r="Q156" s="201">
        <f t="shared" si="256"/>
        <v>4527.5619999999999</v>
      </c>
      <c r="R156" s="82"/>
      <c r="S156" s="83"/>
      <c r="T156" s="230"/>
      <c r="U156" s="82"/>
      <c r="V156" s="201"/>
      <c r="W156" s="84"/>
    </row>
    <row r="157" spans="1:23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:23" ht="13.5" thickTop="1">
      <c r="L158" s="482" t="s">
        <v>54</v>
      </c>
      <c r="M158" s="483"/>
      <c r="N158" s="483"/>
      <c r="O158" s="483"/>
      <c r="P158" s="483"/>
      <c r="Q158" s="483"/>
      <c r="R158" s="483"/>
      <c r="S158" s="483"/>
      <c r="T158" s="483"/>
      <c r="U158" s="483"/>
      <c r="V158" s="483"/>
      <c r="W158" s="484"/>
    </row>
    <row r="159" spans="1:23" ht="24.75" customHeight="1" thickBot="1">
      <c r="L159" s="485" t="s">
        <v>51</v>
      </c>
      <c r="M159" s="486"/>
      <c r="N159" s="486"/>
      <c r="O159" s="486"/>
      <c r="P159" s="486"/>
      <c r="Q159" s="486"/>
      <c r="R159" s="486"/>
      <c r="S159" s="486"/>
      <c r="T159" s="486"/>
      <c r="U159" s="486"/>
      <c r="V159" s="486"/>
      <c r="W159" s="487"/>
    </row>
    <row r="160" spans="1:23" ht="14.25" thickTop="1" thickBot="1">
      <c r="L160" s="235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7" t="s">
        <v>34</v>
      </c>
    </row>
    <row r="161" spans="1:23" ht="14.25" thickTop="1" thickBot="1">
      <c r="L161" s="238"/>
      <c r="M161" s="239" t="s">
        <v>64</v>
      </c>
      <c r="N161" s="240"/>
      <c r="O161" s="278"/>
      <c r="P161" s="239"/>
      <c r="Q161" s="239"/>
      <c r="R161" s="239" t="s">
        <v>65</v>
      </c>
      <c r="S161" s="240"/>
      <c r="T161" s="278"/>
      <c r="U161" s="239"/>
      <c r="V161" s="239"/>
      <c r="W161" s="351" t="s">
        <v>2</v>
      </c>
    </row>
    <row r="162" spans="1:23" ht="13.5" thickTop="1">
      <c r="L162" s="242" t="s">
        <v>3</v>
      </c>
      <c r="M162" s="243"/>
      <c r="N162" s="244"/>
      <c r="O162" s="245"/>
      <c r="P162" s="246"/>
      <c r="Q162" s="245"/>
      <c r="R162" s="243"/>
      <c r="S162" s="244"/>
      <c r="T162" s="245"/>
      <c r="U162" s="246"/>
      <c r="V162" s="245"/>
      <c r="W162" s="352" t="s">
        <v>4</v>
      </c>
    </row>
    <row r="163" spans="1:23" ht="13.5" thickBot="1">
      <c r="L163" s="248"/>
      <c r="M163" s="249" t="s">
        <v>35</v>
      </c>
      <c r="N163" s="250" t="s">
        <v>36</v>
      </c>
      <c r="O163" s="251" t="s">
        <v>37</v>
      </c>
      <c r="P163" s="252" t="s">
        <v>32</v>
      </c>
      <c r="Q163" s="251" t="s">
        <v>7</v>
      </c>
      <c r="R163" s="249" t="s">
        <v>35</v>
      </c>
      <c r="S163" s="250" t="s">
        <v>36</v>
      </c>
      <c r="T163" s="251" t="s">
        <v>37</v>
      </c>
      <c r="U163" s="252" t="s">
        <v>32</v>
      </c>
      <c r="V163" s="251" t="s">
        <v>7</v>
      </c>
      <c r="W163" s="353"/>
    </row>
    <row r="164" spans="1:23" ht="5.25" customHeight="1" thickTop="1">
      <c r="L164" s="242"/>
      <c r="M164" s="254"/>
      <c r="N164" s="255"/>
      <c r="O164" s="256"/>
      <c r="P164" s="257"/>
      <c r="Q164" s="256"/>
      <c r="R164" s="254"/>
      <c r="S164" s="255"/>
      <c r="T164" s="256"/>
      <c r="U164" s="257"/>
      <c r="V164" s="256"/>
      <c r="W164" s="258"/>
    </row>
    <row r="165" spans="1:23">
      <c r="L165" s="242" t="s">
        <v>13</v>
      </c>
      <c r="M165" s="259">
        <v>0</v>
      </c>
      <c r="N165" s="260">
        <v>0</v>
      </c>
      <c r="O165" s="261">
        <f>M165+N165</f>
        <v>0</v>
      </c>
      <c r="P165" s="262">
        <v>0</v>
      </c>
      <c r="Q165" s="261">
        <f>O165+P165</f>
        <v>0</v>
      </c>
      <c r="R165" s="259">
        <v>0</v>
      </c>
      <c r="S165" s="260">
        <v>0</v>
      </c>
      <c r="T165" s="261">
        <f>R165+S165</f>
        <v>0</v>
      </c>
      <c r="U165" s="262">
        <v>0</v>
      </c>
      <c r="V165" s="261">
        <f>T165+U165</f>
        <v>0</v>
      </c>
      <c r="W165" s="445">
        <f t="shared" ref="W165" si="257">IF(Q165=0,0,((V165/Q165)-1)*100)</f>
        <v>0</v>
      </c>
    </row>
    <row r="166" spans="1:23">
      <c r="L166" s="242" t="s">
        <v>14</v>
      </c>
      <c r="M166" s="259">
        <v>0</v>
      </c>
      <c r="N166" s="260">
        <v>0</v>
      </c>
      <c r="O166" s="261">
        <f>M166+N166</f>
        <v>0</v>
      </c>
      <c r="P166" s="262">
        <v>0</v>
      </c>
      <c r="Q166" s="261">
        <f>O166+P166</f>
        <v>0</v>
      </c>
      <c r="R166" s="259">
        <v>0</v>
      </c>
      <c r="S166" s="260">
        <v>0</v>
      </c>
      <c r="T166" s="261">
        <f>R166+S166</f>
        <v>0</v>
      </c>
      <c r="U166" s="262">
        <v>0</v>
      </c>
      <c r="V166" s="261">
        <f>T166+U166</f>
        <v>0</v>
      </c>
      <c r="W166" s="445">
        <f>IF(Q166=0,0,((V166/Q166)-1)*100)</f>
        <v>0</v>
      </c>
    </row>
    <row r="167" spans="1:23" ht="13.5" thickBot="1">
      <c r="L167" s="242" t="s">
        <v>15</v>
      </c>
      <c r="M167" s="259">
        <v>0</v>
      </c>
      <c r="N167" s="260">
        <v>0</v>
      </c>
      <c r="O167" s="261">
        <f>M167+N167</f>
        <v>0</v>
      </c>
      <c r="P167" s="262">
        <v>0</v>
      </c>
      <c r="Q167" s="261">
        <f>O167+P167</f>
        <v>0</v>
      </c>
      <c r="R167" s="259">
        <v>0</v>
      </c>
      <c r="S167" s="260">
        <v>0</v>
      </c>
      <c r="T167" s="261">
        <f>R167+S167</f>
        <v>0</v>
      </c>
      <c r="U167" s="262">
        <v>0</v>
      </c>
      <c r="V167" s="261">
        <f>T167+U167</f>
        <v>0</v>
      </c>
      <c r="W167" s="445">
        <f>IF(Q167=0,0,((V167/Q167)-1)*100)</f>
        <v>0</v>
      </c>
    </row>
    <row r="168" spans="1:23" ht="14.25" thickTop="1" thickBot="1">
      <c r="L168" s="264" t="s">
        <v>61</v>
      </c>
      <c r="M168" s="265">
        <f>+M165+M166+M167</f>
        <v>0</v>
      </c>
      <c r="N168" s="266">
        <f t="shared" ref="N168:V168" si="258">+N165+N166+N167</f>
        <v>0</v>
      </c>
      <c r="O168" s="267">
        <f t="shared" si="258"/>
        <v>0</v>
      </c>
      <c r="P168" s="265">
        <f t="shared" si="258"/>
        <v>0</v>
      </c>
      <c r="Q168" s="267">
        <f t="shared" si="258"/>
        <v>0</v>
      </c>
      <c r="R168" s="265">
        <f t="shared" si="258"/>
        <v>0</v>
      </c>
      <c r="S168" s="266">
        <f t="shared" si="258"/>
        <v>0</v>
      </c>
      <c r="T168" s="267">
        <f t="shared" si="258"/>
        <v>0</v>
      </c>
      <c r="U168" s="265">
        <f t="shared" si="258"/>
        <v>0</v>
      </c>
      <c r="V168" s="267">
        <f t="shared" si="258"/>
        <v>0</v>
      </c>
      <c r="W168" s="446">
        <f>IF(Q168=0,0,((V168/Q168)-1)*100)</f>
        <v>0</v>
      </c>
    </row>
    <row r="169" spans="1:23" ht="13.5" thickTop="1">
      <c r="L169" s="242" t="s">
        <v>16</v>
      </c>
      <c r="M169" s="259">
        <v>0</v>
      </c>
      <c r="N169" s="260">
        <v>0</v>
      </c>
      <c r="O169" s="261">
        <f>SUM(M169:N169)</f>
        <v>0</v>
      </c>
      <c r="P169" s="262">
        <v>0</v>
      </c>
      <c r="Q169" s="261">
        <f t="shared" ref="Q169" si="259">O169+P169</f>
        <v>0</v>
      </c>
      <c r="R169" s="259">
        <v>0</v>
      </c>
      <c r="S169" s="260">
        <v>0</v>
      </c>
      <c r="T169" s="261">
        <f>SUM(R169:S169)</f>
        <v>0</v>
      </c>
      <c r="U169" s="262">
        <v>0</v>
      </c>
      <c r="V169" s="261">
        <f t="shared" ref="V169" si="260">T169+U169</f>
        <v>0</v>
      </c>
      <c r="W169" s="445">
        <f>IF(Q169=0,0,((V169/Q169)-1)*100)</f>
        <v>0</v>
      </c>
    </row>
    <row r="170" spans="1:23">
      <c r="L170" s="242" t="s">
        <v>17</v>
      </c>
      <c r="M170" s="259">
        <v>0</v>
      </c>
      <c r="N170" s="260">
        <v>0</v>
      </c>
      <c r="O170" s="261">
        <f>SUM(M170:N170)</f>
        <v>0</v>
      </c>
      <c r="P170" s="262">
        <v>0</v>
      </c>
      <c r="Q170" s="261">
        <f>O170+P170</f>
        <v>0</v>
      </c>
      <c r="R170" s="259">
        <v>0</v>
      </c>
      <c r="S170" s="260">
        <v>0</v>
      </c>
      <c r="T170" s="261">
        <f>SUM(R170:S170)</f>
        <v>0</v>
      </c>
      <c r="U170" s="262">
        <v>0</v>
      </c>
      <c r="V170" s="261">
        <f>T170+U170</f>
        <v>0</v>
      </c>
      <c r="W170" s="445">
        <f t="shared" ref="W170" si="261">IF(Q170=0,0,((V170/Q170)-1)*100)</f>
        <v>0</v>
      </c>
    </row>
    <row r="171" spans="1:23" ht="13.5" thickBot="1">
      <c r="L171" s="242" t="s">
        <v>18</v>
      </c>
      <c r="M171" s="259">
        <v>0</v>
      </c>
      <c r="N171" s="260">
        <v>0</v>
      </c>
      <c r="O171" s="269">
        <f>SUM(M171:N171)</f>
        <v>0</v>
      </c>
      <c r="P171" s="270">
        <v>0</v>
      </c>
      <c r="Q171" s="269">
        <f>O171+P171</f>
        <v>0</v>
      </c>
      <c r="R171" s="259">
        <v>0</v>
      </c>
      <c r="S171" s="260">
        <v>0</v>
      </c>
      <c r="T171" s="269">
        <f>SUM(R171:S171)</f>
        <v>0</v>
      </c>
      <c r="U171" s="270">
        <v>0</v>
      </c>
      <c r="V171" s="269">
        <f>T171+U171</f>
        <v>0</v>
      </c>
      <c r="W171" s="445">
        <f>IF(Q171=0,0,((V171/Q171)-1)*100)</f>
        <v>0</v>
      </c>
    </row>
    <row r="172" spans="1:23" ht="14.25" thickTop="1" thickBot="1">
      <c r="L172" s="271" t="s">
        <v>19</v>
      </c>
      <c r="M172" s="272">
        <f>+M169+M170+M171</f>
        <v>0</v>
      </c>
      <c r="N172" s="272">
        <f t="shared" ref="N172:V172" si="262">+N169+N170+N171</f>
        <v>0</v>
      </c>
      <c r="O172" s="273">
        <f t="shared" si="262"/>
        <v>0</v>
      </c>
      <c r="P172" s="274">
        <f t="shared" si="262"/>
        <v>0</v>
      </c>
      <c r="Q172" s="273">
        <f t="shared" si="262"/>
        <v>0</v>
      </c>
      <c r="R172" s="272">
        <f t="shared" si="262"/>
        <v>0</v>
      </c>
      <c r="S172" s="272">
        <f t="shared" si="262"/>
        <v>0</v>
      </c>
      <c r="T172" s="273">
        <f t="shared" si="262"/>
        <v>0</v>
      </c>
      <c r="U172" s="274">
        <f t="shared" si="262"/>
        <v>0</v>
      </c>
      <c r="V172" s="273">
        <f t="shared" si="262"/>
        <v>0</v>
      </c>
      <c r="W172" s="447">
        <f>IF(Q172=0,0,((V172/Q172)-1)*100)</f>
        <v>0</v>
      </c>
    </row>
    <row r="173" spans="1:23" ht="13.5" thickTop="1">
      <c r="A173" s="386"/>
      <c r="K173" s="386"/>
      <c r="L173" s="242" t="s">
        <v>21</v>
      </c>
      <c r="M173" s="259">
        <v>0</v>
      </c>
      <c r="N173" s="260">
        <v>0</v>
      </c>
      <c r="O173" s="269">
        <f>SUM(M173:N173)</f>
        <v>0</v>
      </c>
      <c r="P173" s="276">
        <v>0</v>
      </c>
      <c r="Q173" s="269">
        <f>O173+P173</f>
        <v>0</v>
      </c>
      <c r="R173" s="259">
        <v>0</v>
      </c>
      <c r="S173" s="260">
        <v>0</v>
      </c>
      <c r="T173" s="269">
        <f>SUM(R173:S173)</f>
        <v>0</v>
      </c>
      <c r="U173" s="276">
        <v>0</v>
      </c>
      <c r="V173" s="269">
        <f>T173+U173</f>
        <v>0</v>
      </c>
      <c r="W173" s="445">
        <f>IF(Q173=0,0,((V173/Q173)-1)*100)</f>
        <v>0</v>
      </c>
    </row>
    <row r="174" spans="1:23">
      <c r="A174" s="386"/>
      <c r="K174" s="386"/>
      <c r="L174" s="242" t="s">
        <v>22</v>
      </c>
      <c r="M174" s="259">
        <v>0</v>
      </c>
      <c r="N174" s="260">
        <v>0</v>
      </c>
      <c r="O174" s="269">
        <f>SUM(M174:N174)</f>
        <v>0</v>
      </c>
      <c r="P174" s="262">
        <v>0</v>
      </c>
      <c r="Q174" s="269">
        <f>O174+P174</f>
        <v>0</v>
      </c>
      <c r="R174" s="259">
        <v>0</v>
      </c>
      <c r="S174" s="260">
        <v>0</v>
      </c>
      <c r="T174" s="269">
        <f>SUM(R174:S174)</f>
        <v>0</v>
      </c>
      <c r="U174" s="262">
        <v>0</v>
      </c>
      <c r="V174" s="269">
        <f>T174+U174</f>
        <v>0</v>
      </c>
      <c r="W174" s="445">
        <f t="shared" ref="W174" si="263">IF(Q174=0,0,((V174/Q174)-1)*100)</f>
        <v>0</v>
      </c>
    </row>
    <row r="175" spans="1:23" ht="13.5" thickBot="1">
      <c r="A175" s="386"/>
      <c r="K175" s="386"/>
      <c r="L175" s="242" t="s">
        <v>23</v>
      </c>
      <c r="M175" s="259">
        <v>0</v>
      </c>
      <c r="N175" s="260">
        <v>0</v>
      </c>
      <c r="O175" s="269">
        <f>SUM(M175:N175)</f>
        <v>0</v>
      </c>
      <c r="P175" s="262">
        <v>0</v>
      </c>
      <c r="Q175" s="269">
        <f>O175+P175</f>
        <v>0</v>
      </c>
      <c r="R175" s="259">
        <v>0</v>
      </c>
      <c r="S175" s="260">
        <v>0</v>
      </c>
      <c r="T175" s="269">
        <f>SUM(R175:S175)</f>
        <v>0</v>
      </c>
      <c r="U175" s="262">
        <v>0</v>
      </c>
      <c r="V175" s="269">
        <f>T175+U175</f>
        <v>0</v>
      </c>
      <c r="W175" s="445">
        <f>IF(Q175=0,0,((V175/Q175)-1)*100)</f>
        <v>0</v>
      </c>
    </row>
    <row r="176" spans="1:23" ht="14.25" customHeight="1" thickTop="1" thickBot="1">
      <c r="L176" s="264" t="s">
        <v>40</v>
      </c>
      <c r="M176" s="265">
        <f t="shared" ref="M176:Q176" si="264">+M173+M174+M175</f>
        <v>0</v>
      </c>
      <c r="N176" s="266">
        <f t="shared" si="264"/>
        <v>0</v>
      </c>
      <c r="O176" s="267">
        <f t="shared" si="264"/>
        <v>0</v>
      </c>
      <c r="P176" s="265">
        <f t="shared" si="264"/>
        <v>0</v>
      </c>
      <c r="Q176" s="267">
        <f t="shared" si="264"/>
        <v>0</v>
      </c>
      <c r="R176" s="265">
        <f t="shared" ref="R176:V176" si="265">+R173+R174+R175</f>
        <v>0</v>
      </c>
      <c r="S176" s="266">
        <f t="shared" si="265"/>
        <v>0</v>
      </c>
      <c r="T176" s="267">
        <f t="shared" si="265"/>
        <v>0</v>
      </c>
      <c r="U176" s="265">
        <f t="shared" si="265"/>
        <v>0</v>
      </c>
      <c r="V176" s="267">
        <f t="shared" si="265"/>
        <v>0</v>
      </c>
      <c r="W176" s="446">
        <f t="shared" ref="W176" si="266">IF(Q176=0,0,((V176/Q176)-1)*100)</f>
        <v>0</v>
      </c>
    </row>
    <row r="177" spans="1:23" ht="14.25" customHeight="1" thickTop="1" thickBot="1">
      <c r="L177" s="242" t="s">
        <v>10</v>
      </c>
      <c r="M177" s="259">
        <v>0</v>
      </c>
      <c r="N177" s="260">
        <v>0</v>
      </c>
      <c r="O177" s="261">
        <f>M177+N177</f>
        <v>0</v>
      </c>
      <c r="P177" s="262">
        <v>0</v>
      </c>
      <c r="Q177" s="261">
        <f t="shared" ref="Q177" si="267">O177+P177</f>
        <v>0</v>
      </c>
      <c r="R177" s="259">
        <v>0</v>
      </c>
      <c r="S177" s="260">
        <v>0</v>
      </c>
      <c r="T177" s="261">
        <f>R177+S177</f>
        <v>0</v>
      </c>
      <c r="U177" s="262">
        <v>0</v>
      </c>
      <c r="V177" s="261">
        <f t="shared" ref="V177" si="268">T177+U177</f>
        <v>0</v>
      </c>
      <c r="W177" s="445">
        <f t="shared" ref="W177:W178" si="269">IF(Q177=0,0,((V177/Q177)-1)*100)</f>
        <v>0</v>
      </c>
    </row>
    <row r="178" spans="1:23" ht="14.25" customHeight="1" thickTop="1" thickBot="1">
      <c r="L178" s="264" t="s">
        <v>66</v>
      </c>
      <c r="M178" s="265">
        <f>+M168+M172+M176+M177</f>
        <v>0</v>
      </c>
      <c r="N178" s="266">
        <f t="shared" ref="N178:V178" si="270">+N168+N172+N176+N177</f>
        <v>0</v>
      </c>
      <c r="O178" s="267">
        <f t="shared" si="270"/>
        <v>0</v>
      </c>
      <c r="P178" s="265">
        <f t="shared" si="270"/>
        <v>0</v>
      </c>
      <c r="Q178" s="267">
        <f t="shared" si="270"/>
        <v>0</v>
      </c>
      <c r="R178" s="265">
        <f t="shared" si="270"/>
        <v>0</v>
      </c>
      <c r="S178" s="266">
        <f t="shared" si="270"/>
        <v>0</v>
      </c>
      <c r="T178" s="267">
        <f t="shared" si="270"/>
        <v>0</v>
      </c>
      <c r="U178" s="265">
        <f t="shared" si="270"/>
        <v>0</v>
      </c>
      <c r="V178" s="267">
        <f t="shared" si="270"/>
        <v>0</v>
      </c>
      <c r="W178" s="446">
        <f t="shared" si="269"/>
        <v>0</v>
      </c>
    </row>
    <row r="179" spans="1:23" ht="14.25" customHeight="1" thickTop="1">
      <c r="L179" s="242" t="s">
        <v>11</v>
      </c>
      <c r="M179" s="259">
        <v>1</v>
      </c>
      <c r="N179" s="260">
        <v>0</v>
      </c>
      <c r="O179" s="261">
        <f>M179+N179</f>
        <v>1</v>
      </c>
      <c r="P179" s="262">
        <v>0</v>
      </c>
      <c r="Q179" s="261">
        <f>O179+P179</f>
        <v>1</v>
      </c>
      <c r="R179" s="259"/>
      <c r="S179" s="260"/>
      <c r="T179" s="261"/>
      <c r="U179" s="262"/>
      <c r="V179" s="261"/>
      <c r="W179" s="445"/>
    </row>
    <row r="180" spans="1:23" ht="14.25" customHeight="1" thickBot="1">
      <c r="L180" s="248" t="s">
        <v>12</v>
      </c>
      <c r="M180" s="259">
        <v>0</v>
      </c>
      <c r="N180" s="260">
        <v>0</v>
      </c>
      <c r="O180" s="261">
        <f>M180+N180</f>
        <v>0</v>
      </c>
      <c r="P180" s="262">
        <v>0</v>
      </c>
      <c r="Q180" s="261">
        <f>O180+P180</f>
        <v>0</v>
      </c>
      <c r="R180" s="259"/>
      <c r="S180" s="260"/>
      <c r="T180" s="261"/>
      <c r="U180" s="262"/>
      <c r="V180" s="261"/>
      <c r="W180" s="263"/>
    </row>
    <row r="181" spans="1:23" ht="14.25" customHeight="1" thickTop="1" thickBot="1">
      <c r="L181" s="264" t="s">
        <v>38</v>
      </c>
      <c r="M181" s="265">
        <f t="shared" ref="M181:Q181" si="271">+M177+M179+M180</f>
        <v>1</v>
      </c>
      <c r="N181" s="266">
        <f t="shared" si="271"/>
        <v>0</v>
      </c>
      <c r="O181" s="267">
        <f t="shared" si="271"/>
        <v>1</v>
      </c>
      <c r="P181" s="265">
        <f t="shared" si="271"/>
        <v>0</v>
      </c>
      <c r="Q181" s="267">
        <f t="shared" si="271"/>
        <v>1</v>
      </c>
      <c r="R181" s="265"/>
      <c r="S181" s="266"/>
      <c r="T181" s="267"/>
      <c r="U181" s="265"/>
      <c r="V181" s="267"/>
      <c r="W181" s="268"/>
    </row>
    <row r="182" spans="1:23" ht="14.25" customHeight="1" thickTop="1" thickBot="1">
      <c r="L182" s="264" t="s">
        <v>63</v>
      </c>
      <c r="M182" s="265">
        <f t="shared" ref="M182:Q182" si="272">+M168+M172+M176+M181</f>
        <v>1</v>
      </c>
      <c r="N182" s="266">
        <f t="shared" si="272"/>
        <v>0</v>
      </c>
      <c r="O182" s="267">
        <f t="shared" si="272"/>
        <v>1</v>
      </c>
      <c r="P182" s="265">
        <f t="shared" si="272"/>
        <v>0</v>
      </c>
      <c r="Q182" s="267">
        <f t="shared" si="272"/>
        <v>1</v>
      </c>
      <c r="R182" s="265"/>
      <c r="S182" s="266"/>
      <c r="T182" s="267"/>
      <c r="U182" s="265"/>
      <c r="V182" s="267"/>
      <c r="W182" s="268"/>
    </row>
    <row r="183" spans="1:23" ht="14.25" thickTop="1" thickBot="1">
      <c r="L183" s="277" t="s">
        <v>60</v>
      </c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</row>
    <row r="184" spans="1:23" ht="13.5" thickTop="1">
      <c r="D184" s="319"/>
      <c r="G184" s="319"/>
      <c r="L184" s="482" t="s">
        <v>55</v>
      </c>
      <c r="M184" s="483"/>
      <c r="N184" s="483"/>
      <c r="O184" s="483"/>
      <c r="P184" s="483"/>
      <c r="Q184" s="483"/>
      <c r="R184" s="483"/>
      <c r="S184" s="483"/>
      <c r="T184" s="483"/>
      <c r="U184" s="483"/>
      <c r="V184" s="483"/>
      <c r="W184" s="484"/>
    </row>
    <row r="185" spans="1:23" ht="13.5" thickBot="1">
      <c r="L185" s="485" t="s">
        <v>52</v>
      </c>
      <c r="M185" s="486"/>
      <c r="N185" s="486"/>
      <c r="O185" s="486"/>
      <c r="P185" s="486"/>
      <c r="Q185" s="486"/>
      <c r="R185" s="486"/>
      <c r="S185" s="486"/>
      <c r="T185" s="486"/>
      <c r="U185" s="486"/>
      <c r="V185" s="486"/>
      <c r="W185" s="487"/>
    </row>
    <row r="186" spans="1:23" ht="14.25" thickTop="1" thickBot="1">
      <c r="L186" s="235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7" t="s">
        <v>34</v>
      </c>
    </row>
    <row r="187" spans="1:23" ht="14.25" thickTop="1" thickBot="1">
      <c r="L187" s="238"/>
      <c r="M187" s="239" t="s">
        <v>64</v>
      </c>
      <c r="N187" s="240"/>
      <c r="O187" s="278"/>
      <c r="P187" s="239"/>
      <c r="Q187" s="239"/>
      <c r="R187" s="239" t="s">
        <v>65</v>
      </c>
      <c r="S187" s="240"/>
      <c r="T187" s="278"/>
      <c r="U187" s="239"/>
      <c r="V187" s="239"/>
      <c r="W187" s="351" t="s">
        <v>2</v>
      </c>
    </row>
    <row r="188" spans="1:23" ht="12" customHeight="1" thickTop="1">
      <c r="L188" s="242" t="s">
        <v>3</v>
      </c>
      <c r="M188" s="243"/>
      <c r="N188" s="244"/>
      <c r="O188" s="245"/>
      <c r="P188" s="246"/>
      <c r="Q188" s="245"/>
      <c r="R188" s="243"/>
      <c r="S188" s="244"/>
      <c r="T188" s="245"/>
      <c r="U188" s="246"/>
      <c r="V188" s="245"/>
      <c r="W188" s="352" t="s">
        <v>4</v>
      </c>
    </row>
    <row r="189" spans="1:23" s="323" customFormat="1" ht="12" customHeight="1" thickBot="1">
      <c r="A189" s="3"/>
      <c r="I189" s="322"/>
      <c r="K189" s="3"/>
      <c r="L189" s="248"/>
      <c r="M189" s="249" t="s">
        <v>35</v>
      </c>
      <c r="N189" s="250" t="s">
        <v>36</v>
      </c>
      <c r="O189" s="251" t="s">
        <v>37</v>
      </c>
      <c r="P189" s="252" t="s">
        <v>32</v>
      </c>
      <c r="Q189" s="251" t="s">
        <v>7</v>
      </c>
      <c r="R189" s="249" t="s">
        <v>35</v>
      </c>
      <c r="S189" s="250" t="s">
        <v>36</v>
      </c>
      <c r="T189" s="251" t="s">
        <v>37</v>
      </c>
      <c r="U189" s="252" t="s">
        <v>32</v>
      </c>
      <c r="V189" s="251" t="s">
        <v>7</v>
      </c>
      <c r="W189" s="353"/>
    </row>
    <row r="190" spans="1:23" ht="6" customHeight="1" thickTop="1">
      <c r="L190" s="242"/>
      <c r="M190" s="254"/>
      <c r="N190" s="255"/>
      <c r="O190" s="256"/>
      <c r="P190" s="257"/>
      <c r="Q190" s="256"/>
      <c r="R190" s="254"/>
      <c r="S190" s="255"/>
      <c r="T190" s="256"/>
      <c r="U190" s="257"/>
      <c r="V190" s="256"/>
      <c r="W190" s="258"/>
    </row>
    <row r="191" spans="1:23">
      <c r="L191" s="242" t="s">
        <v>13</v>
      </c>
      <c r="M191" s="259">
        <v>24</v>
      </c>
      <c r="N191" s="260">
        <v>32</v>
      </c>
      <c r="O191" s="261">
        <f>M191+N191</f>
        <v>56</v>
      </c>
      <c r="P191" s="262">
        <v>0</v>
      </c>
      <c r="Q191" s="261">
        <f>O191+P191</f>
        <v>56</v>
      </c>
      <c r="R191" s="259">
        <v>0</v>
      </c>
      <c r="S191" s="260">
        <v>0</v>
      </c>
      <c r="T191" s="261">
        <f>R191+S191</f>
        <v>0</v>
      </c>
      <c r="U191" s="262">
        <v>0</v>
      </c>
      <c r="V191" s="261">
        <f>T191+U191</f>
        <v>0</v>
      </c>
      <c r="W191" s="263">
        <f t="shared" ref="W191" si="273">IF(Q191=0,0,((V191/Q191)-1)*100)</f>
        <v>-100</v>
      </c>
    </row>
    <row r="192" spans="1:23">
      <c r="L192" s="242" t="s">
        <v>14</v>
      </c>
      <c r="M192" s="259">
        <v>18</v>
      </c>
      <c r="N192" s="260">
        <v>24</v>
      </c>
      <c r="O192" s="261">
        <f>M192+N192</f>
        <v>42</v>
      </c>
      <c r="P192" s="262">
        <v>0</v>
      </c>
      <c r="Q192" s="261">
        <f>O192+P192</f>
        <v>42</v>
      </c>
      <c r="R192" s="259">
        <v>0</v>
      </c>
      <c r="S192" s="260">
        <v>0</v>
      </c>
      <c r="T192" s="261">
        <f>R192+S192</f>
        <v>0</v>
      </c>
      <c r="U192" s="262">
        <v>0</v>
      </c>
      <c r="V192" s="261">
        <f>T192+U192</f>
        <v>0</v>
      </c>
      <c r="W192" s="263">
        <f>IF(Q192=0,0,((V192/Q192)-1)*100)</f>
        <v>-100</v>
      </c>
    </row>
    <row r="193" spans="1:23" ht="13.5" thickBot="1">
      <c r="L193" s="242" t="s">
        <v>15</v>
      </c>
      <c r="M193" s="259">
        <v>19</v>
      </c>
      <c r="N193" s="260">
        <v>32</v>
      </c>
      <c r="O193" s="261">
        <f>M193+N193</f>
        <v>51</v>
      </c>
      <c r="P193" s="262">
        <v>0</v>
      </c>
      <c r="Q193" s="261">
        <f>O193+P193</f>
        <v>51</v>
      </c>
      <c r="R193" s="259">
        <v>0</v>
      </c>
      <c r="S193" s="260">
        <v>0</v>
      </c>
      <c r="T193" s="261">
        <f>R193+S193</f>
        <v>0</v>
      </c>
      <c r="U193" s="262">
        <v>0</v>
      </c>
      <c r="V193" s="261">
        <f>T193+U193</f>
        <v>0</v>
      </c>
      <c r="W193" s="263">
        <f>IF(Q193=0,0,((V193/Q193)-1)*100)</f>
        <v>-100</v>
      </c>
    </row>
    <row r="194" spans="1:23" ht="14.25" thickTop="1" thickBot="1">
      <c r="L194" s="264" t="s">
        <v>61</v>
      </c>
      <c r="M194" s="265">
        <f>+M191+M192+M193</f>
        <v>61</v>
      </c>
      <c r="N194" s="266">
        <f t="shared" ref="N194:V194" si="274">+N191+N192+N193</f>
        <v>88</v>
      </c>
      <c r="O194" s="267">
        <f t="shared" si="274"/>
        <v>149</v>
      </c>
      <c r="P194" s="265">
        <f t="shared" si="274"/>
        <v>0</v>
      </c>
      <c r="Q194" s="267">
        <f t="shared" si="274"/>
        <v>149</v>
      </c>
      <c r="R194" s="265">
        <f t="shared" si="274"/>
        <v>0</v>
      </c>
      <c r="S194" s="266">
        <f t="shared" si="274"/>
        <v>0</v>
      </c>
      <c r="T194" s="267">
        <f t="shared" si="274"/>
        <v>0</v>
      </c>
      <c r="U194" s="265">
        <f t="shared" si="274"/>
        <v>0</v>
      </c>
      <c r="V194" s="267">
        <f t="shared" si="274"/>
        <v>0</v>
      </c>
      <c r="W194" s="268">
        <f>IF(Q194=0,0,((V194/Q194)-1)*100)</f>
        <v>-100</v>
      </c>
    </row>
    <row r="195" spans="1:23" ht="13.5" thickTop="1">
      <c r="L195" s="242" t="s">
        <v>16</v>
      </c>
      <c r="M195" s="259">
        <v>12</v>
      </c>
      <c r="N195" s="260">
        <v>17</v>
      </c>
      <c r="O195" s="261">
        <f>SUM(M195:N195)</f>
        <v>29</v>
      </c>
      <c r="P195" s="262">
        <v>0</v>
      </c>
      <c r="Q195" s="261">
        <f>O195+P195</f>
        <v>29</v>
      </c>
      <c r="R195" s="259">
        <v>0</v>
      </c>
      <c r="S195" s="260">
        <v>0</v>
      </c>
      <c r="T195" s="261">
        <f>SUM(R195:S195)</f>
        <v>0</v>
      </c>
      <c r="U195" s="262">
        <v>0</v>
      </c>
      <c r="V195" s="261">
        <f>T195+U195</f>
        <v>0</v>
      </c>
      <c r="W195" s="263">
        <f>IF(Q195=0,0,((V195/Q195)-1)*100)</f>
        <v>-100</v>
      </c>
    </row>
    <row r="196" spans="1:23">
      <c r="L196" s="242" t="s">
        <v>17</v>
      </c>
      <c r="M196" s="259">
        <v>15</v>
      </c>
      <c r="N196" s="260">
        <v>24</v>
      </c>
      <c r="O196" s="261">
        <f>SUM(M196:N196)</f>
        <v>39</v>
      </c>
      <c r="P196" s="262">
        <v>0</v>
      </c>
      <c r="Q196" s="261">
        <f>O196+P196</f>
        <v>39</v>
      </c>
      <c r="R196" s="259">
        <v>0</v>
      </c>
      <c r="S196" s="260">
        <v>0</v>
      </c>
      <c r="T196" s="261">
        <f>SUM(R196:S196)</f>
        <v>0</v>
      </c>
      <c r="U196" s="262">
        <v>0</v>
      </c>
      <c r="V196" s="261">
        <f>T196+U196</f>
        <v>0</v>
      </c>
      <c r="W196" s="263">
        <f t="shared" ref="W196" si="275">IF(Q196=0,0,((V196/Q196)-1)*100)</f>
        <v>-100</v>
      </c>
    </row>
    <row r="197" spans="1:23" ht="13.5" thickBot="1">
      <c r="L197" s="242" t="s">
        <v>18</v>
      </c>
      <c r="M197" s="259">
        <v>23</v>
      </c>
      <c r="N197" s="260">
        <v>19</v>
      </c>
      <c r="O197" s="269">
        <f>SUM(M197:N197)</f>
        <v>42</v>
      </c>
      <c r="P197" s="270">
        <v>0</v>
      </c>
      <c r="Q197" s="269">
        <f>O197+P197</f>
        <v>42</v>
      </c>
      <c r="R197" s="259">
        <v>0</v>
      </c>
      <c r="S197" s="260">
        <v>0</v>
      </c>
      <c r="T197" s="269">
        <f>SUM(R197:S197)</f>
        <v>0</v>
      </c>
      <c r="U197" s="270">
        <v>0</v>
      </c>
      <c r="V197" s="269">
        <f>T197+U197</f>
        <v>0</v>
      </c>
      <c r="W197" s="263">
        <f>IF(Q197=0,0,((V197/Q197)-1)*100)</f>
        <v>-100</v>
      </c>
    </row>
    <row r="198" spans="1:23" ht="14.25" thickTop="1" thickBot="1">
      <c r="L198" s="271" t="s">
        <v>19</v>
      </c>
      <c r="M198" s="272">
        <f>+M195+M196+M197</f>
        <v>50</v>
      </c>
      <c r="N198" s="272">
        <f t="shared" ref="N198:V198" si="276">+N195+N196+N197</f>
        <v>60</v>
      </c>
      <c r="O198" s="273">
        <f t="shared" si="276"/>
        <v>110</v>
      </c>
      <c r="P198" s="274">
        <f t="shared" si="276"/>
        <v>0</v>
      </c>
      <c r="Q198" s="273">
        <f t="shared" si="276"/>
        <v>110</v>
      </c>
      <c r="R198" s="272">
        <f t="shared" si="276"/>
        <v>0</v>
      </c>
      <c r="S198" s="272">
        <f t="shared" si="276"/>
        <v>0</v>
      </c>
      <c r="T198" s="273">
        <f t="shared" si="276"/>
        <v>0</v>
      </c>
      <c r="U198" s="274">
        <f t="shared" si="276"/>
        <v>0</v>
      </c>
      <c r="V198" s="273">
        <f t="shared" si="276"/>
        <v>0</v>
      </c>
      <c r="W198" s="275">
        <f>IF(Q198=0,0,((V198/Q198)-1)*100)</f>
        <v>-100</v>
      </c>
    </row>
    <row r="199" spans="1:23" ht="13.5" thickTop="1">
      <c r="A199" s="386"/>
      <c r="K199" s="386"/>
      <c r="L199" s="242" t="s">
        <v>21</v>
      </c>
      <c r="M199" s="259">
        <v>14</v>
      </c>
      <c r="N199" s="260">
        <v>24</v>
      </c>
      <c r="O199" s="269">
        <f>SUM(M199:N199)</f>
        <v>38</v>
      </c>
      <c r="P199" s="276">
        <v>0</v>
      </c>
      <c r="Q199" s="269">
        <f>O199+P199</f>
        <v>38</v>
      </c>
      <c r="R199" s="259">
        <v>0</v>
      </c>
      <c r="S199" s="260">
        <v>0</v>
      </c>
      <c r="T199" s="269">
        <f>SUM(R199:S199)</f>
        <v>0</v>
      </c>
      <c r="U199" s="276">
        <v>0</v>
      </c>
      <c r="V199" s="269">
        <f>T199+U199</f>
        <v>0</v>
      </c>
      <c r="W199" s="263">
        <f>IF(Q199=0,0,((V199/Q199)-1)*100)</f>
        <v>-100</v>
      </c>
    </row>
    <row r="200" spans="1:23">
      <c r="A200" s="386"/>
      <c r="K200" s="386"/>
      <c r="L200" s="242" t="s">
        <v>22</v>
      </c>
      <c r="M200" s="259">
        <v>13</v>
      </c>
      <c r="N200" s="260">
        <v>24</v>
      </c>
      <c r="O200" s="269">
        <f>SUM(M200:N200)</f>
        <v>37</v>
      </c>
      <c r="P200" s="262">
        <v>0</v>
      </c>
      <c r="Q200" s="269">
        <f>O200+P200</f>
        <v>37</v>
      </c>
      <c r="R200" s="259">
        <v>0</v>
      </c>
      <c r="S200" s="260">
        <v>0</v>
      </c>
      <c r="T200" s="269">
        <f>SUM(R200:S200)</f>
        <v>0</v>
      </c>
      <c r="U200" s="262">
        <v>0</v>
      </c>
      <c r="V200" s="269">
        <f>T200+U200</f>
        <v>0</v>
      </c>
      <c r="W200" s="263">
        <f t="shared" ref="W200" si="277">IF(Q200=0,0,((V200/Q200)-1)*100)</f>
        <v>-100</v>
      </c>
    </row>
    <row r="201" spans="1:23" ht="13.5" thickBot="1">
      <c r="A201" s="386"/>
      <c r="K201" s="386"/>
      <c r="L201" s="242" t="s">
        <v>23</v>
      </c>
      <c r="M201" s="259">
        <v>2</v>
      </c>
      <c r="N201" s="260">
        <v>6</v>
      </c>
      <c r="O201" s="269">
        <f>SUM(M201:N201)</f>
        <v>8</v>
      </c>
      <c r="P201" s="262">
        <v>0</v>
      </c>
      <c r="Q201" s="269">
        <f>O201+P201</f>
        <v>8</v>
      </c>
      <c r="R201" s="259">
        <v>0</v>
      </c>
      <c r="S201" s="260">
        <v>0</v>
      </c>
      <c r="T201" s="269">
        <f>SUM(R201:S201)</f>
        <v>0</v>
      </c>
      <c r="U201" s="262">
        <v>0</v>
      </c>
      <c r="V201" s="269">
        <f>T201+U201</f>
        <v>0</v>
      </c>
      <c r="W201" s="263">
        <f>IF(Q201=0,0,((V201/Q201)-1)*100)</f>
        <v>-100</v>
      </c>
    </row>
    <row r="202" spans="1:23" ht="14.25" customHeight="1" thickTop="1" thickBot="1">
      <c r="A202" s="386"/>
      <c r="K202" s="386"/>
      <c r="L202" s="264" t="s">
        <v>40</v>
      </c>
      <c r="M202" s="265">
        <f t="shared" ref="M202:Q202" si="278">+M199+M200+M201</f>
        <v>29</v>
      </c>
      <c r="N202" s="266">
        <f t="shared" si="278"/>
        <v>54</v>
      </c>
      <c r="O202" s="267">
        <f t="shared" si="278"/>
        <v>83</v>
      </c>
      <c r="P202" s="265">
        <f t="shared" si="278"/>
        <v>0</v>
      </c>
      <c r="Q202" s="267">
        <f t="shared" si="278"/>
        <v>83</v>
      </c>
      <c r="R202" s="265">
        <f t="shared" ref="R202:V202" si="279">+R199+R200+R201</f>
        <v>0</v>
      </c>
      <c r="S202" s="266">
        <f t="shared" si="279"/>
        <v>0</v>
      </c>
      <c r="T202" s="267">
        <f t="shared" si="279"/>
        <v>0</v>
      </c>
      <c r="U202" s="265">
        <f t="shared" si="279"/>
        <v>0</v>
      </c>
      <c r="V202" s="267">
        <f t="shared" si="279"/>
        <v>0</v>
      </c>
      <c r="W202" s="268">
        <f t="shared" ref="W202" si="280">IF(Q202=0,0,((V202/Q202)-1)*100)</f>
        <v>-100</v>
      </c>
    </row>
    <row r="203" spans="1:23" ht="14.25" customHeight="1" thickTop="1" thickBot="1">
      <c r="L203" s="242" t="s">
        <v>10</v>
      </c>
      <c r="M203" s="259">
        <v>2</v>
      </c>
      <c r="N203" s="260">
        <v>6</v>
      </c>
      <c r="O203" s="261">
        <f>M203+N203</f>
        <v>8</v>
      </c>
      <c r="P203" s="262">
        <v>0</v>
      </c>
      <c r="Q203" s="261">
        <f>O203+P203</f>
        <v>8</v>
      </c>
      <c r="R203" s="259">
        <v>0</v>
      </c>
      <c r="S203" s="260">
        <v>0</v>
      </c>
      <c r="T203" s="261">
        <f>R203+S203</f>
        <v>0</v>
      </c>
      <c r="U203" s="262">
        <v>0</v>
      </c>
      <c r="V203" s="261">
        <f>T203+U203</f>
        <v>0</v>
      </c>
      <c r="W203" s="263">
        <f t="shared" ref="W203:W204" si="281">IF(Q203=0,0,((V203/Q203)-1)*100)</f>
        <v>-100</v>
      </c>
    </row>
    <row r="204" spans="1:23" ht="14.25" customHeight="1" thickTop="1" thickBot="1">
      <c r="L204" s="264" t="s">
        <v>66</v>
      </c>
      <c r="M204" s="265">
        <f>+M194+M198+M202+M203</f>
        <v>142</v>
      </c>
      <c r="N204" s="266">
        <f t="shared" ref="N204" si="282">+N194+N198+N202+N203</f>
        <v>208</v>
      </c>
      <c r="O204" s="267">
        <f t="shared" ref="O204" si="283">+O194+O198+O202+O203</f>
        <v>350</v>
      </c>
      <c r="P204" s="265">
        <f t="shared" ref="P204" si="284">+P194+P198+P202+P203</f>
        <v>0</v>
      </c>
      <c r="Q204" s="267">
        <f t="shared" ref="Q204" si="285">+Q194+Q198+Q202+Q203</f>
        <v>350</v>
      </c>
      <c r="R204" s="265">
        <f t="shared" ref="R204" si="286">+R194+R198+R202+R203</f>
        <v>0</v>
      </c>
      <c r="S204" s="266">
        <f t="shared" ref="S204" si="287">+S194+S198+S202+S203</f>
        <v>0</v>
      </c>
      <c r="T204" s="267">
        <f t="shared" ref="T204" si="288">+T194+T198+T202+T203</f>
        <v>0</v>
      </c>
      <c r="U204" s="265">
        <f t="shared" ref="U204" si="289">+U194+U198+U202+U203</f>
        <v>0</v>
      </c>
      <c r="V204" s="267">
        <f t="shared" ref="V204" si="290">+V194+V198+V202+V203</f>
        <v>0</v>
      </c>
      <c r="W204" s="268">
        <f t="shared" si="281"/>
        <v>-100</v>
      </c>
    </row>
    <row r="205" spans="1:23" ht="14.25" customHeight="1" thickTop="1">
      <c r="L205" s="324" t="s">
        <v>11</v>
      </c>
      <c r="M205" s="395">
        <v>0</v>
      </c>
      <c r="N205" s="396">
        <v>0</v>
      </c>
      <c r="O205" s="325">
        <f>M205+N205</f>
        <v>0</v>
      </c>
      <c r="P205" s="326">
        <v>0</v>
      </c>
      <c r="Q205" s="325">
        <f>O205+P205</f>
        <v>0</v>
      </c>
      <c r="R205" s="395"/>
      <c r="S205" s="396"/>
      <c r="T205" s="325"/>
      <c r="U205" s="326"/>
      <c r="V205" s="325"/>
      <c r="W205" s="327"/>
    </row>
    <row r="206" spans="1:23" ht="14.25" customHeight="1" thickBot="1">
      <c r="L206" s="248" t="s">
        <v>12</v>
      </c>
      <c r="M206" s="348">
        <v>0</v>
      </c>
      <c r="N206" s="260">
        <v>0</v>
      </c>
      <c r="O206" s="261">
        <f>M206+N206</f>
        <v>0</v>
      </c>
      <c r="P206" s="262">
        <v>0</v>
      </c>
      <c r="Q206" s="261">
        <f t="shared" ref="Q206" si="291">O206+P206</f>
        <v>0</v>
      </c>
      <c r="R206" s="348"/>
      <c r="S206" s="260"/>
      <c r="T206" s="261"/>
      <c r="U206" s="262"/>
      <c r="V206" s="261"/>
      <c r="W206" s="349"/>
    </row>
    <row r="207" spans="1:23" ht="14.25" customHeight="1" thickTop="1" thickBot="1">
      <c r="L207" s="264" t="s">
        <v>38</v>
      </c>
      <c r="M207" s="265">
        <f t="shared" ref="M207:Q207" si="292">+M203+M205+M206</f>
        <v>2</v>
      </c>
      <c r="N207" s="266">
        <f t="shared" si="292"/>
        <v>6</v>
      </c>
      <c r="O207" s="267">
        <f t="shared" si="292"/>
        <v>8</v>
      </c>
      <c r="P207" s="265">
        <f t="shared" si="292"/>
        <v>0</v>
      </c>
      <c r="Q207" s="267">
        <f t="shared" si="292"/>
        <v>8</v>
      </c>
      <c r="R207" s="265"/>
      <c r="S207" s="266"/>
      <c r="T207" s="267"/>
      <c r="U207" s="265"/>
      <c r="V207" s="267"/>
      <c r="W207" s="268"/>
    </row>
    <row r="208" spans="1:23" ht="14.25" customHeight="1" thickTop="1" thickBot="1">
      <c r="L208" s="264" t="s">
        <v>63</v>
      </c>
      <c r="M208" s="265">
        <f t="shared" ref="M208:Q208" si="293">+M194+M198+M202+M207</f>
        <v>142</v>
      </c>
      <c r="N208" s="266">
        <f t="shared" si="293"/>
        <v>208</v>
      </c>
      <c r="O208" s="267">
        <f t="shared" si="293"/>
        <v>350</v>
      </c>
      <c r="P208" s="265">
        <f t="shared" si="293"/>
        <v>0</v>
      </c>
      <c r="Q208" s="267">
        <f t="shared" si="293"/>
        <v>350</v>
      </c>
      <c r="R208" s="265"/>
      <c r="S208" s="266"/>
      <c r="T208" s="267"/>
      <c r="U208" s="265"/>
      <c r="V208" s="267"/>
      <c r="W208" s="268"/>
    </row>
    <row r="209" spans="1:23" ht="14.25" thickTop="1" thickBot="1">
      <c r="L209" s="277" t="s">
        <v>60</v>
      </c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</row>
    <row r="210" spans="1:23" ht="13.5" thickTop="1">
      <c r="L210" s="476" t="s">
        <v>56</v>
      </c>
      <c r="M210" s="477"/>
      <c r="N210" s="477"/>
      <c r="O210" s="477"/>
      <c r="P210" s="477"/>
      <c r="Q210" s="477"/>
      <c r="R210" s="477"/>
      <c r="S210" s="477"/>
      <c r="T210" s="477"/>
      <c r="U210" s="477"/>
      <c r="V210" s="477"/>
      <c r="W210" s="478"/>
    </row>
    <row r="211" spans="1:23" ht="13.5" thickBot="1">
      <c r="L211" s="479" t="s">
        <v>53</v>
      </c>
      <c r="M211" s="480"/>
      <c r="N211" s="480"/>
      <c r="O211" s="480"/>
      <c r="P211" s="480"/>
      <c r="Q211" s="480"/>
      <c r="R211" s="480"/>
      <c r="S211" s="480"/>
      <c r="T211" s="480"/>
      <c r="U211" s="480"/>
      <c r="V211" s="480"/>
      <c r="W211" s="481"/>
    </row>
    <row r="212" spans="1:23" ht="14.25" thickTop="1" thickBot="1">
      <c r="L212" s="235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7" t="s">
        <v>34</v>
      </c>
    </row>
    <row r="213" spans="1:23" ht="12.75" customHeight="1" thickTop="1" thickBot="1">
      <c r="L213" s="238"/>
      <c r="M213" s="239" t="s">
        <v>64</v>
      </c>
      <c r="N213" s="240"/>
      <c r="O213" s="278"/>
      <c r="P213" s="239"/>
      <c r="Q213" s="239"/>
      <c r="R213" s="239" t="s">
        <v>65</v>
      </c>
      <c r="S213" s="240"/>
      <c r="T213" s="278"/>
      <c r="U213" s="239"/>
      <c r="V213" s="239"/>
      <c r="W213" s="351" t="s">
        <v>2</v>
      </c>
    </row>
    <row r="214" spans="1:23" ht="13.5" thickTop="1">
      <c r="L214" s="242" t="s">
        <v>3</v>
      </c>
      <c r="M214" s="243"/>
      <c r="N214" s="244"/>
      <c r="O214" s="245"/>
      <c r="P214" s="246"/>
      <c r="Q214" s="350"/>
      <c r="R214" s="243"/>
      <c r="S214" s="244"/>
      <c r="T214" s="245"/>
      <c r="U214" s="246"/>
      <c r="V214" s="350"/>
      <c r="W214" s="352" t="s">
        <v>4</v>
      </c>
    </row>
    <row r="215" spans="1:23" ht="13.5" thickBot="1">
      <c r="L215" s="248"/>
      <c r="M215" s="249" t="s">
        <v>35</v>
      </c>
      <c r="N215" s="250" t="s">
        <v>36</v>
      </c>
      <c r="O215" s="251" t="s">
        <v>37</v>
      </c>
      <c r="P215" s="252" t="s">
        <v>32</v>
      </c>
      <c r="Q215" s="411" t="s">
        <v>7</v>
      </c>
      <c r="R215" s="249" t="s">
        <v>35</v>
      </c>
      <c r="S215" s="250" t="s">
        <v>36</v>
      </c>
      <c r="T215" s="251" t="s">
        <v>37</v>
      </c>
      <c r="U215" s="252" t="s">
        <v>32</v>
      </c>
      <c r="V215" s="378" t="s">
        <v>7</v>
      </c>
      <c r="W215" s="353"/>
    </row>
    <row r="216" spans="1:23" ht="4.5" customHeight="1" thickTop="1">
      <c r="L216" s="242"/>
      <c r="M216" s="254"/>
      <c r="N216" s="255"/>
      <c r="O216" s="256"/>
      <c r="P216" s="257"/>
      <c r="Q216" s="295"/>
      <c r="R216" s="254"/>
      <c r="S216" s="255"/>
      <c r="T216" s="256"/>
      <c r="U216" s="257"/>
      <c r="V216" s="295"/>
      <c r="W216" s="258"/>
    </row>
    <row r="217" spans="1:23" ht="14.25" customHeight="1">
      <c r="L217" s="242" t="s">
        <v>13</v>
      </c>
      <c r="M217" s="259">
        <f t="shared" ref="M217:N217" si="294">+M165+M191</f>
        <v>24</v>
      </c>
      <c r="N217" s="260">
        <f t="shared" si="294"/>
        <v>32</v>
      </c>
      <c r="O217" s="261">
        <f t="shared" ref="O217:O218" si="295">M217+N217</f>
        <v>56</v>
      </c>
      <c r="P217" s="262">
        <f>+P165+P191</f>
        <v>0</v>
      </c>
      <c r="Q217" s="296">
        <f>O217+P217</f>
        <v>56</v>
      </c>
      <c r="R217" s="259">
        <f t="shared" ref="R217:S219" si="296">+R165+R191</f>
        <v>0</v>
      </c>
      <c r="S217" s="260">
        <f t="shared" si="296"/>
        <v>0</v>
      </c>
      <c r="T217" s="261">
        <f t="shared" ref="T217:T218" si="297">R217+S217</f>
        <v>0</v>
      </c>
      <c r="U217" s="262">
        <f>+U165+U191</f>
        <v>0</v>
      </c>
      <c r="V217" s="296">
        <f>T217+U217</f>
        <v>0</v>
      </c>
      <c r="W217" s="263">
        <f>IF(Q217=0,0,((V217/Q217)-1)*100)</f>
        <v>-100</v>
      </c>
    </row>
    <row r="218" spans="1:23" ht="14.25" customHeight="1">
      <c r="L218" s="242" t="s">
        <v>14</v>
      </c>
      <c r="M218" s="259">
        <f t="shared" ref="M218:N218" si="298">+M166+M192</f>
        <v>18</v>
      </c>
      <c r="N218" s="260">
        <f t="shared" si="298"/>
        <v>24</v>
      </c>
      <c r="O218" s="261">
        <f t="shared" si="295"/>
        <v>42</v>
      </c>
      <c r="P218" s="262">
        <f>+P166+P192</f>
        <v>0</v>
      </c>
      <c r="Q218" s="296">
        <f>O218+P218</f>
        <v>42</v>
      </c>
      <c r="R218" s="259">
        <f t="shared" si="296"/>
        <v>0</v>
      </c>
      <c r="S218" s="260">
        <f t="shared" si="296"/>
        <v>0</v>
      </c>
      <c r="T218" s="261">
        <f t="shared" si="297"/>
        <v>0</v>
      </c>
      <c r="U218" s="262">
        <f>+U166+U192</f>
        <v>0</v>
      </c>
      <c r="V218" s="296">
        <f>T218+U218</f>
        <v>0</v>
      </c>
      <c r="W218" s="263">
        <f t="shared" ref="W218:W228" si="299">IF(Q218=0,0,((V218/Q218)-1)*100)</f>
        <v>-100</v>
      </c>
    </row>
    <row r="219" spans="1:23" ht="14.25" customHeight="1" thickBot="1">
      <c r="L219" s="242" t="s">
        <v>15</v>
      </c>
      <c r="M219" s="259">
        <f t="shared" ref="M219:N219" si="300">+M167+M193</f>
        <v>19</v>
      </c>
      <c r="N219" s="260">
        <f t="shared" si="300"/>
        <v>32</v>
      </c>
      <c r="O219" s="261">
        <f>M219+N219</f>
        <v>51</v>
      </c>
      <c r="P219" s="262">
        <f>+P167+P193</f>
        <v>0</v>
      </c>
      <c r="Q219" s="296">
        <f>O219+P219</f>
        <v>51</v>
      </c>
      <c r="R219" s="259">
        <f t="shared" si="296"/>
        <v>0</v>
      </c>
      <c r="S219" s="260">
        <f t="shared" si="296"/>
        <v>0</v>
      </c>
      <c r="T219" s="261">
        <f>R219+S219</f>
        <v>0</v>
      </c>
      <c r="U219" s="262">
        <f>+U167+U193</f>
        <v>0</v>
      </c>
      <c r="V219" s="296">
        <f>T219+U219</f>
        <v>0</v>
      </c>
      <c r="W219" s="263">
        <f>IF(Q219=0,0,((V219/Q219)-1)*100)</f>
        <v>-100</v>
      </c>
    </row>
    <row r="220" spans="1:23" ht="14.25" customHeight="1" thickTop="1" thickBot="1">
      <c r="L220" s="264" t="s">
        <v>61</v>
      </c>
      <c r="M220" s="265">
        <f t="shared" ref="M220:Q220" si="301">+M217+M218+M219</f>
        <v>61</v>
      </c>
      <c r="N220" s="266">
        <f t="shared" si="301"/>
        <v>88</v>
      </c>
      <c r="O220" s="267">
        <f t="shared" si="301"/>
        <v>149</v>
      </c>
      <c r="P220" s="265">
        <f t="shared" si="301"/>
        <v>0</v>
      </c>
      <c r="Q220" s="267">
        <f t="shared" si="301"/>
        <v>149</v>
      </c>
      <c r="R220" s="265">
        <f t="shared" ref="R220" si="302">+R217+R218+R219</f>
        <v>0</v>
      </c>
      <c r="S220" s="266">
        <f t="shared" ref="S220" si="303">+S217+S218+S219</f>
        <v>0</v>
      </c>
      <c r="T220" s="267">
        <f t="shared" ref="T220" si="304">+T217+T218+T219</f>
        <v>0</v>
      </c>
      <c r="U220" s="265">
        <f t="shared" ref="U220" si="305">+U217+U218+U219</f>
        <v>0</v>
      </c>
      <c r="V220" s="267">
        <f t="shared" ref="V220" si="306">+V217+V218+V219</f>
        <v>0</v>
      </c>
      <c r="W220" s="268">
        <f t="shared" si="299"/>
        <v>-100</v>
      </c>
    </row>
    <row r="221" spans="1:23" ht="14.25" customHeight="1" thickTop="1">
      <c r="L221" s="242" t="s">
        <v>16</v>
      </c>
      <c r="M221" s="259">
        <f t="shared" ref="M221:N221" si="307">+M169+M195</f>
        <v>12</v>
      </c>
      <c r="N221" s="260">
        <f t="shared" si="307"/>
        <v>17</v>
      </c>
      <c r="O221" s="261">
        <f t="shared" ref="O221" si="308">M221+N221</f>
        <v>29</v>
      </c>
      <c r="P221" s="262">
        <f>+P169+P195</f>
        <v>0</v>
      </c>
      <c r="Q221" s="296">
        <f>O221+P221</f>
        <v>29</v>
      </c>
      <c r="R221" s="259">
        <f t="shared" ref="R221:S223" si="309">+R169+R195</f>
        <v>0</v>
      </c>
      <c r="S221" s="260">
        <f t="shared" si="309"/>
        <v>0</v>
      </c>
      <c r="T221" s="261">
        <f t="shared" ref="T221:T223" si="310">R221+S221</f>
        <v>0</v>
      </c>
      <c r="U221" s="262">
        <f>+U169+U195</f>
        <v>0</v>
      </c>
      <c r="V221" s="296">
        <f>T221+U221</f>
        <v>0</v>
      </c>
      <c r="W221" s="263">
        <f t="shared" si="299"/>
        <v>-100</v>
      </c>
    </row>
    <row r="222" spans="1:23" ht="14.25" customHeight="1">
      <c r="L222" s="242" t="s">
        <v>17</v>
      </c>
      <c r="M222" s="259">
        <f t="shared" ref="M222:N222" si="311">+M170+M196</f>
        <v>15</v>
      </c>
      <c r="N222" s="260">
        <f t="shared" si="311"/>
        <v>24</v>
      </c>
      <c r="O222" s="261">
        <f>M222+N222</f>
        <v>39</v>
      </c>
      <c r="P222" s="262">
        <f>+P170+P196</f>
        <v>0</v>
      </c>
      <c r="Q222" s="296">
        <f>O222+P222</f>
        <v>39</v>
      </c>
      <c r="R222" s="259">
        <f t="shared" si="309"/>
        <v>0</v>
      </c>
      <c r="S222" s="260">
        <f t="shared" si="309"/>
        <v>0</v>
      </c>
      <c r="T222" s="261">
        <f>R222+S222</f>
        <v>0</v>
      </c>
      <c r="U222" s="262">
        <f>+U170+U196</f>
        <v>0</v>
      </c>
      <c r="V222" s="296">
        <f>T222+U222</f>
        <v>0</v>
      </c>
      <c r="W222" s="263">
        <f>IF(Q222=0,0,((V222/Q222)-1)*100)</f>
        <v>-100</v>
      </c>
    </row>
    <row r="223" spans="1:23" ht="14.25" customHeight="1" thickBot="1">
      <c r="L223" s="242" t="s">
        <v>18</v>
      </c>
      <c r="M223" s="259">
        <f t="shared" ref="M223:N223" si="312">+M171+M197</f>
        <v>23</v>
      </c>
      <c r="N223" s="260">
        <f t="shared" si="312"/>
        <v>19</v>
      </c>
      <c r="O223" s="269">
        <f t="shared" ref="O223" si="313">M223+N223</f>
        <v>42</v>
      </c>
      <c r="P223" s="270">
        <f>+P171+P197</f>
        <v>0</v>
      </c>
      <c r="Q223" s="296">
        <f>O223+P223</f>
        <v>42</v>
      </c>
      <c r="R223" s="259">
        <f t="shared" si="309"/>
        <v>0</v>
      </c>
      <c r="S223" s="260">
        <f t="shared" si="309"/>
        <v>0</v>
      </c>
      <c r="T223" s="269">
        <f t="shared" si="310"/>
        <v>0</v>
      </c>
      <c r="U223" s="270">
        <f>+U171+U197</f>
        <v>0</v>
      </c>
      <c r="V223" s="296">
        <f>T223+U223</f>
        <v>0</v>
      </c>
      <c r="W223" s="263">
        <f t="shared" si="299"/>
        <v>-100</v>
      </c>
    </row>
    <row r="224" spans="1:23" ht="14.25" customHeight="1" thickTop="1" thickBot="1">
      <c r="A224" s="387"/>
      <c r="L224" s="271" t="s">
        <v>39</v>
      </c>
      <c r="M224" s="272">
        <f t="shared" ref="M224:Q224" si="314">+M221+M222+M223</f>
        <v>50</v>
      </c>
      <c r="N224" s="272">
        <f t="shared" si="314"/>
        <v>60</v>
      </c>
      <c r="O224" s="273">
        <f t="shared" si="314"/>
        <v>110</v>
      </c>
      <c r="P224" s="274">
        <f t="shared" si="314"/>
        <v>0</v>
      </c>
      <c r="Q224" s="273">
        <f t="shared" si="314"/>
        <v>110</v>
      </c>
      <c r="R224" s="272">
        <f t="shared" ref="R224" si="315">+R221+R222+R223</f>
        <v>0</v>
      </c>
      <c r="S224" s="272">
        <f t="shared" ref="S224" si="316">+S221+S222+S223</f>
        <v>0</v>
      </c>
      <c r="T224" s="273">
        <f t="shared" ref="T224" si="317">+T221+T222+T223</f>
        <v>0</v>
      </c>
      <c r="U224" s="274">
        <f t="shared" ref="U224" si="318">+U221+U222+U223</f>
        <v>0</v>
      </c>
      <c r="V224" s="273">
        <f t="shared" ref="V224" si="319">+V221+V222+V223</f>
        <v>0</v>
      </c>
      <c r="W224" s="374">
        <f t="shared" si="299"/>
        <v>-100</v>
      </c>
    </row>
    <row r="225" spans="1:23" ht="14.25" customHeight="1" thickTop="1">
      <c r="A225" s="386"/>
      <c r="K225" s="386"/>
      <c r="L225" s="242" t="s">
        <v>21</v>
      </c>
      <c r="M225" s="259">
        <f t="shared" ref="M225:N225" si="320">+M173+M199</f>
        <v>14</v>
      </c>
      <c r="N225" s="260">
        <f t="shared" si="320"/>
        <v>24</v>
      </c>
      <c r="O225" s="269">
        <f t="shared" ref="O225:O227" si="321">M225+N225</f>
        <v>38</v>
      </c>
      <c r="P225" s="276">
        <f>+P173+P199</f>
        <v>0</v>
      </c>
      <c r="Q225" s="296">
        <f>O225+P225</f>
        <v>38</v>
      </c>
      <c r="R225" s="259">
        <f t="shared" ref="R225:S227" si="322">+R173+R199</f>
        <v>0</v>
      </c>
      <c r="S225" s="260">
        <f t="shared" si="322"/>
        <v>0</v>
      </c>
      <c r="T225" s="269">
        <f t="shared" ref="T225:T227" si="323">R225+S225</f>
        <v>0</v>
      </c>
      <c r="U225" s="276">
        <f>+U173+U199</f>
        <v>0</v>
      </c>
      <c r="V225" s="296">
        <f>T225+U225</f>
        <v>0</v>
      </c>
      <c r="W225" s="263">
        <f t="shared" si="299"/>
        <v>-100</v>
      </c>
    </row>
    <row r="226" spans="1:23" ht="14.25" customHeight="1">
      <c r="A226" s="386"/>
      <c r="K226" s="386"/>
      <c r="L226" s="242" t="s">
        <v>22</v>
      </c>
      <c r="M226" s="259">
        <f t="shared" ref="M226:N226" si="324">+M174+M200</f>
        <v>13</v>
      </c>
      <c r="N226" s="260">
        <f t="shared" si="324"/>
        <v>24</v>
      </c>
      <c r="O226" s="269">
        <f t="shared" si="321"/>
        <v>37</v>
      </c>
      <c r="P226" s="262">
        <f>+P174+P200</f>
        <v>0</v>
      </c>
      <c r="Q226" s="296">
        <f>O226+P226</f>
        <v>37</v>
      </c>
      <c r="R226" s="259">
        <f t="shared" si="322"/>
        <v>0</v>
      </c>
      <c r="S226" s="260">
        <f t="shared" si="322"/>
        <v>0</v>
      </c>
      <c r="T226" s="269">
        <f t="shared" si="323"/>
        <v>0</v>
      </c>
      <c r="U226" s="262">
        <f>+U174+U200</f>
        <v>0</v>
      </c>
      <c r="V226" s="296">
        <f>T226+U226</f>
        <v>0</v>
      </c>
      <c r="W226" s="263">
        <f t="shared" si="299"/>
        <v>-100</v>
      </c>
    </row>
    <row r="227" spans="1:23" ht="14.25" customHeight="1" thickBot="1">
      <c r="A227" s="386"/>
      <c r="K227" s="386"/>
      <c r="L227" s="242" t="s">
        <v>23</v>
      </c>
      <c r="M227" s="259">
        <f t="shared" ref="M227:N227" si="325">+M175+M201</f>
        <v>2</v>
      </c>
      <c r="N227" s="260">
        <f t="shared" si="325"/>
        <v>6</v>
      </c>
      <c r="O227" s="269">
        <f t="shared" si="321"/>
        <v>8</v>
      </c>
      <c r="P227" s="262">
        <f>+P175+P201</f>
        <v>0</v>
      </c>
      <c r="Q227" s="296">
        <f>O227+P227</f>
        <v>8</v>
      </c>
      <c r="R227" s="259">
        <f t="shared" si="322"/>
        <v>0</v>
      </c>
      <c r="S227" s="260">
        <f t="shared" si="322"/>
        <v>0</v>
      </c>
      <c r="T227" s="269">
        <f t="shared" si="323"/>
        <v>0</v>
      </c>
      <c r="U227" s="262">
        <f>+U175+U201</f>
        <v>0</v>
      </c>
      <c r="V227" s="296">
        <f>T227+U227</f>
        <v>0</v>
      </c>
      <c r="W227" s="263">
        <f t="shared" si="299"/>
        <v>-100</v>
      </c>
    </row>
    <row r="228" spans="1:23" ht="14.25" customHeight="1" thickTop="1" thickBot="1">
      <c r="L228" s="264" t="s">
        <v>40</v>
      </c>
      <c r="M228" s="265">
        <f t="shared" ref="M228:Q228" si="326">+M225+M226+M227</f>
        <v>29</v>
      </c>
      <c r="N228" s="266">
        <f t="shared" si="326"/>
        <v>54</v>
      </c>
      <c r="O228" s="267">
        <f t="shared" si="326"/>
        <v>83</v>
      </c>
      <c r="P228" s="265">
        <f t="shared" si="326"/>
        <v>0</v>
      </c>
      <c r="Q228" s="267">
        <f t="shared" si="326"/>
        <v>83</v>
      </c>
      <c r="R228" s="265">
        <f t="shared" ref="R228:V228" si="327">+R225+R226+R227</f>
        <v>0</v>
      </c>
      <c r="S228" s="266">
        <f t="shared" si="327"/>
        <v>0</v>
      </c>
      <c r="T228" s="267">
        <f t="shared" si="327"/>
        <v>0</v>
      </c>
      <c r="U228" s="265">
        <f t="shared" si="327"/>
        <v>0</v>
      </c>
      <c r="V228" s="267">
        <f t="shared" si="327"/>
        <v>0</v>
      </c>
      <c r="W228" s="268">
        <f t="shared" si="299"/>
        <v>-100</v>
      </c>
    </row>
    <row r="229" spans="1:23" ht="14.25" customHeight="1" thickTop="1" thickBot="1">
      <c r="L229" s="242" t="s">
        <v>10</v>
      </c>
      <c r="M229" s="259">
        <f t="shared" ref="M229:N229" si="328">+M177+M203</f>
        <v>2</v>
      </c>
      <c r="N229" s="260">
        <f t="shared" si="328"/>
        <v>6</v>
      </c>
      <c r="O229" s="261">
        <f>M229+N229</f>
        <v>8</v>
      </c>
      <c r="P229" s="262">
        <f>+P177+P203</f>
        <v>0</v>
      </c>
      <c r="Q229" s="296">
        <f>O229+P229</f>
        <v>8</v>
      </c>
      <c r="R229" s="259">
        <f>+R177+R203</f>
        <v>0</v>
      </c>
      <c r="S229" s="260">
        <f>+S177+S203</f>
        <v>0</v>
      </c>
      <c r="T229" s="261">
        <f>R229+S229</f>
        <v>0</v>
      </c>
      <c r="U229" s="262">
        <f>+U177+U203</f>
        <v>0</v>
      </c>
      <c r="V229" s="296">
        <f>T229+U229</f>
        <v>0</v>
      </c>
      <c r="W229" s="263">
        <f>IF(Q229=0,0,((V229/Q229)-1)*100)</f>
        <v>-100</v>
      </c>
    </row>
    <row r="230" spans="1:23" ht="14.25" customHeight="1" thickTop="1" thickBot="1">
      <c r="L230" s="264" t="s">
        <v>66</v>
      </c>
      <c r="M230" s="265">
        <f>+M220+M224+M228+M229</f>
        <v>142</v>
      </c>
      <c r="N230" s="266">
        <f t="shared" ref="N230" si="329">+N220+N224+N228+N229</f>
        <v>208</v>
      </c>
      <c r="O230" s="267">
        <f t="shared" ref="O230" si="330">+O220+O224+O228+O229</f>
        <v>350</v>
      </c>
      <c r="P230" s="265">
        <f t="shared" ref="P230" si="331">+P220+P224+P228+P229</f>
        <v>0</v>
      </c>
      <c r="Q230" s="267">
        <f t="shared" ref="Q230" si="332">+Q220+Q224+Q228+Q229</f>
        <v>350</v>
      </c>
      <c r="R230" s="265">
        <f t="shared" ref="R230" si="333">+R220+R224+R228+R229</f>
        <v>0</v>
      </c>
      <c r="S230" s="266">
        <f t="shared" ref="S230" si="334">+S220+S224+S228+S229</f>
        <v>0</v>
      </c>
      <c r="T230" s="267">
        <f t="shared" ref="T230" si="335">+T220+T224+T228+T229</f>
        <v>0</v>
      </c>
      <c r="U230" s="265">
        <f t="shared" ref="U230" si="336">+U220+U224+U228+U229</f>
        <v>0</v>
      </c>
      <c r="V230" s="267">
        <f t="shared" ref="V230" si="337">+V220+V224+V228+V229</f>
        <v>0</v>
      </c>
      <c r="W230" s="268">
        <f t="shared" ref="W230" si="338">IF(Q230=0,0,((V230/Q230)-1)*100)</f>
        <v>-100</v>
      </c>
    </row>
    <row r="231" spans="1:23" ht="14.25" customHeight="1" thickTop="1">
      <c r="L231" s="242" t="s">
        <v>11</v>
      </c>
      <c r="M231" s="259">
        <f t="shared" ref="M231:N231" si="339">+M179+M205</f>
        <v>1</v>
      </c>
      <c r="N231" s="260">
        <f t="shared" si="339"/>
        <v>0</v>
      </c>
      <c r="O231" s="261">
        <f>M231+N231</f>
        <v>1</v>
      </c>
      <c r="P231" s="262">
        <f>+P179+P205</f>
        <v>0</v>
      </c>
      <c r="Q231" s="296">
        <f>O231+P231</f>
        <v>1</v>
      </c>
      <c r="R231" s="259"/>
      <c r="S231" s="260"/>
      <c r="T231" s="261"/>
      <c r="U231" s="262"/>
      <c r="V231" s="296"/>
      <c r="W231" s="263"/>
    </row>
    <row r="232" spans="1:23" ht="14.25" customHeight="1" thickBot="1">
      <c r="L232" s="248" t="s">
        <v>12</v>
      </c>
      <c r="M232" s="259">
        <f t="shared" ref="M232:N232" si="340">+M180+M206</f>
        <v>0</v>
      </c>
      <c r="N232" s="260">
        <f t="shared" si="340"/>
        <v>0</v>
      </c>
      <c r="O232" s="261">
        <f t="shared" ref="O232" si="341">M232+N232</f>
        <v>0</v>
      </c>
      <c r="P232" s="262">
        <f>+P180+P206</f>
        <v>0</v>
      </c>
      <c r="Q232" s="296">
        <f>O232+P232</f>
        <v>0</v>
      </c>
      <c r="R232" s="259"/>
      <c r="S232" s="260"/>
      <c r="T232" s="261"/>
      <c r="U232" s="262"/>
      <c r="V232" s="296"/>
      <c r="W232" s="263"/>
    </row>
    <row r="233" spans="1:23" ht="14.25" customHeight="1" thickTop="1" thickBot="1">
      <c r="L233" s="264" t="s">
        <v>38</v>
      </c>
      <c r="M233" s="265">
        <f t="shared" ref="M233:Q233" si="342">+M229+M231+M232</f>
        <v>3</v>
      </c>
      <c r="N233" s="266">
        <f t="shared" si="342"/>
        <v>6</v>
      </c>
      <c r="O233" s="267">
        <f t="shared" si="342"/>
        <v>9</v>
      </c>
      <c r="P233" s="265">
        <f t="shared" si="342"/>
        <v>0</v>
      </c>
      <c r="Q233" s="267">
        <f t="shared" si="342"/>
        <v>9</v>
      </c>
      <c r="R233" s="265"/>
      <c r="S233" s="266"/>
      <c r="T233" s="267"/>
      <c r="U233" s="265"/>
      <c r="V233" s="267"/>
      <c r="W233" s="268"/>
    </row>
    <row r="234" spans="1:23" ht="14.25" customHeight="1" thickTop="1" thickBot="1">
      <c r="L234" s="264" t="s">
        <v>63</v>
      </c>
      <c r="M234" s="265">
        <f t="shared" ref="M234:Q234" si="343">+M220+M224+M228+M233</f>
        <v>143</v>
      </c>
      <c r="N234" s="266">
        <f t="shared" si="343"/>
        <v>208</v>
      </c>
      <c r="O234" s="267">
        <f t="shared" si="343"/>
        <v>351</v>
      </c>
      <c r="P234" s="265">
        <f t="shared" si="343"/>
        <v>0</v>
      </c>
      <c r="Q234" s="267">
        <f t="shared" si="343"/>
        <v>351</v>
      </c>
      <c r="R234" s="265"/>
      <c r="S234" s="266"/>
      <c r="T234" s="267"/>
      <c r="U234" s="265"/>
      <c r="V234" s="267"/>
      <c r="W234" s="268"/>
    </row>
    <row r="235" spans="1:23" ht="13.5" thickTop="1">
      <c r="L235" s="277" t="s">
        <v>60</v>
      </c>
      <c r="M235" s="236"/>
      <c r="N235" s="236"/>
      <c r="O235" s="236"/>
      <c r="P235" s="236"/>
      <c r="Q235" s="236"/>
      <c r="R235" s="236"/>
      <c r="S235" s="236"/>
      <c r="T235" s="236"/>
      <c r="U235" s="236"/>
      <c r="V235" s="236"/>
      <c r="W235" s="236"/>
    </row>
  </sheetData>
  <sheetProtection password="CF53" sheet="1" objects="1" scenarios="1"/>
  <mergeCells count="40">
    <mergeCell ref="L133:W133"/>
    <mergeCell ref="L210:W210"/>
    <mergeCell ref="L211:W211"/>
    <mergeCell ref="L158:W158"/>
    <mergeCell ref="L159:W159"/>
    <mergeCell ref="L184:W184"/>
    <mergeCell ref="L185:W185"/>
    <mergeCell ref="R135:V135"/>
    <mergeCell ref="L80:W80"/>
    <mergeCell ref="L81:W81"/>
    <mergeCell ref="L106:W106"/>
    <mergeCell ref="L107:W107"/>
    <mergeCell ref="L132:W132"/>
    <mergeCell ref="M83:Q83"/>
    <mergeCell ref="R83:V83"/>
    <mergeCell ref="R109:V109"/>
    <mergeCell ref="B54:I54"/>
    <mergeCell ref="B55:I55"/>
    <mergeCell ref="C57:E57"/>
    <mergeCell ref="F57:H57"/>
    <mergeCell ref="L54:W54"/>
    <mergeCell ref="L55:W55"/>
    <mergeCell ref="M57:Q57"/>
    <mergeCell ref="R57:V57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  <mergeCell ref="R31:V31"/>
  </mergeCells>
  <conditionalFormatting sqref="A1:A8 K1:K8 A27:A34 K27:K34 A79:A86 K79:K86 A105:A112 K105:K112 A157:A164 K157:K164 A183:A190 K183:K190 A235:A1048576 K235:K1048576 A20:A21 K20:K21 A53:A73 K53:K73 A124:A125 K124:K125 A131:A151 K131:K151 A202:A203 K202:K203 A209:A229 K209:K229 A46:A47 K46:K47 A98:A99 K101:K102 A176:A177 K176:K177 K23:K24 A23:A24 K49:K50 A49:A50 K75:K76 A75:A76 A101:A102 K127:K128 A127:A128 K153:K154 A153:A154 K179:K180 A179:A180 K205:K206 A205:A206 K231:K232 A231:A232">
    <cfRule type="containsText" dxfId="225" priority="102" operator="containsText" text="NOT OK">
      <formula>NOT(ISERROR(SEARCH("NOT OK",A1)))</formula>
    </cfRule>
  </conditionalFormatting>
  <conditionalFormatting sqref="K98:K99">
    <cfRule type="containsText" dxfId="224" priority="98" operator="containsText" text="NOT OK">
      <formula>NOT(ISERROR(SEARCH("NOT OK",K98)))</formula>
    </cfRule>
  </conditionalFormatting>
  <conditionalFormatting sqref="A26 K26">
    <cfRule type="containsText" dxfId="223" priority="94" operator="containsText" text="NOT OK">
      <formula>NOT(ISERROR(SEARCH("NOT OK",A26)))</formula>
    </cfRule>
  </conditionalFormatting>
  <conditionalFormatting sqref="A104 K104">
    <cfRule type="containsText" dxfId="222" priority="91" operator="containsText" text="NOT OK">
      <formula>NOT(ISERROR(SEARCH("NOT OK",A104)))</formula>
    </cfRule>
  </conditionalFormatting>
  <conditionalFormatting sqref="A182 K182">
    <cfRule type="containsText" dxfId="221" priority="88" operator="containsText" text="NOT OK">
      <formula>NOT(ISERROR(SEARCH("NOT OK",A182)))</formula>
    </cfRule>
  </conditionalFormatting>
  <conditionalFormatting sqref="A25 K25">
    <cfRule type="containsText" dxfId="220" priority="85" operator="containsText" text="NOT OK">
      <formula>NOT(ISERROR(SEARCH("NOT OK",A25)))</formula>
    </cfRule>
  </conditionalFormatting>
  <conditionalFormatting sqref="A52 K52">
    <cfRule type="containsText" dxfId="219" priority="84" operator="containsText" text="NOT OK">
      <formula>NOT(ISERROR(SEARCH("NOT OK",A52)))</formula>
    </cfRule>
  </conditionalFormatting>
  <conditionalFormatting sqref="A51 K51">
    <cfRule type="containsText" dxfId="218" priority="83" operator="containsText" text="NOT OK">
      <formula>NOT(ISERROR(SEARCH("NOT OK",A51)))</formula>
    </cfRule>
  </conditionalFormatting>
  <conditionalFormatting sqref="A78 K78">
    <cfRule type="containsText" dxfId="217" priority="82" operator="containsText" text="NOT OK">
      <formula>NOT(ISERROR(SEARCH("NOT OK",A78)))</formula>
    </cfRule>
  </conditionalFormatting>
  <conditionalFormatting sqref="A77 K77">
    <cfRule type="containsText" dxfId="216" priority="81" operator="containsText" text="NOT OK">
      <formula>NOT(ISERROR(SEARCH("NOT OK",A77)))</formula>
    </cfRule>
  </conditionalFormatting>
  <conditionalFormatting sqref="A103 K103">
    <cfRule type="containsText" dxfId="215" priority="80" operator="containsText" text="NOT OK">
      <formula>NOT(ISERROR(SEARCH("NOT OK",A103)))</formula>
    </cfRule>
  </conditionalFormatting>
  <conditionalFormatting sqref="A130 K130">
    <cfRule type="containsText" dxfId="214" priority="79" operator="containsText" text="NOT OK">
      <formula>NOT(ISERROR(SEARCH("NOT OK",A130)))</formula>
    </cfRule>
  </conditionalFormatting>
  <conditionalFormatting sqref="A129 K129">
    <cfRule type="containsText" dxfId="213" priority="78" operator="containsText" text="NOT OK">
      <formula>NOT(ISERROR(SEARCH("NOT OK",A129)))</formula>
    </cfRule>
  </conditionalFormatting>
  <conditionalFormatting sqref="A156 K156">
    <cfRule type="containsText" dxfId="212" priority="77" operator="containsText" text="NOT OK">
      <formula>NOT(ISERROR(SEARCH("NOT OK",A156)))</formula>
    </cfRule>
  </conditionalFormatting>
  <conditionalFormatting sqref="A155 K155">
    <cfRule type="containsText" dxfId="211" priority="76" operator="containsText" text="NOT OK">
      <formula>NOT(ISERROR(SEARCH("NOT OK",A155)))</formula>
    </cfRule>
  </conditionalFormatting>
  <conditionalFormatting sqref="A181 K181">
    <cfRule type="containsText" dxfId="210" priority="75" operator="containsText" text="NOT OK">
      <formula>NOT(ISERROR(SEARCH("NOT OK",A181)))</formula>
    </cfRule>
  </conditionalFormatting>
  <conditionalFormatting sqref="A208 K208">
    <cfRule type="containsText" dxfId="209" priority="74" operator="containsText" text="NOT OK">
      <formula>NOT(ISERROR(SEARCH("NOT OK",A208)))</formula>
    </cfRule>
  </conditionalFormatting>
  <conditionalFormatting sqref="A207 K207">
    <cfRule type="containsText" dxfId="208" priority="73" operator="containsText" text="NOT OK">
      <formula>NOT(ISERROR(SEARCH("NOT OK",A207)))</formula>
    </cfRule>
  </conditionalFormatting>
  <conditionalFormatting sqref="A234 K234">
    <cfRule type="containsText" dxfId="207" priority="72" operator="containsText" text="NOT OK">
      <formula>NOT(ISERROR(SEARCH("NOT OK",A234)))</formula>
    </cfRule>
  </conditionalFormatting>
  <conditionalFormatting sqref="A233 K233">
    <cfRule type="containsText" dxfId="206" priority="71" operator="containsText" text="NOT OK">
      <formula>NOT(ISERROR(SEARCH("NOT OK",A233)))</formula>
    </cfRule>
  </conditionalFormatting>
  <conditionalFormatting sqref="A9:A10 K9:K10 K13:K19 A13:A19">
    <cfRule type="containsText" dxfId="205" priority="29" operator="containsText" text="NOT OK">
      <formula>NOT(ISERROR(SEARCH("NOT OK",A9)))</formula>
    </cfRule>
  </conditionalFormatting>
  <conditionalFormatting sqref="A11:A12 K11:K12">
    <cfRule type="containsText" dxfId="204" priority="28" operator="containsText" text="NOT OK">
      <formula>NOT(ISERROR(SEARCH("NOT OK",A11)))</formula>
    </cfRule>
  </conditionalFormatting>
  <conditionalFormatting sqref="K35:K36 A35:A36 K39:K41 A39:A41 A43:A45 K43:K45">
    <cfRule type="containsText" dxfId="203" priority="27" operator="containsText" text="NOT OK">
      <formula>NOT(ISERROR(SEARCH("NOT OK",A35)))</formula>
    </cfRule>
  </conditionalFormatting>
  <conditionalFormatting sqref="K37 A37">
    <cfRule type="containsText" dxfId="202" priority="26" operator="containsText" text="NOT OK">
      <formula>NOT(ISERROR(SEARCH("NOT OK",A37)))</formula>
    </cfRule>
  </conditionalFormatting>
  <conditionalFormatting sqref="A38:A41 K38:K41">
    <cfRule type="containsText" dxfId="201" priority="25" operator="containsText" text="NOT OK">
      <formula>NOT(ISERROR(SEARCH("NOT OK",A38)))</formula>
    </cfRule>
  </conditionalFormatting>
  <conditionalFormatting sqref="A42:A44 K42:K44">
    <cfRule type="containsText" dxfId="200" priority="24" operator="containsText" text="NOT OK">
      <formula>NOT(ISERROR(SEARCH("NOT OK",A42)))</formula>
    </cfRule>
  </conditionalFormatting>
  <conditionalFormatting sqref="K87:K88 A87:A88 A91:A97 K91:K97">
    <cfRule type="containsText" dxfId="199" priority="23" operator="containsText" text="NOT OK">
      <formula>NOT(ISERROR(SEARCH("NOT OK",A87)))</formula>
    </cfRule>
  </conditionalFormatting>
  <conditionalFormatting sqref="K89:K96 A89:A96">
    <cfRule type="containsText" dxfId="198" priority="22" operator="containsText" text="NOT OK">
      <formula>NOT(ISERROR(SEARCH("NOT OK",A89)))</formula>
    </cfRule>
  </conditionalFormatting>
  <conditionalFormatting sqref="A113:A114 K113:K114 K117:K119 A117:A119 K121:K123 A121:A123">
    <cfRule type="containsText" dxfId="197" priority="21" operator="containsText" text="NOT OK">
      <formula>NOT(ISERROR(SEARCH("NOT OK",A113)))</formula>
    </cfRule>
  </conditionalFormatting>
  <conditionalFormatting sqref="A115 K115">
    <cfRule type="containsText" dxfId="196" priority="20" operator="containsText" text="NOT OK">
      <formula>NOT(ISERROR(SEARCH("NOT OK",A115)))</formula>
    </cfRule>
  </conditionalFormatting>
  <conditionalFormatting sqref="K116:K119 A116:A119">
    <cfRule type="containsText" dxfId="195" priority="19" operator="containsText" text="NOT OK">
      <formula>NOT(ISERROR(SEARCH("NOT OK",A116)))</formula>
    </cfRule>
  </conditionalFormatting>
  <conditionalFormatting sqref="K120:K122 A120:A122">
    <cfRule type="containsText" dxfId="194" priority="18" operator="containsText" text="NOT OK">
      <formula>NOT(ISERROR(SEARCH("NOT OK",A120)))</formula>
    </cfRule>
  </conditionalFormatting>
  <conditionalFormatting sqref="K120:K122 A120:A122">
    <cfRule type="containsText" dxfId="193" priority="17" operator="containsText" text="NOT OK">
      <formula>NOT(ISERROR(SEARCH("NOT OK",A120)))</formula>
    </cfRule>
  </conditionalFormatting>
  <conditionalFormatting sqref="A165:A166 K165:K166 K169:K175 A169:A175">
    <cfRule type="containsText" dxfId="192" priority="16" operator="containsText" text="NOT OK">
      <formula>NOT(ISERROR(SEARCH("NOT OK",A165)))</formula>
    </cfRule>
  </conditionalFormatting>
  <conditionalFormatting sqref="A167:A174 K167:K174">
    <cfRule type="containsText" dxfId="191" priority="15" operator="containsText" text="NOT OK">
      <formula>NOT(ISERROR(SEARCH("NOT OK",A167)))</formula>
    </cfRule>
  </conditionalFormatting>
  <conditionalFormatting sqref="K191:K192 A191:A192 K195:K197 A195:A197 K199:K201 A199:A201">
    <cfRule type="containsText" dxfId="190" priority="14" operator="containsText" text="NOT OK">
      <formula>NOT(ISERROR(SEARCH("NOT OK",A191)))</formula>
    </cfRule>
  </conditionalFormatting>
  <conditionalFormatting sqref="K193 A193">
    <cfRule type="containsText" dxfId="189" priority="13" operator="containsText" text="NOT OK">
      <formula>NOT(ISERROR(SEARCH("NOT OK",A193)))</formula>
    </cfRule>
  </conditionalFormatting>
  <conditionalFormatting sqref="A194:A197 K194:K197">
    <cfRule type="containsText" dxfId="188" priority="12" operator="containsText" text="NOT OK">
      <formula>NOT(ISERROR(SEARCH("NOT OK",A194)))</formula>
    </cfRule>
  </conditionalFormatting>
  <conditionalFormatting sqref="A198:A200 K198:K200">
    <cfRule type="containsText" dxfId="187" priority="11" operator="containsText" text="NOT OK">
      <formula>NOT(ISERROR(SEARCH("NOT OK",A198)))</formula>
    </cfRule>
  </conditionalFormatting>
  <conditionalFormatting sqref="A198:A200 K198:K200">
    <cfRule type="containsText" dxfId="186" priority="10" operator="containsText" text="NOT OK">
      <formula>NOT(ISERROR(SEARCH("NOT OK",A198)))</formula>
    </cfRule>
  </conditionalFormatting>
  <conditionalFormatting sqref="A22 K22">
    <cfRule type="containsText" dxfId="185" priority="9" operator="containsText" text="NOT OK">
      <formula>NOT(ISERROR(SEARCH("NOT OK",A22)))</formula>
    </cfRule>
  </conditionalFormatting>
  <conditionalFormatting sqref="A48 K48">
    <cfRule type="containsText" dxfId="184" priority="8" operator="containsText" text="NOT OK">
      <formula>NOT(ISERROR(SEARCH("NOT OK",A48)))</formula>
    </cfRule>
  </conditionalFormatting>
  <conditionalFormatting sqref="A74 K74">
    <cfRule type="containsText" dxfId="183" priority="7" operator="containsText" text="NOT OK">
      <formula>NOT(ISERROR(SEARCH("NOT OK",A74)))</formula>
    </cfRule>
  </conditionalFormatting>
  <conditionalFormatting sqref="A100 K100">
    <cfRule type="containsText" dxfId="182" priority="6" operator="containsText" text="NOT OK">
      <formula>NOT(ISERROR(SEARCH("NOT OK",A100)))</formula>
    </cfRule>
  </conditionalFormatting>
  <conditionalFormatting sqref="A126 K126">
    <cfRule type="containsText" dxfId="181" priority="5" operator="containsText" text="NOT OK">
      <formula>NOT(ISERROR(SEARCH("NOT OK",A126)))</formula>
    </cfRule>
  </conditionalFormatting>
  <conditionalFormatting sqref="A152 K152">
    <cfRule type="containsText" dxfId="180" priority="4" operator="containsText" text="NOT OK">
      <formula>NOT(ISERROR(SEARCH("NOT OK",A152)))</formula>
    </cfRule>
  </conditionalFormatting>
  <conditionalFormatting sqref="A178 K178">
    <cfRule type="containsText" dxfId="179" priority="3" operator="containsText" text="NOT OK">
      <formula>NOT(ISERROR(SEARCH("NOT OK",A178)))</formula>
    </cfRule>
  </conditionalFormatting>
  <conditionalFormatting sqref="A204 K204">
    <cfRule type="containsText" dxfId="178" priority="2" operator="containsText" text="NOT OK">
      <formula>NOT(ISERROR(SEARCH("NOT OK",A204)))</formula>
    </cfRule>
  </conditionalFormatting>
  <conditionalFormatting sqref="A230 K230">
    <cfRule type="containsText" dxfId="177" priority="1" operator="containsText" text="NOT OK">
      <formula>NOT(ISERROR(SEARCH("NOT OK",A230)))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Chiang Mai International Airport</oddHeader>
  </headerFooter>
  <rowBreaks count="2" manualBreakCount="2">
    <brk id="79" min="11" max="22" man="1"/>
    <brk id="157" min="1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Z235"/>
  <sheetViews>
    <sheetView workbookViewId="0">
      <selection activeCell="F15" sqref="F15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/>
    <row r="2" spans="2:25" ht="13.5" thickTop="1">
      <c r="B2" s="449" t="s">
        <v>0</v>
      </c>
      <c r="C2" s="450"/>
      <c r="D2" s="450"/>
      <c r="E2" s="450"/>
      <c r="F2" s="450"/>
      <c r="G2" s="450"/>
      <c r="H2" s="450"/>
      <c r="I2" s="451"/>
      <c r="J2" s="3"/>
      <c r="K2" s="3"/>
      <c r="L2" s="452" t="s">
        <v>1</v>
      </c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4"/>
    </row>
    <row r="3" spans="2:25" ht="13.5" thickBot="1">
      <c r="B3" s="455" t="s">
        <v>46</v>
      </c>
      <c r="C3" s="456"/>
      <c r="D3" s="456"/>
      <c r="E3" s="456"/>
      <c r="F3" s="456"/>
      <c r="G3" s="456"/>
      <c r="H3" s="456"/>
      <c r="I3" s="457"/>
      <c r="J3" s="3"/>
      <c r="K3" s="3"/>
      <c r="L3" s="458" t="s">
        <v>48</v>
      </c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60"/>
    </row>
    <row r="4" spans="2:25" ht="14.25" thickTop="1" thickBot="1">
      <c r="B4" s="105"/>
      <c r="C4" s="106"/>
      <c r="D4" s="106"/>
      <c r="E4" s="106"/>
      <c r="F4" s="106"/>
      <c r="G4" s="106"/>
      <c r="H4" s="106"/>
      <c r="I4" s="107"/>
      <c r="J4" s="3"/>
      <c r="K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2:25" ht="14.25" thickTop="1" thickBot="1">
      <c r="B5" s="108"/>
      <c r="C5" s="488" t="s">
        <v>58</v>
      </c>
      <c r="D5" s="489"/>
      <c r="E5" s="490"/>
      <c r="F5" s="461" t="s">
        <v>59</v>
      </c>
      <c r="G5" s="462"/>
      <c r="H5" s="463"/>
      <c r="I5" s="109" t="s">
        <v>2</v>
      </c>
      <c r="J5" s="3"/>
      <c r="K5" s="3"/>
      <c r="L5" s="11"/>
      <c r="M5" s="464" t="s">
        <v>58</v>
      </c>
      <c r="N5" s="465"/>
      <c r="O5" s="465"/>
      <c r="P5" s="465"/>
      <c r="Q5" s="466"/>
      <c r="R5" s="464" t="s">
        <v>59</v>
      </c>
      <c r="S5" s="465"/>
      <c r="T5" s="465"/>
      <c r="U5" s="465"/>
      <c r="V5" s="466"/>
      <c r="W5" s="12" t="s">
        <v>2</v>
      </c>
    </row>
    <row r="6" spans="2:25" ht="13.5" thickTop="1">
      <c r="B6" s="110" t="s">
        <v>3</v>
      </c>
      <c r="C6" s="111"/>
      <c r="D6" s="112"/>
      <c r="E6" s="113"/>
      <c r="F6" s="111"/>
      <c r="G6" s="112"/>
      <c r="H6" s="113"/>
      <c r="I6" s="114" t="s">
        <v>4</v>
      </c>
      <c r="J6" s="3"/>
      <c r="K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2:25" ht="13.5" thickBot="1">
      <c r="B7" s="115"/>
      <c r="C7" s="116" t="s">
        <v>5</v>
      </c>
      <c r="D7" s="117" t="s">
        <v>6</v>
      </c>
      <c r="E7" s="377" t="s">
        <v>7</v>
      </c>
      <c r="F7" s="116" t="s">
        <v>5</v>
      </c>
      <c r="G7" s="117" t="s">
        <v>6</v>
      </c>
      <c r="H7" s="377" t="s">
        <v>7</v>
      </c>
      <c r="I7" s="119"/>
      <c r="J7" s="3"/>
      <c r="K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2:25" ht="6" customHeight="1" thickTop="1">
      <c r="B8" s="110"/>
      <c r="C8" s="120"/>
      <c r="D8" s="121"/>
      <c r="E8" s="122"/>
      <c r="F8" s="120"/>
      <c r="G8" s="121"/>
      <c r="H8" s="173"/>
      <c r="I8" s="123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5">
      <c r="B9" s="110" t="s">
        <v>10</v>
      </c>
      <c r="C9" s="124">
        <v>77</v>
      </c>
      <c r="D9" s="126">
        <v>76</v>
      </c>
      <c r="E9" s="168">
        <f>SUM(C9:D9)</f>
        <v>153</v>
      </c>
      <c r="F9" s="124">
        <v>126</v>
      </c>
      <c r="G9" s="126">
        <v>126</v>
      </c>
      <c r="H9" s="174">
        <f>SUM(F9:G9)</f>
        <v>252</v>
      </c>
      <c r="I9" s="127">
        <f>IF(E9=0,0,((H9/E9)-1)*100)</f>
        <v>64.705882352941174</v>
      </c>
      <c r="J9" s="3"/>
      <c r="K9" s="6"/>
      <c r="L9" s="13" t="s">
        <v>10</v>
      </c>
      <c r="M9" s="39">
        <v>10312</v>
      </c>
      <c r="N9" s="37">
        <v>10376</v>
      </c>
      <c r="O9" s="186">
        <f>SUM(M9:N9)</f>
        <v>20688</v>
      </c>
      <c r="P9" s="147">
        <v>0</v>
      </c>
      <c r="Q9" s="186">
        <f t="shared" ref="Q9:Q11" si="0">O9+P9</f>
        <v>20688</v>
      </c>
      <c r="R9" s="39">
        <v>13252</v>
      </c>
      <c r="S9" s="37">
        <v>12730</v>
      </c>
      <c r="T9" s="186">
        <f>SUM(R9:S9)</f>
        <v>25982</v>
      </c>
      <c r="U9" s="147">
        <v>0</v>
      </c>
      <c r="V9" s="186">
        <f>T9+U9</f>
        <v>25982</v>
      </c>
      <c r="W9" s="40">
        <f>IF(Q9=0,0,((V9/Q9)-1)*100)</f>
        <v>25.589713843774177</v>
      </c>
    </row>
    <row r="10" spans="2:25">
      <c r="B10" s="110" t="s">
        <v>11</v>
      </c>
      <c r="C10" s="124">
        <v>75</v>
      </c>
      <c r="D10" s="126">
        <v>75</v>
      </c>
      <c r="E10" s="168">
        <f>SUM(C10:D10)</f>
        <v>150</v>
      </c>
      <c r="F10" s="124">
        <v>138</v>
      </c>
      <c r="G10" s="126">
        <v>138</v>
      </c>
      <c r="H10" s="174">
        <f>SUM(F10:G10)</f>
        <v>276</v>
      </c>
      <c r="I10" s="127">
        <f>IF(E10=0,0,((H10/E10)-1)*100)</f>
        <v>84.000000000000014</v>
      </c>
      <c r="J10" s="3"/>
      <c r="K10" s="6"/>
      <c r="L10" s="13" t="s">
        <v>11</v>
      </c>
      <c r="M10" s="39">
        <v>11409</v>
      </c>
      <c r="N10" s="37">
        <v>10264</v>
      </c>
      <c r="O10" s="186">
        <f t="shared" ref="O10:O11" si="1">SUM(M10:N10)</f>
        <v>21673</v>
      </c>
      <c r="P10" s="147">
        <v>0</v>
      </c>
      <c r="Q10" s="186">
        <f t="shared" si="0"/>
        <v>21673</v>
      </c>
      <c r="R10" s="39">
        <v>20059</v>
      </c>
      <c r="S10" s="37">
        <v>18151</v>
      </c>
      <c r="T10" s="186">
        <f t="shared" ref="T10:T11" si="2">SUM(R10:S10)</f>
        <v>38210</v>
      </c>
      <c r="U10" s="147">
        <v>0</v>
      </c>
      <c r="V10" s="186">
        <f>T10+U10</f>
        <v>38210</v>
      </c>
      <c r="W10" s="40">
        <f>IF(Q10=0,0,((V10/Q10)-1)*100)</f>
        <v>76.30231163198448</v>
      </c>
    </row>
    <row r="11" spans="2:25" ht="13.5" thickBot="1">
      <c r="B11" s="115" t="s">
        <v>12</v>
      </c>
      <c r="C11" s="128">
        <v>75</v>
      </c>
      <c r="D11" s="130">
        <v>75</v>
      </c>
      <c r="E11" s="168">
        <f>SUM(C11:D11)</f>
        <v>150</v>
      </c>
      <c r="F11" s="128">
        <v>138</v>
      </c>
      <c r="G11" s="130">
        <v>138</v>
      </c>
      <c r="H11" s="174">
        <f>SUM(F11:G11)</f>
        <v>276</v>
      </c>
      <c r="I11" s="127">
        <f>IF(E11=0,0,((H11/E11)-1)*100)</f>
        <v>84.000000000000014</v>
      </c>
      <c r="J11" s="3"/>
      <c r="K11" s="6"/>
      <c r="L11" s="22" t="s">
        <v>12</v>
      </c>
      <c r="M11" s="39">
        <v>11238</v>
      </c>
      <c r="N11" s="37">
        <v>11031</v>
      </c>
      <c r="O11" s="186">
        <f t="shared" si="1"/>
        <v>22269</v>
      </c>
      <c r="P11" s="38">
        <v>0</v>
      </c>
      <c r="Q11" s="304">
        <f t="shared" si="0"/>
        <v>22269</v>
      </c>
      <c r="R11" s="39">
        <v>19459</v>
      </c>
      <c r="S11" s="37">
        <v>18866</v>
      </c>
      <c r="T11" s="186">
        <f t="shared" si="2"/>
        <v>38325</v>
      </c>
      <c r="U11" s="38">
        <v>0</v>
      </c>
      <c r="V11" s="304">
        <f>T11+U11</f>
        <v>38325</v>
      </c>
      <c r="W11" s="40">
        <f>IF(Q11=0,0,((V11/Q11)-1)*100)</f>
        <v>72.100229017917286</v>
      </c>
    </row>
    <row r="12" spans="2:25" ht="14.25" thickTop="1" thickBot="1">
      <c r="B12" s="131" t="s">
        <v>57</v>
      </c>
      <c r="C12" s="132">
        <f>+C9+C10+C11</f>
        <v>227</v>
      </c>
      <c r="D12" s="134">
        <f t="shared" ref="D12:H12" si="3">+D9+D10+D11</f>
        <v>226</v>
      </c>
      <c r="E12" s="169">
        <f t="shared" si="3"/>
        <v>453</v>
      </c>
      <c r="F12" s="132">
        <f t="shared" si="3"/>
        <v>402</v>
      </c>
      <c r="G12" s="134">
        <f t="shared" si="3"/>
        <v>402</v>
      </c>
      <c r="H12" s="178">
        <f t="shared" si="3"/>
        <v>804</v>
      </c>
      <c r="I12" s="135">
        <f>IF(E12=0,0,((H12/E12)-1)*100)</f>
        <v>77.483443708609272</v>
      </c>
      <c r="J12" s="3"/>
      <c r="K12" s="3"/>
      <c r="L12" s="41" t="s">
        <v>57</v>
      </c>
      <c r="M12" s="45">
        <f>+M9+M10+M11</f>
        <v>32959</v>
      </c>
      <c r="N12" s="43">
        <f t="shared" ref="N12:V12" si="4">+N9+N10+N11</f>
        <v>31671</v>
      </c>
      <c r="O12" s="187">
        <f t="shared" si="4"/>
        <v>64630</v>
      </c>
      <c r="P12" s="43">
        <f t="shared" si="4"/>
        <v>0</v>
      </c>
      <c r="Q12" s="187">
        <f t="shared" si="4"/>
        <v>64630</v>
      </c>
      <c r="R12" s="45">
        <f t="shared" si="4"/>
        <v>52770</v>
      </c>
      <c r="S12" s="43">
        <f t="shared" si="4"/>
        <v>49747</v>
      </c>
      <c r="T12" s="187">
        <f t="shared" si="4"/>
        <v>102517</v>
      </c>
      <c r="U12" s="43">
        <f t="shared" si="4"/>
        <v>0</v>
      </c>
      <c r="V12" s="187">
        <f t="shared" si="4"/>
        <v>102517</v>
      </c>
      <c r="W12" s="46">
        <f>IF(Q12=0,0,((V12/Q12)-1)*100)</f>
        <v>58.621383258548661</v>
      </c>
    </row>
    <row r="13" spans="2:25" ht="13.5" thickTop="1">
      <c r="B13" s="110" t="s">
        <v>13</v>
      </c>
      <c r="C13" s="124">
        <v>76</v>
      </c>
      <c r="D13" s="126">
        <v>76</v>
      </c>
      <c r="E13" s="168">
        <f t="shared" ref="E13:E23" si="5">SUM(C13:D13)</f>
        <v>152</v>
      </c>
      <c r="F13" s="124">
        <v>198</v>
      </c>
      <c r="G13" s="126">
        <v>198</v>
      </c>
      <c r="H13" s="174">
        <f>SUM(F13:G13)</f>
        <v>396</v>
      </c>
      <c r="I13" s="127">
        <f t="shared" ref="I13:I24" si="6">IF(E13=0,0,((H13/E13)-1)*100)</f>
        <v>160.52631578947367</v>
      </c>
      <c r="J13" s="3"/>
      <c r="K13" s="3"/>
      <c r="L13" s="13" t="s">
        <v>13</v>
      </c>
      <c r="M13" s="39">
        <v>11012</v>
      </c>
      <c r="N13" s="37">
        <v>10614</v>
      </c>
      <c r="O13" s="186">
        <f>SUM(M13:N13)</f>
        <v>21626</v>
      </c>
      <c r="P13" s="147">
        <v>0</v>
      </c>
      <c r="Q13" s="186">
        <f t="shared" ref="Q13:Q14" si="7">O13+P13</f>
        <v>21626</v>
      </c>
      <c r="R13" s="39">
        <v>26211</v>
      </c>
      <c r="S13" s="37">
        <v>23852</v>
      </c>
      <c r="T13" s="186">
        <f>SUM(R13:S13)</f>
        <v>50063</v>
      </c>
      <c r="U13" s="147">
        <v>0</v>
      </c>
      <c r="V13" s="186">
        <f>T13+U13</f>
        <v>50063</v>
      </c>
      <c r="W13" s="40">
        <f t="shared" ref="W13:W24" si="8">IF(Q13=0,0,((V13/Q13)-1)*100)</f>
        <v>131.49449736428372</v>
      </c>
    </row>
    <row r="14" spans="2:25">
      <c r="B14" s="110" t="s">
        <v>14</v>
      </c>
      <c r="C14" s="124">
        <v>75</v>
      </c>
      <c r="D14" s="126">
        <v>75</v>
      </c>
      <c r="E14" s="168">
        <f t="shared" si="5"/>
        <v>150</v>
      </c>
      <c r="F14" s="124">
        <v>186</v>
      </c>
      <c r="G14" s="126">
        <v>187</v>
      </c>
      <c r="H14" s="174">
        <f>SUM(F14:G14)</f>
        <v>373</v>
      </c>
      <c r="I14" s="127">
        <f t="shared" si="6"/>
        <v>148.66666666666669</v>
      </c>
      <c r="J14" s="3"/>
      <c r="K14" s="3"/>
      <c r="L14" s="13" t="s">
        <v>14</v>
      </c>
      <c r="M14" s="39">
        <v>12113</v>
      </c>
      <c r="N14" s="37">
        <v>11200</v>
      </c>
      <c r="O14" s="186">
        <f t="shared" ref="O14" si="9">SUM(M14:N14)</f>
        <v>23313</v>
      </c>
      <c r="P14" s="147">
        <v>0</v>
      </c>
      <c r="Q14" s="186">
        <f t="shared" si="7"/>
        <v>23313</v>
      </c>
      <c r="R14" s="39">
        <v>24525</v>
      </c>
      <c r="S14" s="37">
        <v>26270</v>
      </c>
      <c r="T14" s="186">
        <f t="shared" ref="T14" si="10">SUM(R14:S14)</f>
        <v>50795</v>
      </c>
      <c r="U14" s="147">
        <v>0</v>
      </c>
      <c r="V14" s="186">
        <f>T14+U14</f>
        <v>50795</v>
      </c>
      <c r="W14" s="40">
        <f t="shared" si="8"/>
        <v>117.88272637584178</v>
      </c>
    </row>
    <row r="15" spans="2:25" ht="13.5" thickBot="1">
      <c r="B15" s="110" t="s">
        <v>15</v>
      </c>
      <c r="C15" s="124">
        <v>118</v>
      </c>
      <c r="D15" s="126">
        <v>118</v>
      </c>
      <c r="E15" s="168">
        <f>SUM(C15:D15)</f>
        <v>236</v>
      </c>
      <c r="F15" s="124">
        <v>206</v>
      </c>
      <c r="G15" s="126">
        <v>206</v>
      </c>
      <c r="H15" s="174">
        <f>SUM(F15:G15)</f>
        <v>412</v>
      </c>
      <c r="I15" s="127">
        <f>IF(E15=0,0,((H15/E15)-1)*100)</f>
        <v>74.576271186440678</v>
      </c>
      <c r="J15" s="7"/>
      <c r="K15" s="3"/>
      <c r="L15" s="13" t="s">
        <v>15</v>
      </c>
      <c r="M15" s="39">
        <v>12897</v>
      </c>
      <c r="N15" s="37">
        <v>12411</v>
      </c>
      <c r="O15" s="186">
        <f>SUM(M15:N15)</f>
        <v>25308</v>
      </c>
      <c r="P15" s="147">
        <v>0</v>
      </c>
      <c r="Q15" s="186">
        <f>O15+P15</f>
        <v>25308</v>
      </c>
      <c r="R15" s="39">
        <v>26182</v>
      </c>
      <c r="S15" s="37">
        <v>26598</v>
      </c>
      <c r="T15" s="186">
        <f>SUM(R15:S15)</f>
        <v>52780</v>
      </c>
      <c r="U15" s="147">
        <v>0</v>
      </c>
      <c r="V15" s="186">
        <f>T15+U15</f>
        <v>52780</v>
      </c>
      <c r="W15" s="40">
        <f>IF(Q15=0,0,((V15/Q15)-1)*100)</f>
        <v>108.55065591907697</v>
      </c>
    </row>
    <row r="16" spans="2:25" ht="14.25" thickTop="1" thickBot="1">
      <c r="B16" s="131" t="s">
        <v>61</v>
      </c>
      <c r="C16" s="132">
        <f>+C13+C14+C15</f>
        <v>269</v>
      </c>
      <c r="D16" s="134">
        <f t="shared" ref="D16:H16" si="11">+D13+D14+D15</f>
        <v>269</v>
      </c>
      <c r="E16" s="169">
        <f t="shared" si="11"/>
        <v>538</v>
      </c>
      <c r="F16" s="132">
        <f t="shared" si="11"/>
        <v>590</v>
      </c>
      <c r="G16" s="134">
        <f t="shared" si="11"/>
        <v>591</v>
      </c>
      <c r="H16" s="175">
        <f t="shared" si="11"/>
        <v>1181</v>
      </c>
      <c r="I16" s="136">
        <f t="shared" ref="I16" si="12">IF(E16=0,0,((H16/E16)-1)*100)</f>
        <v>119.51672862453533</v>
      </c>
      <c r="J16" s="7"/>
      <c r="K16" s="7"/>
      <c r="L16" s="41" t="s">
        <v>61</v>
      </c>
      <c r="M16" s="45">
        <f>+M13+M14+M15</f>
        <v>36022</v>
      </c>
      <c r="N16" s="43">
        <f t="shared" ref="N16:V16" si="13">+N13+N14+N15</f>
        <v>34225</v>
      </c>
      <c r="O16" s="187">
        <f t="shared" si="13"/>
        <v>70247</v>
      </c>
      <c r="P16" s="43">
        <f t="shared" si="13"/>
        <v>0</v>
      </c>
      <c r="Q16" s="187">
        <f t="shared" si="13"/>
        <v>70247</v>
      </c>
      <c r="R16" s="45">
        <f t="shared" si="13"/>
        <v>76918</v>
      </c>
      <c r="S16" s="43">
        <f t="shared" si="13"/>
        <v>76720</v>
      </c>
      <c r="T16" s="187">
        <f t="shared" si="13"/>
        <v>153638</v>
      </c>
      <c r="U16" s="43">
        <f t="shared" si="13"/>
        <v>0</v>
      </c>
      <c r="V16" s="187">
        <f t="shared" si="13"/>
        <v>153638</v>
      </c>
      <c r="W16" s="46">
        <f t="shared" ref="W16" si="14">IF(Q16=0,0,((V16/Q16)-1)*100)</f>
        <v>118.71111933605705</v>
      </c>
      <c r="X16" s="318"/>
      <c r="Y16" s="318"/>
    </row>
    <row r="17" spans="2:25" ht="13.5" thickTop="1">
      <c r="B17" s="110" t="s">
        <v>16</v>
      </c>
      <c r="C17" s="137">
        <v>114</v>
      </c>
      <c r="D17" s="139">
        <v>114</v>
      </c>
      <c r="E17" s="168">
        <f t="shared" si="5"/>
        <v>228</v>
      </c>
      <c r="F17" s="137">
        <v>193</v>
      </c>
      <c r="G17" s="139">
        <v>193</v>
      </c>
      <c r="H17" s="174">
        <f t="shared" ref="H17:H23" si="15">SUM(F17:G17)</f>
        <v>386</v>
      </c>
      <c r="I17" s="127">
        <f t="shared" si="6"/>
        <v>69.298245614035082</v>
      </c>
      <c r="J17" s="7"/>
      <c r="K17" s="3"/>
      <c r="L17" s="13" t="s">
        <v>16</v>
      </c>
      <c r="M17" s="39">
        <v>12812</v>
      </c>
      <c r="N17" s="37">
        <v>12225</v>
      </c>
      <c r="O17" s="186">
        <f t="shared" ref="O17:O19" si="16">SUM(M17:N17)</f>
        <v>25037</v>
      </c>
      <c r="P17" s="147">
        <v>0</v>
      </c>
      <c r="Q17" s="186">
        <f>O17+P17</f>
        <v>25037</v>
      </c>
      <c r="R17" s="39">
        <v>24411</v>
      </c>
      <c r="S17" s="37">
        <v>24850</v>
      </c>
      <c r="T17" s="186">
        <f t="shared" ref="T17:T19" si="17">SUM(R17:S17)</f>
        <v>49261</v>
      </c>
      <c r="U17" s="147">
        <v>0</v>
      </c>
      <c r="V17" s="186">
        <f>T17+U17</f>
        <v>49261</v>
      </c>
      <c r="W17" s="40">
        <f t="shared" si="8"/>
        <v>96.75280584734594</v>
      </c>
    </row>
    <row r="18" spans="2:25">
      <c r="B18" s="110" t="s">
        <v>17</v>
      </c>
      <c r="C18" s="137">
        <v>121</v>
      </c>
      <c r="D18" s="139">
        <v>121</v>
      </c>
      <c r="E18" s="168">
        <f>SUM(C18:D18)</f>
        <v>242</v>
      </c>
      <c r="F18" s="137">
        <v>198</v>
      </c>
      <c r="G18" s="139">
        <v>198</v>
      </c>
      <c r="H18" s="174">
        <f>SUM(F18:G18)</f>
        <v>396</v>
      </c>
      <c r="I18" s="127">
        <f>IF(E18=0,0,((H18/E18)-1)*100)</f>
        <v>63.636363636363647</v>
      </c>
      <c r="K18" s="3"/>
      <c r="L18" s="13" t="s">
        <v>17</v>
      </c>
      <c r="M18" s="39">
        <v>12984</v>
      </c>
      <c r="N18" s="37">
        <v>12467</v>
      </c>
      <c r="O18" s="186">
        <f>SUM(M18:N18)</f>
        <v>25451</v>
      </c>
      <c r="P18" s="147">
        <v>0</v>
      </c>
      <c r="Q18" s="186">
        <f>O18+P18</f>
        <v>25451</v>
      </c>
      <c r="R18" s="39">
        <v>24120</v>
      </c>
      <c r="S18" s="37">
        <v>23014</v>
      </c>
      <c r="T18" s="186">
        <f>SUM(R18:S18)</f>
        <v>47134</v>
      </c>
      <c r="U18" s="147">
        <v>0</v>
      </c>
      <c r="V18" s="186">
        <f>T18+U18</f>
        <v>47134</v>
      </c>
      <c r="W18" s="40">
        <f>IF(Q18=0,0,((V18/Q18)-1)*100)</f>
        <v>85.195080743389269</v>
      </c>
    </row>
    <row r="19" spans="2:25" ht="13.5" thickBot="1">
      <c r="B19" s="110" t="s">
        <v>18</v>
      </c>
      <c r="C19" s="137">
        <v>118</v>
      </c>
      <c r="D19" s="139">
        <v>118</v>
      </c>
      <c r="E19" s="168">
        <f t="shared" si="5"/>
        <v>236</v>
      </c>
      <c r="F19" s="137">
        <v>186</v>
      </c>
      <c r="G19" s="139">
        <v>186</v>
      </c>
      <c r="H19" s="174">
        <f t="shared" si="15"/>
        <v>372</v>
      </c>
      <c r="I19" s="127">
        <f t="shared" si="6"/>
        <v>57.627118644067799</v>
      </c>
      <c r="J19" s="8"/>
      <c r="K19" s="3"/>
      <c r="L19" s="13" t="s">
        <v>18</v>
      </c>
      <c r="M19" s="39">
        <v>13469</v>
      </c>
      <c r="N19" s="37">
        <v>13028</v>
      </c>
      <c r="O19" s="186">
        <f t="shared" si="16"/>
        <v>26497</v>
      </c>
      <c r="P19" s="147">
        <v>0</v>
      </c>
      <c r="Q19" s="186">
        <f t="shared" ref="Q19" si="18">O19+P19</f>
        <v>26497</v>
      </c>
      <c r="R19" s="39">
        <v>22564</v>
      </c>
      <c r="S19" s="37">
        <v>21569</v>
      </c>
      <c r="T19" s="186">
        <f t="shared" si="17"/>
        <v>44133</v>
      </c>
      <c r="U19" s="147">
        <v>0</v>
      </c>
      <c r="V19" s="186">
        <f>T19+U19</f>
        <v>44133</v>
      </c>
      <c r="W19" s="40">
        <f t="shared" si="8"/>
        <v>66.558478318300189</v>
      </c>
    </row>
    <row r="20" spans="2:25" ht="15.75" customHeight="1" thickTop="1" thickBot="1">
      <c r="B20" s="140" t="s">
        <v>19</v>
      </c>
      <c r="C20" s="132">
        <f>+C17+C18+C19</f>
        <v>353</v>
      </c>
      <c r="D20" s="142">
        <f t="shared" ref="D20:H20" si="19">+D17+D18+D19</f>
        <v>353</v>
      </c>
      <c r="E20" s="170">
        <f t="shared" si="19"/>
        <v>706</v>
      </c>
      <c r="F20" s="132">
        <f t="shared" si="19"/>
        <v>577</v>
      </c>
      <c r="G20" s="142">
        <f t="shared" si="19"/>
        <v>577</v>
      </c>
      <c r="H20" s="176">
        <f t="shared" si="19"/>
        <v>1154</v>
      </c>
      <c r="I20" s="135">
        <f t="shared" si="6"/>
        <v>63.456090651558085</v>
      </c>
      <c r="J20" s="9"/>
      <c r="K20" s="10"/>
      <c r="L20" s="47" t="s">
        <v>19</v>
      </c>
      <c r="M20" s="48">
        <f>+M17+M18+M19</f>
        <v>39265</v>
      </c>
      <c r="N20" s="49">
        <f t="shared" ref="N20:V20" si="20">+N17+N18+N19</f>
        <v>37720</v>
      </c>
      <c r="O20" s="188">
        <f t="shared" si="20"/>
        <v>76985</v>
      </c>
      <c r="P20" s="49">
        <f t="shared" si="20"/>
        <v>0</v>
      </c>
      <c r="Q20" s="188">
        <f t="shared" si="20"/>
        <v>76985</v>
      </c>
      <c r="R20" s="48">
        <f t="shared" si="20"/>
        <v>71095</v>
      </c>
      <c r="S20" s="49">
        <f t="shared" si="20"/>
        <v>69433</v>
      </c>
      <c r="T20" s="188">
        <f t="shared" si="20"/>
        <v>140528</v>
      </c>
      <c r="U20" s="49">
        <f t="shared" si="20"/>
        <v>0</v>
      </c>
      <c r="V20" s="188">
        <f t="shared" si="20"/>
        <v>140528</v>
      </c>
      <c r="W20" s="50">
        <f t="shared" si="8"/>
        <v>82.539455738130798</v>
      </c>
    </row>
    <row r="21" spans="2:25" ht="13.5" thickTop="1">
      <c r="B21" s="110" t="s">
        <v>20</v>
      </c>
      <c r="C21" s="124">
        <v>127</v>
      </c>
      <c r="D21" s="126">
        <v>127</v>
      </c>
      <c r="E21" s="171">
        <f t="shared" si="5"/>
        <v>254</v>
      </c>
      <c r="F21" s="124">
        <v>197</v>
      </c>
      <c r="G21" s="126">
        <v>197</v>
      </c>
      <c r="H21" s="177">
        <f t="shared" si="15"/>
        <v>394</v>
      </c>
      <c r="I21" s="127">
        <f t="shared" si="6"/>
        <v>55.11811023622046</v>
      </c>
      <c r="J21" s="3"/>
      <c r="K21" s="3"/>
      <c r="L21" s="13" t="s">
        <v>21</v>
      </c>
      <c r="M21" s="39">
        <v>14067</v>
      </c>
      <c r="N21" s="37">
        <v>12971</v>
      </c>
      <c r="O21" s="186">
        <f t="shared" ref="O21:O23" si="21">SUM(M21:N21)</f>
        <v>27038</v>
      </c>
      <c r="P21" s="147">
        <v>0</v>
      </c>
      <c r="Q21" s="186">
        <f t="shared" ref="Q21:Q23" si="22">O21+P21</f>
        <v>27038</v>
      </c>
      <c r="R21" s="39">
        <v>27795</v>
      </c>
      <c r="S21" s="37">
        <v>25070</v>
      </c>
      <c r="T21" s="186">
        <f t="shared" ref="T21:T23" si="23">SUM(R21:S21)</f>
        <v>52865</v>
      </c>
      <c r="U21" s="147">
        <v>0</v>
      </c>
      <c r="V21" s="186">
        <f>T21+U21</f>
        <v>52865</v>
      </c>
      <c r="W21" s="40">
        <f t="shared" si="8"/>
        <v>95.521118425919084</v>
      </c>
    </row>
    <row r="22" spans="2:25">
      <c r="B22" s="110" t="s">
        <v>22</v>
      </c>
      <c r="C22" s="124">
        <v>142</v>
      </c>
      <c r="D22" s="126">
        <v>142</v>
      </c>
      <c r="E22" s="168">
        <f t="shared" si="5"/>
        <v>284</v>
      </c>
      <c r="F22" s="124">
        <v>197</v>
      </c>
      <c r="G22" s="126">
        <v>197</v>
      </c>
      <c r="H22" s="168">
        <f t="shared" si="15"/>
        <v>394</v>
      </c>
      <c r="I22" s="127">
        <f t="shared" si="6"/>
        <v>38.732394366197177</v>
      </c>
      <c r="J22" s="3"/>
      <c r="K22" s="3"/>
      <c r="L22" s="13" t="s">
        <v>22</v>
      </c>
      <c r="M22" s="39">
        <v>15559</v>
      </c>
      <c r="N22" s="37">
        <v>15682</v>
      </c>
      <c r="O22" s="186">
        <f t="shared" si="21"/>
        <v>31241</v>
      </c>
      <c r="P22" s="147">
        <v>0</v>
      </c>
      <c r="Q22" s="186">
        <f t="shared" si="22"/>
        <v>31241</v>
      </c>
      <c r="R22" s="39">
        <v>27658</v>
      </c>
      <c r="S22" s="37">
        <v>27603</v>
      </c>
      <c r="T22" s="186">
        <f t="shared" si="23"/>
        <v>55261</v>
      </c>
      <c r="U22" s="147">
        <v>1</v>
      </c>
      <c r="V22" s="186">
        <f>T22+U22</f>
        <v>55262</v>
      </c>
      <c r="W22" s="40">
        <f t="shared" si="8"/>
        <v>76.889344131109752</v>
      </c>
    </row>
    <row r="23" spans="2:25" ht="13.5" thickBot="1">
      <c r="B23" s="110" t="s">
        <v>23</v>
      </c>
      <c r="C23" s="124">
        <v>119</v>
      </c>
      <c r="D23" s="143">
        <v>119</v>
      </c>
      <c r="E23" s="172">
        <f t="shared" si="5"/>
        <v>238</v>
      </c>
      <c r="F23" s="124">
        <v>184</v>
      </c>
      <c r="G23" s="143">
        <v>185</v>
      </c>
      <c r="H23" s="172">
        <f t="shared" si="15"/>
        <v>369</v>
      </c>
      <c r="I23" s="144">
        <f t="shared" si="6"/>
        <v>55.042016806722692</v>
      </c>
      <c r="J23" s="3"/>
      <c r="K23" s="3"/>
      <c r="L23" s="13" t="s">
        <v>23</v>
      </c>
      <c r="M23" s="39">
        <v>12831</v>
      </c>
      <c r="N23" s="37">
        <v>12106</v>
      </c>
      <c r="O23" s="186">
        <f t="shared" si="21"/>
        <v>24937</v>
      </c>
      <c r="P23" s="147">
        <v>0</v>
      </c>
      <c r="Q23" s="186">
        <f t="shared" si="22"/>
        <v>24937</v>
      </c>
      <c r="R23" s="39">
        <v>24836</v>
      </c>
      <c r="S23" s="37">
        <v>22936</v>
      </c>
      <c r="T23" s="186">
        <f t="shared" si="23"/>
        <v>47772</v>
      </c>
      <c r="U23" s="147">
        <v>0</v>
      </c>
      <c r="V23" s="186">
        <f>T23+U23</f>
        <v>47772</v>
      </c>
      <c r="W23" s="40">
        <f t="shared" si="8"/>
        <v>91.570758310943575</v>
      </c>
    </row>
    <row r="24" spans="2:25" ht="14.25" thickTop="1" thickBot="1">
      <c r="B24" s="131" t="s">
        <v>24</v>
      </c>
      <c r="C24" s="132">
        <f>+C21+C22+C23</f>
        <v>388</v>
      </c>
      <c r="D24" s="134">
        <f t="shared" ref="D24:H24" si="24">+D21+D22+D23</f>
        <v>388</v>
      </c>
      <c r="E24" s="169">
        <f t="shared" si="24"/>
        <v>776</v>
      </c>
      <c r="F24" s="132">
        <f t="shared" si="24"/>
        <v>578</v>
      </c>
      <c r="G24" s="134">
        <f t="shared" si="24"/>
        <v>579</v>
      </c>
      <c r="H24" s="178">
        <f t="shared" si="24"/>
        <v>1157</v>
      </c>
      <c r="I24" s="135">
        <f t="shared" si="6"/>
        <v>49.097938144329902</v>
      </c>
      <c r="J24" s="3"/>
      <c r="K24" s="3"/>
      <c r="L24" s="41" t="s">
        <v>24</v>
      </c>
      <c r="M24" s="45">
        <f>+M21+M22+M23</f>
        <v>42457</v>
      </c>
      <c r="N24" s="43">
        <f t="shared" ref="N24:V24" si="25">+N21+N22+N23</f>
        <v>40759</v>
      </c>
      <c r="O24" s="187">
        <f t="shared" si="25"/>
        <v>83216</v>
      </c>
      <c r="P24" s="43">
        <f t="shared" si="25"/>
        <v>0</v>
      </c>
      <c r="Q24" s="187">
        <f t="shared" si="25"/>
        <v>83216</v>
      </c>
      <c r="R24" s="45">
        <f t="shared" si="25"/>
        <v>80289</v>
      </c>
      <c r="S24" s="43">
        <f t="shared" si="25"/>
        <v>75609</v>
      </c>
      <c r="T24" s="187">
        <f t="shared" si="25"/>
        <v>155898</v>
      </c>
      <c r="U24" s="43">
        <f t="shared" si="25"/>
        <v>1</v>
      </c>
      <c r="V24" s="187">
        <f t="shared" si="25"/>
        <v>155899</v>
      </c>
      <c r="W24" s="46">
        <f t="shared" si="8"/>
        <v>87.34257835031724</v>
      </c>
    </row>
    <row r="25" spans="2:25" ht="14.25" thickTop="1" thickBot="1">
      <c r="B25" s="131" t="s">
        <v>62</v>
      </c>
      <c r="C25" s="132">
        <f>+C16+C20+C24</f>
        <v>1010</v>
      </c>
      <c r="D25" s="134">
        <f t="shared" ref="D25:H25" si="26">+D16+D20+D24</f>
        <v>1010</v>
      </c>
      <c r="E25" s="169">
        <f t="shared" si="26"/>
        <v>2020</v>
      </c>
      <c r="F25" s="132">
        <f t="shared" si="26"/>
        <v>1745</v>
      </c>
      <c r="G25" s="134">
        <f t="shared" si="26"/>
        <v>1747</v>
      </c>
      <c r="H25" s="175">
        <f t="shared" si="26"/>
        <v>3492</v>
      </c>
      <c r="I25" s="136">
        <f>IF(E25=0,0,((H25/E25)-1)*100)</f>
        <v>72.871287128712865</v>
      </c>
      <c r="J25" s="7"/>
      <c r="K25" s="3"/>
      <c r="L25" s="41" t="s">
        <v>62</v>
      </c>
      <c r="M25" s="45">
        <f t="shared" ref="M25:V25" si="27">+M16+M20+M24</f>
        <v>117744</v>
      </c>
      <c r="N25" s="43">
        <f t="shared" si="27"/>
        <v>112704</v>
      </c>
      <c r="O25" s="187">
        <f t="shared" si="27"/>
        <v>230448</v>
      </c>
      <c r="P25" s="44">
        <f t="shared" si="27"/>
        <v>0</v>
      </c>
      <c r="Q25" s="190">
        <f t="shared" si="27"/>
        <v>230448</v>
      </c>
      <c r="R25" s="45">
        <f t="shared" si="27"/>
        <v>228302</v>
      </c>
      <c r="S25" s="43">
        <f t="shared" si="27"/>
        <v>221762</v>
      </c>
      <c r="T25" s="187">
        <f t="shared" si="27"/>
        <v>450064</v>
      </c>
      <c r="U25" s="44">
        <f t="shared" si="27"/>
        <v>1</v>
      </c>
      <c r="V25" s="190">
        <f t="shared" si="27"/>
        <v>450065</v>
      </c>
      <c r="W25" s="46">
        <f>IF(Q25=0,0,((V25/Q25)-1)*100)</f>
        <v>95.300024300492964</v>
      </c>
      <c r="X25" s="318"/>
      <c r="Y25" s="318"/>
    </row>
    <row r="26" spans="2:25" ht="14.25" thickTop="1" thickBot="1">
      <c r="B26" s="131" t="s">
        <v>7</v>
      </c>
      <c r="C26" s="132">
        <f>+C25+C12</f>
        <v>1237</v>
      </c>
      <c r="D26" s="134">
        <f t="shared" ref="D26:H26" si="28">+D25+D12</f>
        <v>1236</v>
      </c>
      <c r="E26" s="169">
        <f t="shared" si="28"/>
        <v>2473</v>
      </c>
      <c r="F26" s="132">
        <f t="shared" si="28"/>
        <v>2147</v>
      </c>
      <c r="G26" s="134">
        <f t="shared" si="28"/>
        <v>2149</v>
      </c>
      <c r="H26" s="175">
        <f t="shared" si="28"/>
        <v>4296</v>
      </c>
      <c r="I26" s="136">
        <f t="shared" ref="I26" si="29">IF(E26=0,0,((H26/E26)-1)*100)</f>
        <v>73.716134249898914</v>
      </c>
      <c r="J26" s="7"/>
      <c r="K26" s="7"/>
      <c r="L26" s="41" t="s">
        <v>7</v>
      </c>
      <c r="M26" s="45">
        <f>+M25+M12</f>
        <v>150703</v>
      </c>
      <c r="N26" s="43">
        <f t="shared" ref="N26:V26" si="30">+N25+N12</f>
        <v>144375</v>
      </c>
      <c r="O26" s="187">
        <f t="shared" si="30"/>
        <v>295078</v>
      </c>
      <c r="P26" s="43">
        <f t="shared" si="30"/>
        <v>0</v>
      </c>
      <c r="Q26" s="187">
        <f t="shared" si="30"/>
        <v>295078</v>
      </c>
      <c r="R26" s="45">
        <f t="shared" si="30"/>
        <v>281072</v>
      </c>
      <c r="S26" s="43">
        <f t="shared" si="30"/>
        <v>271509</v>
      </c>
      <c r="T26" s="187">
        <f t="shared" si="30"/>
        <v>552581</v>
      </c>
      <c r="U26" s="43">
        <f t="shared" si="30"/>
        <v>1</v>
      </c>
      <c r="V26" s="187">
        <f t="shared" si="30"/>
        <v>552582</v>
      </c>
      <c r="W26" s="46">
        <f t="shared" ref="W26" si="31">IF(Q26=0,0,((V26/Q26)-1)*100)</f>
        <v>87.266417692948977</v>
      </c>
      <c r="X26" s="318"/>
      <c r="Y26" s="318"/>
    </row>
    <row r="27" spans="2:25" ht="14.25" thickTop="1" thickBot="1">
      <c r="B27" s="145" t="s">
        <v>60</v>
      </c>
      <c r="C27" s="106"/>
      <c r="D27" s="106"/>
      <c r="E27" s="106"/>
      <c r="F27" s="106"/>
      <c r="G27" s="106"/>
      <c r="H27" s="106"/>
      <c r="I27" s="107"/>
      <c r="J27" s="3"/>
      <c r="K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2:25" ht="13.5" thickTop="1">
      <c r="B28" s="449" t="s">
        <v>25</v>
      </c>
      <c r="C28" s="450"/>
      <c r="D28" s="450"/>
      <c r="E28" s="450"/>
      <c r="F28" s="450"/>
      <c r="G28" s="450"/>
      <c r="H28" s="450"/>
      <c r="I28" s="451"/>
      <c r="J28" s="3"/>
      <c r="K28" s="3"/>
      <c r="L28" s="452" t="s">
        <v>26</v>
      </c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4"/>
    </row>
    <row r="29" spans="2:25" ht="13.5" thickBot="1">
      <c r="B29" s="455" t="s">
        <v>47</v>
      </c>
      <c r="C29" s="456"/>
      <c r="D29" s="456"/>
      <c r="E29" s="456"/>
      <c r="F29" s="456"/>
      <c r="G29" s="456"/>
      <c r="H29" s="456"/>
      <c r="I29" s="457"/>
      <c r="J29" s="3"/>
      <c r="K29" s="3"/>
      <c r="L29" s="458" t="s">
        <v>49</v>
      </c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60"/>
    </row>
    <row r="30" spans="2:25" ht="14.25" thickTop="1" thickBot="1">
      <c r="B30" s="105"/>
      <c r="C30" s="106"/>
      <c r="D30" s="106"/>
      <c r="E30" s="106"/>
      <c r="F30" s="106"/>
      <c r="G30" s="106"/>
      <c r="H30" s="106"/>
      <c r="I30" s="107"/>
      <c r="J30" s="3"/>
      <c r="K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2:25" ht="14.25" thickTop="1" thickBot="1">
      <c r="B31" s="108"/>
      <c r="C31" s="488" t="s">
        <v>58</v>
      </c>
      <c r="D31" s="489"/>
      <c r="E31" s="490"/>
      <c r="F31" s="461" t="s">
        <v>59</v>
      </c>
      <c r="G31" s="462"/>
      <c r="H31" s="463"/>
      <c r="I31" s="109" t="s">
        <v>2</v>
      </c>
      <c r="J31" s="3"/>
      <c r="K31" s="3"/>
      <c r="L31" s="11"/>
      <c r="M31" s="464" t="s">
        <v>58</v>
      </c>
      <c r="N31" s="465"/>
      <c r="O31" s="465"/>
      <c r="P31" s="465"/>
      <c r="Q31" s="466"/>
      <c r="R31" s="464" t="s">
        <v>59</v>
      </c>
      <c r="S31" s="465"/>
      <c r="T31" s="465"/>
      <c r="U31" s="465"/>
      <c r="V31" s="466"/>
      <c r="W31" s="12" t="s">
        <v>2</v>
      </c>
    </row>
    <row r="32" spans="2:25" ht="13.5" thickTop="1">
      <c r="B32" s="110" t="s">
        <v>3</v>
      </c>
      <c r="C32" s="111"/>
      <c r="D32" s="112"/>
      <c r="E32" s="113"/>
      <c r="F32" s="111"/>
      <c r="G32" s="112"/>
      <c r="H32" s="113"/>
      <c r="I32" s="114" t="s">
        <v>4</v>
      </c>
      <c r="J32" s="3"/>
      <c r="K32" s="3"/>
      <c r="L32" s="13" t="s">
        <v>3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4</v>
      </c>
    </row>
    <row r="33" spans="2:25" ht="13.5" thickBot="1">
      <c r="B33" s="115"/>
      <c r="C33" s="116" t="s">
        <v>5</v>
      </c>
      <c r="D33" s="117" t="s">
        <v>6</v>
      </c>
      <c r="E33" s="377" t="s">
        <v>7</v>
      </c>
      <c r="F33" s="116" t="s">
        <v>5</v>
      </c>
      <c r="G33" s="117" t="s">
        <v>6</v>
      </c>
      <c r="H33" s="377" t="s">
        <v>7</v>
      </c>
      <c r="I33" s="119"/>
      <c r="J33" s="3"/>
      <c r="K33" s="3"/>
      <c r="L33" s="22"/>
      <c r="M33" s="23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2:25" ht="5.25" customHeight="1" thickTop="1">
      <c r="B34" s="110"/>
      <c r="C34" s="120"/>
      <c r="D34" s="121"/>
      <c r="E34" s="122"/>
      <c r="F34" s="120"/>
      <c r="G34" s="121"/>
      <c r="H34" s="122"/>
      <c r="I34" s="123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5">
      <c r="B35" s="110" t="s">
        <v>10</v>
      </c>
      <c r="C35" s="124">
        <v>574</v>
      </c>
      <c r="D35" s="126">
        <v>573</v>
      </c>
      <c r="E35" s="168">
        <f>SUM(C35:D35)</f>
        <v>1147</v>
      </c>
      <c r="F35" s="124">
        <v>708</v>
      </c>
      <c r="G35" s="126">
        <v>708</v>
      </c>
      <c r="H35" s="174">
        <f t="shared" ref="H35:H37" si="32">SUM(F35:G35)</f>
        <v>1416</v>
      </c>
      <c r="I35" s="127">
        <f t="shared" ref="I35:I37" si="33">IF(E35=0,0,((H35/E35)-1)*100)</f>
        <v>23.452484742807322</v>
      </c>
      <c r="J35" s="3"/>
      <c r="K35" s="6"/>
      <c r="L35" s="13" t="s">
        <v>10</v>
      </c>
      <c r="M35" s="39">
        <v>80272</v>
      </c>
      <c r="N35" s="37">
        <v>81927</v>
      </c>
      <c r="O35" s="186">
        <f>SUM(M35:N35)</f>
        <v>162199</v>
      </c>
      <c r="P35" s="38">
        <v>0</v>
      </c>
      <c r="Q35" s="186">
        <f t="shared" ref="Q35:Q37" si="34">O35+P35</f>
        <v>162199</v>
      </c>
      <c r="R35" s="39">
        <v>106113</v>
      </c>
      <c r="S35" s="37">
        <v>106063</v>
      </c>
      <c r="T35" s="186">
        <f>SUM(R35:S35)</f>
        <v>212176</v>
      </c>
      <c r="U35" s="147">
        <v>0</v>
      </c>
      <c r="V35" s="186">
        <f>T35+U35</f>
        <v>212176</v>
      </c>
      <c r="W35" s="40">
        <f t="shared" ref="W35:W37" si="35">IF(Q35=0,0,((V35/Q35)-1)*100)</f>
        <v>30.812150506476609</v>
      </c>
    </row>
    <row r="36" spans="2:25">
      <c r="B36" s="110" t="s">
        <v>11</v>
      </c>
      <c r="C36" s="124">
        <v>574</v>
      </c>
      <c r="D36" s="126">
        <v>575</v>
      </c>
      <c r="E36" s="168">
        <f t="shared" ref="E36:E37" si="36">SUM(C36:D36)</f>
        <v>1149</v>
      </c>
      <c r="F36" s="124">
        <v>672</v>
      </c>
      <c r="G36" s="126">
        <v>672</v>
      </c>
      <c r="H36" s="174">
        <f t="shared" si="32"/>
        <v>1344</v>
      </c>
      <c r="I36" s="127">
        <f t="shared" si="33"/>
        <v>16.971279373368155</v>
      </c>
      <c r="J36" s="3"/>
      <c r="K36" s="6"/>
      <c r="L36" s="13" t="s">
        <v>11</v>
      </c>
      <c r="M36" s="39">
        <v>84082</v>
      </c>
      <c r="N36" s="37">
        <v>84120</v>
      </c>
      <c r="O36" s="186">
        <f t="shared" ref="O36:O37" si="37">SUM(M36:N36)</f>
        <v>168202</v>
      </c>
      <c r="P36" s="38">
        <v>0</v>
      </c>
      <c r="Q36" s="186">
        <f t="shared" si="34"/>
        <v>168202</v>
      </c>
      <c r="R36" s="39">
        <v>110311</v>
      </c>
      <c r="S36" s="37">
        <v>109278</v>
      </c>
      <c r="T36" s="186">
        <f t="shared" ref="T36:T37" si="38">SUM(R36:S36)</f>
        <v>219589</v>
      </c>
      <c r="U36" s="147">
        <v>0</v>
      </c>
      <c r="V36" s="186">
        <f>T36+U36</f>
        <v>219589</v>
      </c>
      <c r="W36" s="40">
        <f t="shared" si="35"/>
        <v>30.550766340471579</v>
      </c>
    </row>
    <row r="37" spans="2:25" ht="13.5" thickBot="1">
      <c r="B37" s="115" t="s">
        <v>12</v>
      </c>
      <c r="C37" s="128">
        <v>683</v>
      </c>
      <c r="D37" s="130">
        <v>712</v>
      </c>
      <c r="E37" s="168">
        <f t="shared" si="36"/>
        <v>1395</v>
      </c>
      <c r="F37" s="128">
        <v>903</v>
      </c>
      <c r="G37" s="130">
        <v>901</v>
      </c>
      <c r="H37" s="174">
        <f t="shared" si="32"/>
        <v>1804</v>
      </c>
      <c r="I37" s="127">
        <f t="shared" si="33"/>
        <v>29.318996415770606</v>
      </c>
      <c r="J37" s="3"/>
      <c r="K37" s="6"/>
      <c r="L37" s="22" t="s">
        <v>12</v>
      </c>
      <c r="M37" s="39">
        <v>107751</v>
      </c>
      <c r="N37" s="37">
        <v>105957</v>
      </c>
      <c r="O37" s="186">
        <f t="shared" si="37"/>
        <v>213708</v>
      </c>
      <c r="P37" s="38">
        <v>0</v>
      </c>
      <c r="Q37" s="189">
        <f t="shared" si="34"/>
        <v>213708</v>
      </c>
      <c r="R37" s="39">
        <v>138828</v>
      </c>
      <c r="S37" s="37">
        <v>134948</v>
      </c>
      <c r="T37" s="186">
        <f t="shared" si="38"/>
        <v>273776</v>
      </c>
      <c r="U37" s="38">
        <v>0</v>
      </c>
      <c r="V37" s="189">
        <f>T37+U37</f>
        <v>273776</v>
      </c>
      <c r="W37" s="40">
        <f t="shared" si="35"/>
        <v>28.107511183484</v>
      </c>
    </row>
    <row r="38" spans="2:25" ht="14.25" thickTop="1" thickBot="1">
      <c r="B38" s="131" t="s">
        <v>57</v>
      </c>
      <c r="C38" s="132">
        <f>+C35+C36+C37</f>
        <v>1831</v>
      </c>
      <c r="D38" s="133">
        <f t="shared" ref="D38:H38" si="39">+D35+D36+D37</f>
        <v>1860</v>
      </c>
      <c r="E38" s="169">
        <f t="shared" si="39"/>
        <v>3691</v>
      </c>
      <c r="F38" s="132">
        <f t="shared" si="39"/>
        <v>2283</v>
      </c>
      <c r="G38" s="134">
        <f t="shared" si="39"/>
        <v>2281</v>
      </c>
      <c r="H38" s="178">
        <f t="shared" si="39"/>
        <v>4564</v>
      </c>
      <c r="I38" s="135">
        <f>IF(E38=0,0,((H38/E38)-1)*100)</f>
        <v>23.652126794906536</v>
      </c>
      <c r="J38" s="3"/>
      <c r="K38" s="3"/>
      <c r="L38" s="41" t="s">
        <v>57</v>
      </c>
      <c r="M38" s="42">
        <f>+M35+M36+M37</f>
        <v>272105</v>
      </c>
      <c r="N38" s="43">
        <f t="shared" ref="N38:V38" si="40">+N35+N36+N37</f>
        <v>272004</v>
      </c>
      <c r="O38" s="187">
        <f t="shared" si="40"/>
        <v>544109</v>
      </c>
      <c r="P38" s="44">
        <f t="shared" si="40"/>
        <v>0</v>
      </c>
      <c r="Q38" s="187">
        <f t="shared" si="40"/>
        <v>544109</v>
      </c>
      <c r="R38" s="45">
        <f t="shared" si="40"/>
        <v>355252</v>
      </c>
      <c r="S38" s="43">
        <f t="shared" si="40"/>
        <v>350289</v>
      </c>
      <c r="T38" s="187">
        <f t="shared" si="40"/>
        <v>705541</v>
      </c>
      <c r="U38" s="43">
        <f t="shared" si="40"/>
        <v>0</v>
      </c>
      <c r="V38" s="187">
        <f t="shared" si="40"/>
        <v>705541</v>
      </c>
      <c r="W38" s="46">
        <f>IF(Q38=0,0,((V38/Q38)-1)*100)</f>
        <v>29.669055281202851</v>
      </c>
    </row>
    <row r="39" spans="2:25" ht="13.5" thickTop="1">
      <c r="B39" s="110" t="s">
        <v>13</v>
      </c>
      <c r="C39" s="124">
        <v>775</v>
      </c>
      <c r="D39" s="126">
        <v>775</v>
      </c>
      <c r="E39" s="168">
        <f t="shared" ref="E39:E40" si="41">SUM(C39:D39)</f>
        <v>1550</v>
      </c>
      <c r="F39" s="124">
        <v>928</v>
      </c>
      <c r="G39" s="126">
        <v>928</v>
      </c>
      <c r="H39" s="174">
        <f t="shared" ref="H39:H40" si="42">SUM(F39:G39)</f>
        <v>1856</v>
      </c>
      <c r="I39" s="127">
        <f t="shared" ref="I39:I50" si="43">IF(E39=0,0,((H39/E39)-1)*100)</f>
        <v>19.741935483870975</v>
      </c>
      <c r="L39" s="13" t="s">
        <v>13</v>
      </c>
      <c r="M39" s="39">
        <v>106563</v>
      </c>
      <c r="N39" s="37">
        <v>116690</v>
      </c>
      <c r="O39" s="186">
        <f t="shared" ref="O39:O40" si="44">SUM(M39:N39)</f>
        <v>223253</v>
      </c>
      <c r="P39" s="38">
        <v>0</v>
      </c>
      <c r="Q39" s="189">
        <f t="shared" ref="Q39:Q40" si="45">O39+P39</f>
        <v>223253</v>
      </c>
      <c r="R39" s="39">
        <v>135070</v>
      </c>
      <c r="S39" s="37">
        <v>137498</v>
      </c>
      <c r="T39" s="186">
        <f t="shared" ref="T39:T40" si="46">SUM(R39:S39)</f>
        <v>272568</v>
      </c>
      <c r="U39" s="38">
        <v>0</v>
      </c>
      <c r="V39" s="189">
        <f>T39+U39</f>
        <v>272568</v>
      </c>
      <c r="W39" s="40">
        <f t="shared" ref="W39:W50" si="47">IF(Q39=0,0,((V39/Q39)-1)*100)</f>
        <v>22.089288833744682</v>
      </c>
    </row>
    <row r="40" spans="2:25">
      <c r="B40" s="110" t="s">
        <v>14</v>
      </c>
      <c r="C40" s="124">
        <v>658</v>
      </c>
      <c r="D40" s="126">
        <v>658</v>
      </c>
      <c r="E40" s="168">
        <f t="shared" si="41"/>
        <v>1316</v>
      </c>
      <c r="F40" s="124">
        <v>812</v>
      </c>
      <c r="G40" s="126">
        <v>812</v>
      </c>
      <c r="H40" s="174">
        <f t="shared" si="42"/>
        <v>1624</v>
      </c>
      <c r="I40" s="127">
        <f t="shared" si="43"/>
        <v>23.404255319148938</v>
      </c>
      <c r="J40" s="3"/>
      <c r="K40" s="3"/>
      <c r="L40" s="13" t="s">
        <v>14</v>
      </c>
      <c r="M40" s="39">
        <v>98040</v>
      </c>
      <c r="N40" s="37">
        <v>104731</v>
      </c>
      <c r="O40" s="186">
        <f t="shared" si="44"/>
        <v>202771</v>
      </c>
      <c r="P40" s="38">
        <v>0</v>
      </c>
      <c r="Q40" s="189">
        <f t="shared" si="45"/>
        <v>202771</v>
      </c>
      <c r="R40" s="39">
        <v>116432</v>
      </c>
      <c r="S40" s="37">
        <v>123722</v>
      </c>
      <c r="T40" s="186">
        <f t="shared" si="46"/>
        <v>240154</v>
      </c>
      <c r="U40" s="38">
        <v>0</v>
      </c>
      <c r="V40" s="189">
        <f>T40+U40</f>
        <v>240154</v>
      </c>
      <c r="W40" s="40">
        <f t="shared" si="47"/>
        <v>18.436068274062855</v>
      </c>
    </row>
    <row r="41" spans="2:25" ht="13.5" thickBot="1">
      <c r="B41" s="110" t="s">
        <v>15</v>
      </c>
      <c r="C41" s="124">
        <v>694</v>
      </c>
      <c r="D41" s="126">
        <v>694</v>
      </c>
      <c r="E41" s="168">
        <f>SUM(C41:D41)</f>
        <v>1388</v>
      </c>
      <c r="F41" s="124">
        <v>1013</v>
      </c>
      <c r="G41" s="126">
        <v>1013</v>
      </c>
      <c r="H41" s="174">
        <f>SUM(F41:G41)</f>
        <v>2026</v>
      </c>
      <c r="I41" s="127">
        <f>IF(E41=0,0,((H41/E41)-1)*100)</f>
        <v>45.965417867435157</v>
      </c>
      <c r="J41" s="3"/>
      <c r="K41" s="3"/>
      <c r="L41" s="13" t="s">
        <v>15</v>
      </c>
      <c r="M41" s="39">
        <v>102753</v>
      </c>
      <c r="N41" s="37">
        <v>106116</v>
      </c>
      <c r="O41" s="186">
        <f>SUM(M41:N41)</f>
        <v>208869</v>
      </c>
      <c r="P41" s="38">
        <v>0</v>
      </c>
      <c r="Q41" s="189">
        <f>O41+P41</f>
        <v>208869</v>
      </c>
      <c r="R41" s="39">
        <v>130000</v>
      </c>
      <c r="S41" s="37">
        <v>135450</v>
      </c>
      <c r="T41" s="186">
        <f>SUM(R41:S41)</f>
        <v>265450</v>
      </c>
      <c r="U41" s="38">
        <v>0</v>
      </c>
      <c r="V41" s="189">
        <f>T41+U41</f>
        <v>265450</v>
      </c>
      <c r="W41" s="40">
        <f>IF(Q41=0,0,((V41/Q41)-1)*100)</f>
        <v>27.08922817651256</v>
      </c>
    </row>
    <row r="42" spans="2:25" ht="14.25" thickTop="1" thickBot="1">
      <c r="B42" s="131" t="s">
        <v>61</v>
      </c>
      <c r="C42" s="132">
        <f>+C39+C40+C41</f>
        <v>2127</v>
      </c>
      <c r="D42" s="134">
        <f t="shared" ref="D42:H42" si="48">+D39+D40+D41</f>
        <v>2127</v>
      </c>
      <c r="E42" s="169">
        <f t="shared" si="48"/>
        <v>4254</v>
      </c>
      <c r="F42" s="132">
        <f t="shared" si="48"/>
        <v>2753</v>
      </c>
      <c r="G42" s="134">
        <f t="shared" si="48"/>
        <v>2753</v>
      </c>
      <c r="H42" s="175">
        <f t="shared" si="48"/>
        <v>5506</v>
      </c>
      <c r="I42" s="136">
        <f t="shared" ref="I42" si="49">IF(E42=0,0,((H42/E42)-1)*100)</f>
        <v>29.431123648330981</v>
      </c>
      <c r="J42" s="7"/>
      <c r="K42" s="7"/>
      <c r="L42" s="41" t="s">
        <v>61</v>
      </c>
      <c r="M42" s="45">
        <f>+M39+M40+M41</f>
        <v>307356</v>
      </c>
      <c r="N42" s="43">
        <f t="shared" ref="N42:V42" si="50">+N39+N40+N41</f>
        <v>327537</v>
      </c>
      <c r="O42" s="187">
        <f t="shared" si="50"/>
        <v>634893</v>
      </c>
      <c r="P42" s="44">
        <f t="shared" si="50"/>
        <v>0</v>
      </c>
      <c r="Q42" s="190">
        <f t="shared" si="50"/>
        <v>634893</v>
      </c>
      <c r="R42" s="45">
        <f t="shared" si="50"/>
        <v>381502</v>
      </c>
      <c r="S42" s="43">
        <f t="shared" si="50"/>
        <v>396670</v>
      </c>
      <c r="T42" s="187">
        <f t="shared" si="50"/>
        <v>778172</v>
      </c>
      <c r="U42" s="44">
        <f t="shared" si="50"/>
        <v>0</v>
      </c>
      <c r="V42" s="190">
        <f t="shared" si="50"/>
        <v>778172</v>
      </c>
      <c r="W42" s="46">
        <f t="shared" ref="W42" si="51">IF(Q42=0,0,((V42/Q42)-1)*100)</f>
        <v>22.567424747162114</v>
      </c>
      <c r="X42" s="318"/>
      <c r="Y42" s="318"/>
    </row>
    <row r="43" spans="2:25" ht="13.5" thickTop="1">
      <c r="B43" s="110" t="s">
        <v>16</v>
      </c>
      <c r="C43" s="137">
        <v>635</v>
      </c>
      <c r="D43" s="139">
        <v>635</v>
      </c>
      <c r="E43" s="168">
        <f t="shared" ref="E43:E45" si="52">SUM(C43:D43)</f>
        <v>1270</v>
      </c>
      <c r="F43" s="137">
        <v>939</v>
      </c>
      <c r="G43" s="139">
        <v>939</v>
      </c>
      <c r="H43" s="174">
        <f t="shared" ref="H43:H45" si="53">SUM(F43:G43)</f>
        <v>1878</v>
      </c>
      <c r="I43" s="127">
        <f t="shared" si="43"/>
        <v>47.874015748031496</v>
      </c>
      <c r="J43" s="7"/>
      <c r="K43" s="3"/>
      <c r="L43" s="13" t="s">
        <v>16</v>
      </c>
      <c r="M43" s="39">
        <v>91126</v>
      </c>
      <c r="N43" s="37">
        <v>91821</v>
      </c>
      <c r="O43" s="186">
        <f t="shared" ref="O43:O45" si="54">SUM(M43:N43)</f>
        <v>182947</v>
      </c>
      <c r="P43" s="147">
        <v>0</v>
      </c>
      <c r="Q43" s="306">
        <f t="shared" ref="Q43:Q45" si="55">O43+P43</f>
        <v>182947</v>
      </c>
      <c r="R43" s="39">
        <v>131160</v>
      </c>
      <c r="S43" s="37">
        <v>131202</v>
      </c>
      <c r="T43" s="186">
        <f t="shared" ref="T43:T45" si="56">SUM(R43:S43)</f>
        <v>262362</v>
      </c>
      <c r="U43" s="147">
        <v>0</v>
      </c>
      <c r="V43" s="306">
        <f>T43+U43</f>
        <v>262362</v>
      </c>
      <c r="W43" s="40">
        <f t="shared" si="47"/>
        <v>43.408746795520003</v>
      </c>
    </row>
    <row r="44" spans="2:25">
      <c r="B44" s="110" t="s">
        <v>17</v>
      </c>
      <c r="C44" s="137">
        <v>545</v>
      </c>
      <c r="D44" s="139">
        <v>545</v>
      </c>
      <c r="E44" s="168">
        <f>SUM(C44:D44)</f>
        <v>1090</v>
      </c>
      <c r="F44" s="137">
        <v>885</v>
      </c>
      <c r="G44" s="139">
        <v>885</v>
      </c>
      <c r="H44" s="174">
        <f>SUM(F44:G44)</f>
        <v>1770</v>
      </c>
      <c r="I44" s="127">
        <f>IF(E44=0,0,((H44/E44)-1)*100)</f>
        <v>62.385321100917437</v>
      </c>
      <c r="J44" s="3"/>
      <c r="K44" s="3"/>
      <c r="L44" s="13" t="s">
        <v>17</v>
      </c>
      <c r="M44" s="39">
        <v>78625</v>
      </c>
      <c r="N44" s="37">
        <v>78250</v>
      </c>
      <c r="O44" s="186">
        <f>SUM(M44:N44)</f>
        <v>156875</v>
      </c>
      <c r="P44" s="147">
        <v>0</v>
      </c>
      <c r="Q44" s="186">
        <f>O44+P44</f>
        <v>156875</v>
      </c>
      <c r="R44" s="39">
        <v>121010</v>
      </c>
      <c r="S44" s="37">
        <v>120633</v>
      </c>
      <c r="T44" s="186">
        <f>SUM(R44:S44)</f>
        <v>241643</v>
      </c>
      <c r="U44" s="147">
        <v>0</v>
      </c>
      <c r="V44" s="186">
        <f>T44+U44</f>
        <v>241643</v>
      </c>
      <c r="W44" s="40">
        <f>IF(Q44=0,0,((V44/Q44)-1)*100)</f>
        <v>54.035378486055777</v>
      </c>
    </row>
    <row r="45" spans="2:25" ht="13.5" thickBot="1">
      <c r="B45" s="110" t="s">
        <v>18</v>
      </c>
      <c r="C45" s="137">
        <v>516</v>
      </c>
      <c r="D45" s="139">
        <v>516</v>
      </c>
      <c r="E45" s="168">
        <f t="shared" si="52"/>
        <v>1032</v>
      </c>
      <c r="F45" s="137">
        <v>751</v>
      </c>
      <c r="G45" s="139">
        <v>752</v>
      </c>
      <c r="H45" s="174">
        <f t="shared" si="53"/>
        <v>1503</v>
      </c>
      <c r="I45" s="127">
        <f t="shared" si="43"/>
        <v>45.63953488372092</v>
      </c>
      <c r="J45" s="3"/>
      <c r="K45" s="3"/>
      <c r="L45" s="13" t="s">
        <v>18</v>
      </c>
      <c r="M45" s="39">
        <v>69508</v>
      </c>
      <c r="N45" s="37">
        <v>69360</v>
      </c>
      <c r="O45" s="186">
        <f t="shared" si="54"/>
        <v>138868</v>
      </c>
      <c r="P45" s="147">
        <v>0</v>
      </c>
      <c r="Q45" s="186">
        <f t="shared" si="55"/>
        <v>138868</v>
      </c>
      <c r="R45" s="39">
        <v>113099</v>
      </c>
      <c r="S45" s="37">
        <v>113326</v>
      </c>
      <c r="T45" s="186">
        <f t="shared" si="56"/>
        <v>226425</v>
      </c>
      <c r="U45" s="147">
        <v>0</v>
      </c>
      <c r="V45" s="186">
        <f>T45+U45</f>
        <v>226425</v>
      </c>
      <c r="W45" s="40">
        <f t="shared" si="47"/>
        <v>63.050522798628904</v>
      </c>
    </row>
    <row r="46" spans="2:25" ht="16.5" thickTop="1" thickBot="1">
      <c r="B46" s="140" t="s">
        <v>19</v>
      </c>
      <c r="C46" s="132">
        <f>+C43+C44+C45</f>
        <v>1696</v>
      </c>
      <c r="D46" s="142">
        <f t="shared" ref="D46:H46" si="57">+D43+D44+D45</f>
        <v>1696</v>
      </c>
      <c r="E46" s="170">
        <f t="shared" si="57"/>
        <v>3392</v>
      </c>
      <c r="F46" s="132">
        <f t="shared" si="57"/>
        <v>2575</v>
      </c>
      <c r="G46" s="142">
        <f t="shared" si="57"/>
        <v>2576</v>
      </c>
      <c r="H46" s="176">
        <f t="shared" si="57"/>
        <v>5151</v>
      </c>
      <c r="I46" s="135">
        <f t="shared" si="43"/>
        <v>51.857311320754704</v>
      </c>
      <c r="J46" s="9"/>
      <c r="K46" s="10"/>
      <c r="L46" s="47" t="s">
        <v>19</v>
      </c>
      <c r="M46" s="48">
        <f>+M43+M44+M45</f>
        <v>239259</v>
      </c>
      <c r="N46" s="49">
        <f t="shared" ref="N46:V46" si="58">+N43+N44+N45</f>
        <v>239431</v>
      </c>
      <c r="O46" s="188">
        <f t="shared" si="58"/>
        <v>478690</v>
      </c>
      <c r="P46" s="49">
        <f t="shared" si="58"/>
        <v>0</v>
      </c>
      <c r="Q46" s="188">
        <f t="shared" si="58"/>
        <v>478690</v>
      </c>
      <c r="R46" s="48">
        <f t="shared" si="58"/>
        <v>365269</v>
      </c>
      <c r="S46" s="49">
        <f t="shared" si="58"/>
        <v>365161</v>
      </c>
      <c r="T46" s="188">
        <f t="shared" si="58"/>
        <v>730430</v>
      </c>
      <c r="U46" s="49">
        <f t="shared" si="58"/>
        <v>0</v>
      </c>
      <c r="V46" s="188">
        <f t="shared" si="58"/>
        <v>730430</v>
      </c>
      <c r="W46" s="50">
        <f t="shared" si="47"/>
        <v>52.589358457456804</v>
      </c>
    </row>
    <row r="47" spans="2:25" ht="13.5" thickTop="1">
      <c r="B47" s="110" t="s">
        <v>20</v>
      </c>
      <c r="C47" s="124">
        <v>482</v>
      </c>
      <c r="D47" s="126">
        <v>482</v>
      </c>
      <c r="E47" s="171">
        <f t="shared" ref="E47:E49" si="59">SUM(C47:D47)</f>
        <v>964</v>
      </c>
      <c r="F47" s="124">
        <v>792</v>
      </c>
      <c r="G47" s="126">
        <v>791</v>
      </c>
      <c r="H47" s="177">
        <f t="shared" ref="H47:H49" si="60">SUM(F47:G47)</f>
        <v>1583</v>
      </c>
      <c r="I47" s="127">
        <f t="shared" si="43"/>
        <v>64.211618257261406</v>
      </c>
      <c r="J47" s="3"/>
      <c r="K47" s="3"/>
      <c r="L47" s="13" t="s">
        <v>21</v>
      </c>
      <c r="M47" s="39">
        <v>74545</v>
      </c>
      <c r="N47" s="37">
        <v>77281</v>
      </c>
      <c r="O47" s="186">
        <f t="shared" ref="O47:O49" si="61">SUM(M47:N47)</f>
        <v>151826</v>
      </c>
      <c r="P47" s="147">
        <v>0</v>
      </c>
      <c r="Q47" s="186">
        <f>O47+P47</f>
        <v>151826</v>
      </c>
      <c r="R47" s="39">
        <v>126436</v>
      </c>
      <c r="S47" s="37">
        <v>127137</v>
      </c>
      <c r="T47" s="186">
        <f t="shared" ref="T47:T49" si="62">SUM(R47:S47)</f>
        <v>253573</v>
      </c>
      <c r="U47" s="147">
        <v>0</v>
      </c>
      <c r="V47" s="186">
        <f>T47+U47</f>
        <v>253573</v>
      </c>
      <c r="W47" s="40">
        <f t="shared" si="47"/>
        <v>67.015530936730201</v>
      </c>
    </row>
    <row r="48" spans="2:25">
      <c r="B48" s="110" t="s">
        <v>22</v>
      </c>
      <c r="C48" s="124">
        <v>546</v>
      </c>
      <c r="D48" s="126">
        <v>546</v>
      </c>
      <c r="E48" s="168">
        <f t="shared" si="59"/>
        <v>1092</v>
      </c>
      <c r="F48" s="124">
        <v>868</v>
      </c>
      <c r="G48" s="126">
        <v>868</v>
      </c>
      <c r="H48" s="168">
        <f t="shared" si="60"/>
        <v>1736</v>
      </c>
      <c r="I48" s="127">
        <f t="shared" si="43"/>
        <v>58.974358974358964</v>
      </c>
      <c r="J48" s="3"/>
      <c r="K48" s="3"/>
      <c r="L48" s="13" t="s">
        <v>22</v>
      </c>
      <c r="M48" s="39">
        <v>80825</v>
      </c>
      <c r="N48" s="37">
        <v>86333</v>
      </c>
      <c r="O48" s="186">
        <f t="shared" si="61"/>
        <v>167158</v>
      </c>
      <c r="P48" s="147">
        <v>0</v>
      </c>
      <c r="Q48" s="186">
        <f t="shared" ref="Q48:Q49" si="63">O48+P48</f>
        <v>167158</v>
      </c>
      <c r="R48" s="39">
        <v>132281</v>
      </c>
      <c r="S48" s="37">
        <v>137289</v>
      </c>
      <c r="T48" s="186">
        <f t="shared" si="62"/>
        <v>269570</v>
      </c>
      <c r="U48" s="147">
        <v>0</v>
      </c>
      <c r="V48" s="186">
        <f>T48+U48</f>
        <v>269570</v>
      </c>
      <c r="W48" s="40">
        <f t="shared" si="47"/>
        <v>61.266586104164929</v>
      </c>
    </row>
    <row r="49" spans="2:25" ht="13.5" thickBot="1">
      <c r="B49" s="110" t="s">
        <v>23</v>
      </c>
      <c r="C49" s="124">
        <v>510</v>
      </c>
      <c r="D49" s="143">
        <v>510</v>
      </c>
      <c r="E49" s="172">
        <f t="shared" si="59"/>
        <v>1020</v>
      </c>
      <c r="F49" s="124">
        <v>798</v>
      </c>
      <c r="G49" s="143">
        <v>799</v>
      </c>
      <c r="H49" s="172">
        <f t="shared" si="60"/>
        <v>1597</v>
      </c>
      <c r="I49" s="144">
        <f t="shared" si="43"/>
        <v>56.568627450980394</v>
      </c>
      <c r="J49" s="3"/>
      <c r="K49" s="3"/>
      <c r="L49" s="13" t="s">
        <v>23</v>
      </c>
      <c r="M49" s="39">
        <v>79105</v>
      </c>
      <c r="N49" s="37">
        <v>81299</v>
      </c>
      <c r="O49" s="186">
        <f t="shared" si="61"/>
        <v>160404</v>
      </c>
      <c r="P49" s="147">
        <v>0</v>
      </c>
      <c r="Q49" s="186">
        <f t="shared" si="63"/>
        <v>160404</v>
      </c>
      <c r="R49" s="39">
        <v>121573</v>
      </c>
      <c r="S49" s="37">
        <v>122821</v>
      </c>
      <c r="T49" s="186">
        <f t="shared" si="62"/>
        <v>244394</v>
      </c>
      <c r="U49" s="147">
        <v>0</v>
      </c>
      <c r="V49" s="186">
        <f>T49+U49</f>
        <v>244394</v>
      </c>
      <c r="W49" s="40">
        <f t="shared" si="47"/>
        <v>52.36153711877509</v>
      </c>
    </row>
    <row r="50" spans="2:25" ht="14.25" thickTop="1" thickBot="1">
      <c r="B50" s="131" t="s">
        <v>24</v>
      </c>
      <c r="C50" s="132">
        <f>+C47+C48+C49</f>
        <v>1538</v>
      </c>
      <c r="D50" s="134">
        <f t="shared" ref="D50:H50" si="64">+D47+D48+D49</f>
        <v>1538</v>
      </c>
      <c r="E50" s="169">
        <f t="shared" si="64"/>
        <v>3076</v>
      </c>
      <c r="F50" s="132">
        <f t="shared" si="64"/>
        <v>2458</v>
      </c>
      <c r="G50" s="134">
        <f t="shared" si="64"/>
        <v>2458</v>
      </c>
      <c r="H50" s="178">
        <f t="shared" si="64"/>
        <v>4916</v>
      </c>
      <c r="I50" s="135">
        <f t="shared" si="43"/>
        <v>59.81794538361509</v>
      </c>
      <c r="J50" s="3"/>
      <c r="K50" s="3"/>
      <c r="L50" s="41" t="s">
        <v>24</v>
      </c>
      <c r="M50" s="45">
        <f>+M47+M48+M49</f>
        <v>234475</v>
      </c>
      <c r="N50" s="43">
        <f t="shared" ref="N50:V50" si="65">+N47+N48+N49</f>
        <v>244913</v>
      </c>
      <c r="O50" s="187">
        <f t="shared" si="65"/>
        <v>479388</v>
      </c>
      <c r="P50" s="43">
        <f t="shared" si="65"/>
        <v>0</v>
      </c>
      <c r="Q50" s="187">
        <f t="shared" si="65"/>
        <v>479388</v>
      </c>
      <c r="R50" s="45">
        <f t="shared" si="65"/>
        <v>380290</v>
      </c>
      <c r="S50" s="43">
        <f t="shared" si="65"/>
        <v>387247</v>
      </c>
      <c r="T50" s="187">
        <f t="shared" si="65"/>
        <v>767537</v>
      </c>
      <c r="U50" s="43">
        <f t="shared" si="65"/>
        <v>0</v>
      </c>
      <c r="V50" s="187">
        <f t="shared" si="65"/>
        <v>767537</v>
      </c>
      <c r="W50" s="46">
        <f t="shared" si="47"/>
        <v>60.107678957337264</v>
      </c>
    </row>
    <row r="51" spans="2:25" ht="14.25" thickTop="1" thickBot="1">
      <c r="B51" s="131" t="s">
        <v>62</v>
      </c>
      <c r="C51" s="132">
        <f t="shared" ref="C51:H51" si="66">+C42+C46+C50</f>
        <v>5361</v>
      </c>
      <c r="D51" s="134">
        <f t="shared" si="66"/>
        <v>5361</v>
      </c>
      <c r="E51" s="169">
        <f t="shared" si="66"/>
        <v>10722</v>
      </c>
      <c r="F51" s="132">
        <f t="shared" si="66"/>
        <v>7786</v>
      </c>
      <c r="G51" s="134">
        <f t="shared" si="66"/>
        <v>7787</v>
      </c>
      <c r="H51" s="175">
        <f t="shared" si="66"/>
        <v>15573</v>
      </c>
      <c r="I51" s="136">
        <f>IF(E51=0,0,((H51/E51)-1)*100)</f>
        <v>45.243424734191386</v>
      </c>
      <c r="J51" s="7"/>
      <c r="K51" s="3"/>
      <c r="L51" s="41" t="s">
        <v>62</v>
      </c>
      <c r="M51" s="45">
        <f t="shared" ref="M51:V51" si="67">+M42+M46+M50</f>
        <v>781090</v>
      </c>
      <c r="N51" s="43">
        <f t="shared" si="67"/>
        <v>811881</v>
      </c>
      <c r="O51" s="187">
        <f t="shared" si="67"/>
        <v>1592971</v>
      </c>
      <c r="P51" s="44">
        <f t="shared" si="67"/>
        <v>0</v>
      </c>
      <c r="Q51" s="190">
        <f t="shared" si="67"/>
        <v>1592971</v>
      </c>
      <c r="R51" s="45">
        <f t="shared" si="67"/>
        <v>1127061</v>
      </c>
      <c r="S51" s="43">
        <f t="shared" si="67"/>
        <v>1149078</v>
      </c>
      <c r="T51" s="187">
        <f t="shared" si="67"/>
        <v>2276139</v>
      </c>
      <c r="U51" s="44">
        <f t="shared" si="67"/>
        <v>0</v>
      </c>
      <c r="V51" s="190">
        <f t="shared" si="67"/>
        <v>2276139</v>
      </c>
      <c r="W51" s="46">
        <f>IF(Q51=0,0,((V51/Q51)-1)*100)</f>
        <v>42.886405339456914</v>
      </c>
      <c r="X51" s="318"/>
      <c r="Y51" s="318"/>
    </row>
    <row r="52" spans="2:25" ht="14.25" thickTop="1" thickBot="1">
      <c r="B52" s="131" t="s">
        <v>7</v>
      </c>
      <c r="C52" s="132">
        <f>+C51+C38</f>
        <v>7192</v>
      </c>
      <c r="D52" s="134">
        <f t="shared" ref="D52:H52" si="68">+D51+D38</f>
        <v>7221</v>
      </c>
      <c r="E52" s="169">
        <f t="shared" si="68"/>
        <v>14413</v>
      </c>
      <c r="F52" s="132">
        <f t="shared" si="68"/>
        <v>10069</v>
      </c>
      <c r="G52" s="134">
        <f t="shared" si="68"/>
        <v>10068</v>
      </c>
      <c r="H52" s="175">
        <f t="shared" si="68"/>
        <v>20137</v>
      </c>
      <c r="I52" s="136">
        <f t="shared" ref="I52" si="69">IF(E52=0,0,((H52/E52)-1)*100)</f>
        <v>39.71414695066953</v>
      </c>
      <c r="J52" s="7"/>
      <c r="K52" s="7"/>
      <c r="L52" s="41" t="s">
        <v>7</v>
      </c>
      <c r="M52" s="45">
        <f>+M51+M38</f>
        <v>1053195</v>
      </c>
      <c r="N52" s="43">
        <f t="shared" ref="N52:V52" si="70">+N51+N38</f>
        <v>1083885</v>
      </c>
      <c r="O52" s="187">
        <f t="shared" si="70"/>
        <v>2137080</v>
      </c>
      <c r="P52" s="44">
        <f t="shared" si="70"/>
        <v>0</v>
      </c>
      <c r="Q52" s="190">
        <f t="shared" si="70"/>
        <v>2137080</v>
      </c>
      <c r="R52" s="45">
        <f t="shared" si="70"/>
        <v>1482313</v>
      </c>
      <c r="S52" s="43">
        <f t="shared" si="70"/>
        <v>1499367</v>
      </c>
      <c r="T52" s="187">
        <f t="shared" si="70"/>
        <v>2981680</v>
      </c>
      <c r="U52" s="44">
        <f t="shared" si="70"/>
        <v>0</v>
      </c>
      <c r="V52" s="190">
        <f t="shared" si="70"/>
        <v>2981680</v>
      </c>
      <c r="W52" s="46">
        <f t="shared" ref="W52" si="71">IF(Q52=0,0,((V52/Q52)-1)*100)</f>
        <v>39.521215864637725</v>
      </c>
      <c r="X52" s="318"/>
      <c r="Y52" s="318"/>
    </row>
    <row r="53" spans="2:25" ht="14.25" thickTop="1" thickBot="1">
      <c r="B53" s="145" t="s">
        <v>60</v>
      </c>
      <c r="C53" s="106"/>
      <c r="D53" s="106"/>
      <c r="E53" s="106"/>
      <c r="F53" s="106"/>
      <c r="G53" s="106"/>
      <c r="H53" s="106"/>
      <c r="I53" s="107"/>
      <c r="J53" s="3"/>
      <c r="K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2:25" ht="13.5" thickTop="1">
      <c r="B54" s="449" t="s">
        <v>27</v>
      </c>
      <c r="C54" s="450"/>
      <c r="D54" s="450"/>
      <c r="E54" s="450"/>
      <c r="F54" s="450"/>
      <c r="G54" s="450"/>
      <c r="H54" s="450"/>
      <c r="I54" s="451"/>
      <c r="J54" s="3"/>
      <c r="K54" s="3"/>
      <c r="L54" s="452" t="s">
        <v>28</v>
      </c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4"/>
    </row>
    <row r="55" spans="2:25" ht="13.5" thickBot="1">
      <c r="B55" s="455" t="s">
        <v>30</v>
      </c>
      <c r="C55" s="456"/>
      <c r="D55" s="456"/>
      <c r="E55" s="456"/>
      <c r="F55" s="456"/>
      <c r="G55" s="456"/>
      <c r="H55" s="456"/>
      <c r="I55" s="457"/>
      <c r="J55" s="3"/>
      <c r="K55" s="3"/>
      <c r="L55" s="458" t="s">
        <v>50</v>
      </c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60"/>
    </row>
    <row r="56" spans="2:25" ht="14.25" thickTop="1" thickBot="1">
      <c r="B56" s="105"/>
      <c r="C56" s="106"/>
      <c r="D56" s="106"/>
      <c r="E56" s="106"/>
      <c r="F56" s="106"/>
      <c r="G56" s="106"/>
      <c r="H56" s="106"/>
      <c r="I56" s="107"/>
      <c r="J56" s="3"/>
      <c r="K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2:25" ht="14.25" thickTop="1" thickBot="1">
      <c r="B57" s="108"/>
      <c r="C57" s="488" t="s">
        <v>58</v>
      </c>
      <c r="D57" s="489"/>
      <c r="E57" s="490"/>
      <c r="F57" s="461" t="s">
        <v>59</v>
      </c>
      <c r="G57" s="462"/>
      <c r="H57" s="463"/>
      <c r="I57" s="109" t="s">
        <v>2</v>
      </c>
      <c r="J57" s="3"/>
      <c r="K57" s="3"/>
      <c r="L57" s="11"/>
      <c r="M57" s="464" t="s">
        <v>58</v>
      </c>
      <c r="N57" s="465"/>
      <c r="O57" s="465"/>
      <c r="P57" s="465"/>
      <c r="Q57" s="466"/>
      <c r="R57" s="464" t="s">
        <v>59</v>
      </c>
      <c r="S57" s="465"/>
      <c r="T57" s="465"/>
      <c r="U57" s="465"/>
      <c r="V57" s="466"/>
      <c r="W57" s="12" t="s">
        <v>2</v>
      </c>
    </row>
    <row r="58" spans="2:25" ht="13.5" thickTop="1">
      <c r="B58" s="110" t="s">
        <v>3</v>
      </c>
      <c r="C58" s="111"/>
      <c r="D58" s="112"/>
      <c r="E58" s="113"/>
      <c r="F58" s="111"/>
      <c r="G58" s="112"/>
      <c r="H58" s="113"/>
      <c r="I58" s="114" t="s">
        <v>4</v>
      </c>
      <c r="J58" s="3"/>
      <c r="K58" s="3"/>
      <c r="L58" s="13" t="s">
        <v>3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4</v>
      </c>
    </row>
    <row r="59" spans="2:25" ht="13.5" thickBot="1">
      <c r="B59" s="115" t="s">
        <v>29</v>
      </c>
      <c r="C59" s="116" t="s">
        <v>5</v>
      </c>
      <c r="D59" s="117" t="s">
        <v>6</v>
      </c>
      <c r="E59" s="377" t="s">
        <v>7</v>
      </c>
      <c r="F59" s="116" t="s">
        <v>5</v>
      </c>
      <c r="G59" s="117" t="s">
        <v>6</v>
      </c>
      <c r="H59" s="377" t="s">
        <v>7</v>
      </c>
      <c r="I59" s="119"/>
      <c r="J59" s="3"/>
      <c r="K59" s="3"/>
      <c r="L59" s="22"/>
      <c r="M59" s="23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2:25" ht="5.25" customHeight="1" thickTop="1">
      <c r="B60" s="110"/>
      <c r="C60" s="120"/>
      <c r="D60" s="121"/>
      <c r="E60" s="122"/>
      <c r="F60" s="120"/>
      <c r="G60" s="121"/>
      <c r="H60" s="122"/>
      <c r="I60" s="123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5">
      <c r="B61" s="110" t="s">
        <v>10</v>
      </c>
      <c r="C61" s="124">
        <f t="shared" ref="C61:H63" si="72">+C9+C35</f>
        <v>651</v>
      </c>
      <c r="D61" s="126">
        <f t="shared" si="72"/>
        <v>649</v>
      </c>
      <c r="E61" s="174">
        <f t="shared" si="72"/>
        <v>1300</v>
      </c>
      <c r="F61" s="124">
        <f t="shared" si="72"/>
        <v>834</v>
      </c>
      <c r="G61" s="126">
        <f t="shared" si="72"/>
        <v>834</v>
      </c>
      <c r="H61" s="174">
        <f t="shared" si="72"/>
        <v>1668</v>
      </c>
      <c r="I61" s="127">
        <f t="shared" ref="I61:I63" si="73">IF(E61=0,0,((H61/E61)-1)*100)</f>
        <v>28.307692307692299</v>
      </c>
      <c r="J61" s="3"/>
      <c r="K61" s="6"/>
      <c r="L61" s="13" t="s">
        <v>10</v>
      </c>
      <c r="M61" s="36">
        <f t="shared" ref="M61:N63" si="74">+M9+M35</f>
        <v>90584</v>
      </c>
      <c r="N61" s="37">
        <f t="shared" si="74"/>
        <v>92303</v>
      </c>
      <c r="O61" s="186">
        <f>SUM(M61:N61)</f>
        <v>182887</v>
      </c>
      <c r="P61" s="38">
        <f t="shared" ref="P61:S63" si="75">+P9+P35</f>
        <v>0</v>
      </c>
      <c r="Q61" s="186">
        <f t="shared" si="75"/>
        <v>182887</v>
      </c>
      <c r="R61" s="39">
        <f t="shared" si="75"/>
        <v>119365</v>
      </c>
      <c r="S61" s="37">
        <f t="shared" si="75"/>
        <v>118793</v>
      </c>
      <c r="T61" s="186">
        <f>SUM(R61:S61)</f>
        <v>238158</v>
      </c>
      <c r="U61" s="38">
        <f>U9+U35</f>
        <v>0</v>
      </c>
      <c r="V61" s="189">
        <f>+T61+U61</f>
        <v>238158</v>
      </c>
      <c r="W61" s="40">
        <f t="shared" ref="W61:W63" si="76">IF(Q61=0,0,((V61/Q61)-1)*100)</f>
        <v>30.22139353808635</v>
      </c>
    </row>
    <row r="62" spans="2:25">
      <c r="B62" s="110" t="s">
        <v>11</v>
      </c>
      <c r="C62" s="124">
        <f t="shared" si="72"/>
        <v>649</v>
      </c>
      <c r="D62" s="126">
        <f t="shared" si="72"/>
        <v>650</v>
      </c>
      <c r="E62" s="174">
        <f t="shared" si="72"/>
        <v>1299</v>
      </c>
      <c r="F62" s="124">
        <f t="shared" si="72"/>
        <v>810</v>
      </c>
      <c r="G62" s="126">
        <f t="shared" si="72"/>
        <v>810</v>
      </c>
      <c r="H62" s="174">
        <f t="shared" si="72"/>
        <v>1620</v>
      </c>
      <c r="I62" s="127">
        <f t="shared" si="73"/>
        <v>24.711316397228632</v>
      </c>
      <c r="J62" s="3"/>
      <c r="K62" s="6"/>
      <c r="L62" s="13" t="s">
        <v>11</v>
      </c>
      <c r="M62" s="36">
        <f t="shared" si="74"/>
        <v>95491</v>
      </c>
      <c r="N62" s="37">
        <f t="shared" si="74"/>
        <v>94384</v>
      </c>
      <c r="O62" s="186">
        <f t="shared" ref="O62:O63" si="77">SUM(M62:N62)</f>
        <v>189875</v>
      </c>
      <c r="P62" s="38">
        <f t="shared" si="75"/>
        <v>0</v>
      </c>
      <c r="Q62" s="186">
        <f t="shared" si="75"/>
        <v>189875</v>
      </c>
      <c r="R62" s="39">
        <f t="shared" si="75"/>
        <v>130370</v>
      </c>
      <c r="S62" s="37">
        <f t="shared" si="75"/>
        <v>127429</v>
      </c>
      <c r="T62" s="186">
        <f t="shared" ref="T62:T63" si="78">SUM(R62:S62)</f>
        <v>257799</v>
      </c>
      <c r="U62" s="38">
        <f>U10+U36</f>
        <v>0</v>
      </c>
      <c r="V62" s="189">
        <f>+T62+U62</f>
        <v>257799</v>
      </c>
      <c r="W62" s="40">
        <f t="shared" si="76"/>
        <v>35.773008558262021</v>
      </c>
    </row>
    <row r="63" spans="2:25" ht="13.5" thickBot="1">
      <c r="B63" s="115" t="s">
        <v>12</v>
      </c>
      <c r="C63" s="128">
        <f t="shared" si="72"/>
        <v>758</v>
      </c>
      <c r="D63" s="130">
        <f t="shared" si="72"/>
        <v>787</v>
      </c>
      <c r="E63" s="174">
        <f t="shared" si="72"/>
        <v>1545</v>
      </c>
      <c r="F63" s="128">
        <f t="shared" si="72"/>
        <v>1041</v>
      </c>
      <c r="G63" s="130">
        <f t="shared" si="72"/>
        <v>1039</v>
      </c>
      <c r="H63" s="174">
        <f t="shared" si="72"/>
        <v>2080</v>
      </c>
      <c r="I63" s="127">
        <f t="shared" si="73"/>
        <v>34.627831715210355</v>
      </c>
      <c r="J63" s="3"/>
      <c r="K63" s="6"/>
      <c r="L63" s="22" t="s">
        <v>12</v>
      </c>
      <c r="M63" s="36">
        <f t="shared" si="74"/>
        <v>118989</v>
      </c>
      <c r="N63" s="37">
        <f t="shared" si="74"/>
        <v>116988</v>
      </c>
      <c r="O63" s="186">
        <f t="shared" si="77"/>
        <v>235977</v>
      </c>
      <c r="P63" s="38">
        <f t="shared" si="75"/>
        <v>0</v>
      </c>
      <c r="Q63" s="186">
        <f t="shared" si="75"/>
        <v>235977</v>
      </c>
      <c r="R63" s="39">
        <f t="shared" si="75"/>
        <v>158287</v>
      </c>
      <c r="S63" s="37">
        <f t="shared" si="75"/>
        <v>153814</v>
      </c>
      <c r="T63" s="186">
        <f t="shared" si="78"/>
        <v>312101</v>
      </c>
      <c r="U63" s="38">
        <f>U11+U37</f>
        <v>0</v>
      </c>
      <c r="V63" s="189">
        <f>+T63+U63</f>
        <v>312101</v>
      </c>
      <c r="W63" s="40">
        <f t="shared" si="76"/>
        <v>32.25907609639922</v>
      </c>
    </row>
    <row r="64" spans="2:25" ht="14.25" thickTop="1" thickBot="1">
      <c r="B64" s="131" t="s">
        <v>57</v>
      </c>
      <c r="C64" s="132">
        <f>+C61+C62+C63</f>
        <v>2058</v>
      </c>
      <c r="D64" s="133">
        <f t="shared" ref="D64:H64" si="79">+D61+D62+D63</f>
        <v>2086</v>
      </c>
      <c r="E64" s="169">
        <f t="shared" si="79"/>
        <v>4144</v>
      </c>
      <c r="F64" s="132">
        <f t="shared" si="79"/>
        <v>2685</v>
      </c>
      <c r="G64" s="134">
        <f t="shared" si="79"/>
        <v>2683</v>
      </c>
      <c r="H64" s="178">
        <f t="shared" si="79"/>
        <v>5368</v>
      </c>
      <c r="I64" s="135">
        <f>IF(E64=0,0,((H64/E64)-1)*100)</f>
        <v>29.536679536679532</v>
      </c>
      <c r="J64" s="3"/>
      <c r="K64" s="3"/>
      <c r="L64" s="41" t="s">
        <v>57</v>
      </c>
      <c r="M64" s="42">
        <f>+M61+M62+M63</f>
        <v>305064</v>
      </c>
      <c r="N64" s="43">
        <f t="shared" ref="N64:V64" si="80">+N61+N62+N63</f>
        <v>303675</v>
      </c>
      <c r="O64" s="187">
        <f t="shared" si="80"/>
        <v>608739</v>
      </c>
      <c r="P64" s="44">
        <f t="shared" si="80"/>
        <v>0</v>
      </c>
      <c r="Q64" s="187">
        <f t="shared" si="80"/>
        <v>608739</v>
      </c>
      <c r="R64" s="45">
        <f t="shared" si="80"/>
        <v>408022</v>
      </c>
      <c r="S64" s="43">
        <f t="shared" si="80"/>
        <v>400036</v>
      </c>
      <c r="T64" s="187">
        <f t="shared" si="80"/>
        <v>808058</v>
      </c>
      <c r="U64" s="43">
        <f t="shared" si="80"/>
        <v>0</v>
      </c>
      <c r="V64" s="187">
        <f t="shared" si="80"/>
        <v>808058</v>
      </c>
      <c r="W64" s="46">
        <f>IF(Q64=0,0,((V64/Q64)-1)*100)</f>
        <v>32.742932521162601</v>
      </c>
    </row>
    <row r="65" spans="2:25" ht="13.5" thickTop="1">
      <c r="B65" s="110" t="s">
        <v>13</v>
      </c>
      <c r="C65" s="124">
        <f t="shared" ref="C65:H67" si="81">+C13+C39</f>
        <v>851</v>
      </c>
      <c r="D65" s="126">
        <f t="shared" si="81"/>
        <v>851</v>
      </c>
      <c r="E65" s="174">
        <f t="shared" si="81"/>
        <v>1702</v>
      </c>
      <c r="F65" s="124">
        <f t="shared" si="81"/>
        <v>1126</v>
      </c>
      <c r="G65" s="126">
        <f t="shared" si="81"/>
        <v>1126</v>
      </c>
      <c r="H65" s="174">
        <f t="shared" si="81"/>
        <v>2252</v>
      </c>
      <c r="I65" s="127">
        <f t="shared" ref="I65:I76" si="82">IF(E65=0,0,((H65/E65)-1)*100)</f>
        <v>32.31492361927144</v>
      </c>
      <c r="J65" s="3"/>
      <c r="K65" s="3"/>
      <c r="L65" s="13" t="s">
        <v>13</v>
      </c>
      <c r="M65" s="36">
        <f t="shared" ref="M65:N67" si="83">+M13+M39</f>
        <v>117575</v>
      </c>
      <c r="N65" s="37">
        <f t="shared" si="83"/>
        <v>127304</v>
      </c>
      <c r="O65" s="186">
        <f t="shared" ref="O65:O66" si="84">SUM(M65:N65)</f>
        <v>244879</v>
      </c>
      <c r="P65" s="38">
        <f t="shared" ref="P65:S67" si="85">+P13+P39</f>
        <v>0</v>
      </c>
      <c r="Q65" s="186">
        <f t="shared" si="85"/>
        <v>244879</v>
      </c>
      <c r="R65" s="39">
        <f t="shared" si="85"/>
        <v>161281</v>
      </c>
      <c r="S65" s="37">
        <f t="shared" si="85"/>
        <v>161350</v>
      </c>
      <c r="T65" s="186">
        <f t="shared" ref="T65:T66" si="86">SUM(R65:S65)</f>
        <v>322631</v>
      </c>
      <c r="U65" s="38">
        <f>U13+U39</f>
        <v>0</v>
      </c>
      <c r="V65" s="189">
        <f>+T65+U65</f>
        <v>322631</v>
      </c>
      <c r="W65" s="40">
        <f t="shared" ref="W65:W76" si="87">IF(Q65=0,0,((V65/Q65)-1)*100)</f>
        <v>31.751191404734591</v>
      </c>
    </row>
    <row r="66" spans="2:25">
      <c r="B66" s="110" t="s">
        <v>14</v>
      </c>
      <c r="C66" s="124">
        <f t="shared" si="81"/>
        <v>733</v>
      </c>
      <c r="D66" s="126">
        <f t="shared" si="81"/>
        <v>733</v>
      </c>
      <c r="E66" s="174">
        <f t="shared" si="81"/>
        <v>1466</v>
      </c>
      <c r="F66" s="124">
        <f t="shared" si="81"/>
        <v>998</v>
      </c>
      <c r="G66" s="126">
        <f t="shared" si="81"/>
        <v>999</v>
      </c>
      <c r="H66" s="174">
        <f t="shared" si="81"/>
        <v>1997</v>
      </c>
      <c r="I66" s="127">
        <f t="shared" si="82"/>
        <v>36.221009549795369</v>
      </c>
      <c r="J66" s="3"/>
      <c r="K66" s="3"/>
      <c r="L66" s="13" t="s">
        <v>14</v>
      </c>
      <c r="M66" s="36">
        <f t="shared" si="83"/>
        <v>110153</v>
      </c>
      <c r="N66" s="37">
        <f t="shared" si="83"/>
        <v>115931</v>
      </c>
      <c r="O66" s="186">
        <f t="shared" si="84"/>
        <v>226084</v>
      </c>
      <c r="P66" s="38">
        <f t="shared" si="85"/>
        <v>0</v>
      </c>
      <c r="Q66" s="186">
        <f t="shared" si="85"/>
        <v>226084</v>
      </c>
      <c r="R66" s="39">
        <f t="shared" si="85"/>
        <v>140957</v>
      </c>
      <c r="S66" s="37">
        <f t="shared" si="85"/>
        <v>149992</v>
      </c>
      <c r="T66" s="186">
        <f t="shared" si="86"/>
        <v>290949</v>
      </c>
      <c r="U66" s="38">
        <f>U14+U40</f>
        <v>0</v>
      </c>
      <c r="V66" s="189">
        <f>+T66+U66</f>
        <v>290949</v>
      </c>
      <c r="W66" s="40">
        <f t="shared" si="87"/>
        <v>28.690663647139992</v>
      </c>
    </row>
    <row r="67" spans="2:25" ht="13.5" thickBot="1">
      <c r="B67" s="110" t="s">
        <v>15</v>
      </c>
      <c r="C67" s="124">
        <f t="shared" si="81"/>
        <v>812</v>
      </c>
      <c r="D67" s="126">
        <f t="shared" si="81"/>
        <v>812</v>
      </c>
      <c r="E67" s="174">
        <f t="shared" si="81"/>
        <v>1624</v>
      </c>
      <c r="F67" s="124">
        <f t="shared" si="81"/>
        <v>1219</v>
      </c>
      <c r="G67" s="126">
        <f t="shared" si="81"/>
        <v>1219</v>
      </c>
      <c r="H67" s="174">
        <f t="shared" si="81"/>
        <v>2438</v>
      </c>
      <c r="I67" s="127">
        <f>IF(E67=0,0,((H67/E67)-1)*100)</f>
        <v>50.123152709359609</v>
      </c>
      <c r="J67" s="3"/>
      <c r="K67" s="3"/>
      <c r="L67" s="13" t="s">
        <v>15</v>
      </c>
      <c r="M67" s="36">
        <f t="shared" si="83"/>
        <v>115650</v>
      </c>
      <c r="N67" s="37">
        <f t="shared" si="83"/>
        <v>118527</v>
      </c>
      <c r="O67" s="186">
        <f>SUM(M67:N67)</f>
        <v>234177</v>
      </c>
      <c r="P67" s="38">
        <f t="shared" si="85"/>
        <v>0</v>
      </c>
      <c r="Q67" s="186">
        <f t="shared" si="85"/>
        <v>234177</v>
      </c>
      <c r="R67" s="39">
        <f t="shared" si="85"/>
        <v>156182</v>
      </c>
      <c r="S67" s="37">
        <f t="shared" si="85"/>
        <v>162048</v>
      </c>
      <c r="T67" s="186">
        <f>SUM(R67:S67)</f>
        <v>318230</v>
      </c>
      <c r="U67" s="38">
        <f>U15+U41</f>
        <v>0</v>
      </c>
      <c r="V67" s="189">
        <f>+T67+U67</f>
        <v>318230</v>
      </c>
      <c r="W67" s="40">
        <f>IF(Q67=0,0,((V67/Q67)-1)*100)</f>
        <v>35.892935685400353</v>
      </c>
    </row>
    <row r="68" spans="2:25" ht="14.25" thickTop="1" thickBot="1">
      <c r="B68" s="131" t="s">
        <v>61</v>
      </c>
      <c r="C68" s="132">
        <f>+C65+C66+C67</f>
        <v>2396</v>
      </c>
      <c r="D68" s="134">
        <f t="shared" ref="D68:H68" si="88">+D65+D66+D67</f>
        <v>2396</v>
      </c>
      <c r="E68" s="169">
        <f t="shared" si="88"/>
        <v>4792</v>
      </c>
      <c r="F68" s="132">
        <f t="shared" si="88"/>
        <v>3343</v>
      </c>
      <c r="G68" s="134">
        <f t="shared" si="88"/>
        <v>3344</v>
      </c>
      <c r="H68" s="175">
        <f t="shared" si="88"/>
        <v>6687</v>
      </c>
      <c r="I68" s="136">
        <f>IF(E68=0,0,((H68/E68)-1)*100)</f>
        <v>39.545075125208683</v>
      </c>
      <c r="J68" s="7"/>
      <c r="K68" s="7"/>
      <c r="L68" s="41" t="s">
        <v>61</v>
      </c>
      <c r="M68" s="45">
        <f>+M65+M66+M67</f>
        <v>343378</v>
      </c>
      <c r="N68" s="43">
        <f t="shared" ref="N68:V68" si="89">+N65+N66+N67</f>
        <v>361762</v>
      </c>
      <c r="O68" s="187">
        <f t="shared" si="89"/>
        <v>705140</v>
      </c>
      <c r="P68" s="44">
        <f t="shared" si="89"/>
        <v>0</v>
      </c>
      <c r="Q68" s="190">
        <f t="shared" si="89"/>
        <v>705140</v>
      </c>
      <c r="R68" s="45">
        <f t="shared" si="89"/>
        <v>458420</v>
      </c>
      <c r="S68" s="43">
        <f t="shared" si="89"/>
        <v>473390</v>
      </c>
      <c r="T68" s="187">
        <f t="shared" si="89"/>
        <v>931810</v>
      </c>
      <c r="U68" s="44">
        <f t="shared" si="89"/>
        <v>0</v>
      </c>
      <c r="V68" s="190">
        <f t="shared" si="89"/>
        <v>931810</v>
      </c>
      <c r="W68" s="46">
        <f>IF(Q68=0,0,((V68/Q68)-1)*100)</f>
        <v>32.145389568029039</v>
      </c>
      <c r="X68" s="318"/>
      <c r="Y68" s="318"/>
    </row>
    <row r="69" spans="2:25" ht="13.5" thickTop="1">
      <c r="B69" s="110" t="s">
        <v>16</v>
      </c>
      <c r="C69" s="137">
        <f t="shared" ref="C69:H71" si="90">+C17+C43</f>
        <v>749</v>
      </c>
      <c r="D69" s="139">
        <f t="shared" si="90"/>
        <v>749</v>
      </c>
      <c r="E69" s="174">
        <f t="shared" si="90"/>
        <v>1498</v>
      </c>
      <c r="F69" s="137">
        <f t="shared" si="90"/>
        <v>1132</v>
      </c>
      <c r="G69" s="139">
        <f t="shared" si="90"/>
        <v>1132</v>
      </c>
      <c r="H69" s="174">
        <f t="shared" si="90"/>
        <v>2264</v>
      </c>
      <c r="I69" s="127">
        <f t="shared" si="82"/>
        <v>51.134846461949259</v>
      </c>
      <c r="J69" s="7"/>
      <c r="K69" s="3"/>
      <c r="L69" s="13" t="s">
        <v>16</v>
      </c>
      <c r="M69" s="36">
        <f t="shared" ref="M69:N71" si="91">+M17+M43</f>
        <v>103938</v>
      </c>
      <c r="N69" s="37">
        <f t="shared" si="91"/>
        <v>104046</v>
      </c>
      <c r="O69" s="186">
        <f t="shared" ref="O69:O71" si="92">SUM(M69:N69)</f>
        <v>207984</v>
      </c>
      <c r="P69" s="38">
        <f t="shared" ref="P69:S71" si="93">+P17+P43</f>
        <v>0</v>
      </c>
      <c r="Q69" s="186">
        <f t="shared" si="93"/>
        <v>207984</v>
      </c>
      <c r="R69" s="39">
        <f t="shared" si="93"/>
        <v>155571</v>
      </c>
      <c r="S69" s="37">
        <f t="shared" si="93"/>
        <v>156052</v>
      </c>
      <c r="T69" s="186">
        <f t="shared" ref="T69:T71" si="94">SUM(R69:S69)</f>
        <v>311623</v>
      </c>
      <c r="U69" s="38">
        <f>U17+U43</f>
        <v>0</v>
      </c>
      <c r="V69" s="189">
        <f>+T69+U69</f>
        <v>311623</v>
      </c>
      <c r="W69" s="40">
        <f t="shared" si="87"/>
        <v>49.83027540580045</v>
      </c>
    </row>
    <row r="70" spans="2:25">
      <c r="B70" s="110" t="s">
        <v>17</v>
      </c>
      <c r="C70" s="137">
        <f t="shared" si="90"/>
        <v>666</v>
      </c>
      <c r="D70" s="139">
        <f t="shared" si="90"/>
        <v>666</v>
      </c>
      <c r="E70" s="174">
        <f t="shared" si="90"/>
        <v>1332</v>
      </c>
      <c r="F70" s="137">
        <f t="shared" si="90"/>
        <v>1083</v>
      </c>
      <c r="G70" s="139">
        <f t="shared" si="90"/>
        <v>1083</v>
      </c>
      <c r="H70" s="174">
        <f t="shared" si="90"/>
        <v>2166</v>
      </c>
      <c r="I70" s="127">
        <f>IF(E70=0,0,((H70/E70)-1)*100)</f>
        <v>62.612612612612615</v>
      </c>
      <c r="J70" s="3"/>
      <c r="K70" s="3"/>
      <c r="L70" s="13" t="s">
        <v>17</v>
      </c>
      <c r="M70" s="36">
        <f t="shared" si="91"/>
        <v>91609</v>
      </c>
      <c r="N70" s="37">
        <f t="shared" si="91"/>
        <v>90717</v>
      </c>
      <c r="O70" s="186">
        <f>SUM(M70:N70)</f>
        <v>182326</v>
      </c>
      <c r="P70" s="38">
        <f t="shared" si="93"/>
        <v>0</v>
      </c>
      <c r="Q70" s="186">
        <f t="shared" si="93"/>
        <v>182326</v>
      </c>
      <c r="R70" s="39">
        <f t="shared" si="93"/>
        <v>145130</v>
      </c>
      <c r="S70" s="37">
        <f t="shared" si="93"/>
        <v>143647</v>
      </c>
      <c r="T70" s="186">
        <f>SUM(R70:S70)</f>
        <v>288777</v>
      </c>
      <c r="U70" s="147">
        <f>U18+U44</f>
        <v>0</v>
      </c>
      <c r="V70" s="186">
        <f>+T70+U70</f>
        <v>288777</v>
      </c>
      <c r="W70" s="40">
        <f>IF(Q70=0,0,((V70/Q70)-1)*100)</f>
        <v>58.384980748768697</v>
      </c>
    </row>
    <row r="71" spans="2:25" ht="13.5" thickBot="1">
      <c r="B71" s="110" t="s">
        <v>18</v>
      </c>
      <c r="C71" s="137">
        <f t="shared" si="90"/>
        <v>634</v>
      </c>
      <c r="D71" s="139">
        <f t="shared" si="90"/>
        <v>634</v>
      </c>
      <c r="E71" s="174">
        <f t="shared" si="90"/>
        <v>1268</v>
      </c>
      <c r="F71" s="137">
        <f t="shared" si="90"/>
        <v>937</v>
      </c>
      <c r="G71" s="139">
        <f t="shared" si="90"/>
        <v>938</v>
      </c>
      <c r="H71" s="174">
        <f t="shared" si="90"/>
        <v>1875</v>
      </c>
      <c r="I71" s="127">
        <f t="shared" si="82"/>
        <v>47.870662460567814</v>
      </c>
      <c r="J71" s="3"/>
      <c r="K71" s="3"/>
      <c r="L71" s="13" t="s">
        <v>18</v>
      </c>
      <c r="M71" s="36">
        <f t="shared" si="91"/>
        <v>82977</v>
      </c>
      <c r="N71" s="37">
        <f t="shared" si="91"/>
        <v>82388</v>
      </c>
      <c r="O71" s="186">
        <f t="shared" si="92"/>
        <v>165365</v>
      </c>
      <c r="P71" s="38">
        <f t="shared" si="93"/>
        <v>0</v>
      </c>
      <c r="Q71" s="186">
        <f t="shared" si="93"/>
        <v>165365</v>
      </c>
      <c r="R71" s="39">
        <f t="shared" si="93"/>
        <v>135663</v>
      </c>
      <c r="S71" s="37">
        <f t="shared" si="93"/>
        <v>134895</v>
      </c>
      <c r="T71" s="186">
        <f t="shared" si="94"/>
        <v>270558</v>
      </c>
      <c r="U71" s="147">
        <f>U19+U45</f>
        <v>0</v>
      </c>
      <c r="V71" s="186">
        <f>+T71+U71</f>
        <v>270558</v>
      </c>
      <c r="W71" s="40">
        <f t="shared" si="87"/>
        <v>63.61261451939648</v>
      </c>
    </row>
    <row r="72" spans="2:25" ht="16.5" thickTop="1" thickBot="1">
      <c r="B72" s="140" t="s">
        <v>19</v>
      </c>
      <c r="C72" s="141">
        <f>+C69+C70+C71</f>
        <v>2049</v>
      </c>
      <c r="D72" s="146">
        <f t="shared" ref="D72:H72" si="95">+D69+D70+D71</f>
        <v>2049</v>
      </c>
      <c r="E72" s="179">
        <f t="shared" si="95"/>
        <v>4098</v>
      </c>
      <c r="F72" s="132">
        <f t="shared" si="95"/>
        <v>3152</v>
      </c>
      <c r="G72" s="142">
        <f t="shared" si="95"/>
        <v>3153</v>
      </c>
      <c r="H72" s="176">
        <f t="shared" si="95"/>
        <v>6305</v>
      </c>
      <c r="I72" s="135">
        <f t="shared" si="82"/>
        <v>53.855539287457297</v>
      </c>
      <c r="J72" s="9"/>
      <c r="K72" s="10"/>
      <c r="L72" s="47" t="s">
        <v>19</v>
      </c>
      <c r="M72" s="48">
        <f>+M69+M70+M71</f>
        <v>278524</v>
      </c>
      <c r="N72" s="49">
        <f t="shared" ref="N72:V72" si="96">+N69+N70+N71</f>
        <v>277151</v>
      </c>
      <c r="O72" s="188">
        <f t="shared" si="96"/>
        <v>555675</v>
      </c>
      <c r="P72" s="49">
        <f t="shared" si="96"/>
        <v>0</v>
      </c>
      <c r="Q72" s="188">
        <f t="shared" si="96"/>
        <v>555675</v>
      </c>
      <c r="R72" s="48">
        <f t="shared" si="96"/>
        <v>436364</v>
      </c>
      <c r="S72" s="49">
        <f t="shared" si="96"/>
        <v>434594</v>
      </c>
      <c r="T72" s="188">
        <f t="shared" si="96"/>
        <v>870958</v>
      </c>
      <c r="U72" s="49">
        <f t="shared" si="96"/>
        <v>0</v>
      </c>
      <c r="V72" s="188">
        <f t="shared" si="96"/>
        <v>870958</v>
      </c>
      <c r="W72" s="50">
        <f t="shared" si="87"/>
        <v>56.738741170648325</v>
      </c>
    </row>
    <row r="73" spans="2:25" ht="13.5" thickTop="1">
      <c r="B73" s="110" t="s">
        <v>21</v>
      </c>
      <c r="C73" s="124">
        <f t="shared" ref="C73:H75" si="97">+C21+C47</f>
        <v>609</v>
      </c>
      <c r="D73" s="126">
        <f t="shared" si="97"/>
        <v>609</v>
      </c>
      <c r="E73" s="180">
        <f t="shared" si="97"/>
        <v>1218</v>
      </c>
      <c r="F73" s="124">
        <f t="shared" si="97"/>
        <v>989</v>
      </c>
      <c r="G73" s="126">
        <f t="shared" si="97"/>
        <v>988</v>
      </c>
      <c r="H73" s="177">
        <f t="shared" si="97"/>
        <v>1977</v>
      </c>
      <c r="I73" s="127">
        <f t="shared" si="82"/>
        <v>62.315270935960584</v>
      </c>
      <c r="J73" s="3"/>
      <c r="K73" s="3"/>
      <c r="L73" s="13" t="s">
        <v>21</v>
      </c>
      <c r="M73" s="36">
        <f t="shared" ref="M73:N75" si="98">+M21+M47</f>
        <v>88612</v>
      </c>
      <c r="N73" s="37">
        <f t="shared" si="98"/>
        <v>90252</v>
      </c>
      <c r="O73" s="186">
        <f t="shared" ref="O73:O75" si="99">SUM(M73:N73)</f>
        <v>178864</v>
      </c>
      <c r="P73" s="38">
        <f t="shared" ref="P73:S75" si="100">+P21+P47</f>
        <v>0</v>
      </c>
      <c r="Q73" s="186">
        <f t="shared" si="100"/>
        <v>178864</v>
      </c>
      <c r="R73" s="39">
        <f t="shared" si="100"/>
        <v>154231</v>
      </c>
      <c r="S73" s="37">
        <f t="shared" si="100"/>
        <v>152207</v>
      </c>
      <c r="T73" s="186">
        <f t="shared" ref="T73:T75" si="101">SUM(R73:S73)</f>
        <v>306438</v>
      </c>
      <c r="U73" s="147">
        <f>U21+U47</f>
        <v>0</v>
      </c>
      <c r="V73" s="186">
        <f>+T73+U73</f>
        <v>306438</v>
      </c>
      <c r="W73" s="40">
        <f t="shared" si="87"/>
        <v>71.324581805170411</v>
      </c>
    </row>
    <row r="74" spans="2:25">
      <c r="B74" s="110" t="s">
        <v>22</v>
      </c>
      <c r="C74" s="124">
        <f t="shared" si="97"/>
        <v>688</v>
      </c>
      <c r="D74" s="126">
        <f t="shared" si="97"/>
        <v>688</v>
      </c>
      <c r="E74" s="168">
        <f t="shared" si="97"/>
        <v>1376</v>
      </c>
      <c r="F74" s="124">
        <f t="shared" si="97"/>
        <v>1065</v>
      </c>
      <c r="G74" s="126">
        <f t="shared" si="97"/>
        <v>1065</v>
      </c>
      <c r="H74" s="168">
        <f t="shared" si="97"/>
        <v>2130</v>
      </c>
      <c r="I74" s="127">
        <f t="shared" si="82"/>
        <v>54.796511627906973</v>
      </c>
      <c r="J74" s="3"/>
      <c r="K74" s="3"/>
      <c r="L74" s="13" t="s">
        <v>22</v>
      </c>
      <c r="M74" s="36">
        <f t="shared" si="98"/>
        <v>96384</v>
      </c>
      <c r="N74" s="37">
        <f t="shared" si="98"/>
        <v>102015</v>
      </c>
      <c r="O74" s="186">
        <f t="shared" si="99"/>
        <v>198399</v>
      </c>
      <c r="P74" s="38">
        <f t="shared" si="100"/>
        <v>0</v>
      </c>
      <c r="Q74" s="186">
        <f t="shared" si="100"/>
        <v>198399</v>
      </c>
      <c r="R74" s="39">
        <f t="shared" si="100"/>
        <v>159939</v>
      </c>
      <c r="S74" s="37">
        <f t="shared" si="100"/>
        <v>164892</v>
      </c>
      <c r="T74" s="186">
        <f t="shared" si="101"/>
        <v>324831</v>
      </c>
      <c r="U74" s="147">
        <f>U22+U48</f>
        <v>1</v>
      </c>
      <c r="V74" s="186">
        <f>+T74+U74</f>
        <v>324832</v>
      </c>
      <c r="W74" s="40">
        <f t="shared" si="87"/>
        <v>63.726631686651643</v>
      </c>
    </row>
    <row r="75" spans="2:25" ht="13.5" thickBot="1">
      <c r="B75" s="110" t="s">
        <v>23</v>
      </c>
      <c r="C75" s="124">
        <f t="shared" si="97"/>
        <v>629</v>
      </c>
      <c r="D75" s="143">
        <f t="shared" si="97"/>
        <v>629</v>
      </c>
      <c r="E75" s="172">
        <f t="shared" si="97"/>
        <v>1258</v>
      </c>
      <c r="F75" s="124">
        <f t="shared" si="97"/>
        <v>982</v>
      </c>
      <c r="G75" s="143">
        <f t="shared" si="97"/>
        <v>984</v>
      </c>
      <c r="H75" s="172">
        <f t="shared" si="97"/>
        <v>1966</v>
      </c>
      <c r="I75" s="144">
        <f t="shared" si="82"/>
        <v>56.279809220985697</v>
      </c>
      <c r="J75" s="3"/>
      <c r="K75" s="3"/>
      <c r="L75" s="13" t="s">
        <v>23</v>
      </c>
      <c r="M75" s="36">
        <f t="shared" si="98"/>
        <v>91936</v>
      </c>
      <c r="N75" s="37">
        <f t="shared" si="98"/>
        <v>93405</v>
      </c>
      <c r="O75" s="186">
        <f t="shared" si="99"/>
        <v>185341</v>
      </c>
      <c r="P75" s="38">
        <f t="shared" si="100"/>
        <v>0</v>
      </c>
      <c r="Q75" s="186">
        <f t="shared" si="100"/>
        <v>185341</v>
      </c>
      <c r="R75" s="39">
        <f t="shared" si="100"/>
        <v>146409</v>
      </c>
      <c r="S75" s="37">
        <f t="shared" si="100"/>
        <v>145757</v>
      </c>
      <c r="T75" s="186">
        <f t="shared" si="101"/>
        <v>292166</v>
      </c>
      <c r="U75" s="38">
        <f>U23+U49</f>
        <v>0</v>
      </c>
      <c r="V75" s="189">
        <f>+T75+U75</f>
        <v>292166</v>
      </c>
      <c r="W75" s="40">
        <f t="shared" si="87"/>
        <v>57.637004224645395</v>
      </c>
    </row>
    <row r="76" spans="2:25" ht="14.25" thickTop="1" thickBot="1">
      <c r="B76" s="131" t="s">
        <v>24</v>
      </c>
      <c r="C76" s="132">
        <f>+C73+C74+C75</f>
        <v>1926</v>
      </c>
      <c r="D76" s="134">
        <f t="shared" ref="D76:H76" si="102">+D73+D74+D75</f>
        <v>1926</v>
      </c>
      <c r="E76" s="178">
        <f t="shared" si="102"/>
        <v>3852</v>
      </c>
      <c r="F76" s="132">
        <f t="shared" si="102"/>
        <v>3036</v>
      </c>
      <c r="G76" s="134">
        <f t="shared" si="102"/>
        <v>3037</v>
      </c>
      <c r="H76" s="178">
        <f t="shared" si="102"/>
        <v>6073</v>
      </c>
      <c r="I76" s="135">
        <f t="shared" si="82"/>
        <v>57.658359293873303</v>
      </c>
      <c r="J76" s="3"/>
      <c r="K76" s="3"/>
      <c r="L76" s="41" t="s">
        <v>24</v>
      </c>
      <c r="M76" s="42">
        <f>+M73+M74+M75</f>
        <v>276932</v>
      </c>
      <c r="N76" s="43">
        <f t="shared" ref="N76:V76" si="103">+N73+N74+N75</f>
        <v>285672</v>
      </c>
      <c r="O76" s="187">
        <f t="shared" si="103"/>
        <v>562604</v>
      </c>
      <c r="P76" s="44">
        <f t="shared" si="103"/>
        <v>0</v>
      </c>
      <c r="Q76" s="187">
        <f t="shared" si="103"/>
        <v>562604</v>
      </c>
      <c r="R76" s="45">
        <f t="shared" si="103"/>
        <v>460579</v>
      </c>
      <c r="S76" s="43">
        <f t="shared" si="103"/>
        <v>462856</v>
      </c>
      <c r="T76" s="187">
        <f t="shared" si="103"/>
        <v>923435</v>
      </c>
      <c r="U76" s="44">
        <f t="shared" si="103"/>
        <v>1</v>
      </c>
      <c r="V76" s="190">
        <f t="shared" si="103"/>
        <v>923436</v>
      </c>
      <c r="W76" s="46">
        <f t="shared" si="87"/>
        <v>64.136053067521743</v>
      </c>
    </row>
    <row r="77" spans="2:25" ht="14.25" thickTop="1" thickBot="1">
      <c r="B77" s="131" t="s">
        <v>62</v>
      </c>
      <c r="C77" s="132">
        <f t="shared" ref="C77:H77" si="104">+C68+C72+C76</f>
        <v>6371</v>
      </c>
      <c r="D77" s="134">
        <f t="shared" si="104"/>
        <v>6371</v>
      </c>
      <c r="E77" s="169">
        <f t="shared" si="104"/>
        <v>12742</v>
      </c>
      <c r="F77" s="132">
        <f t="shared" si="104"/>
        <v>9531</v>
      </c>
      <c r="G77" s="134">
        <f t="shared" si="104"/>
        <v>9534</v>
      </c>
      <c r="H77" s="175">
        <f t="shared" si="104"/>
        <v>19065</v>
      </c>
      <c r="I77" s="136">
        <f>IF(E77=0,0,((H77/E77)-1)*100)</f>
        <v>49.623293046617476</v>
      </c>
      <c r="J77" s="7"/>
      <c r="K77" s="3"/>
      <c r="L77" s="41" t="s">
        <v>62</v>
      </c>
      <c r="M77" s="45">
        <f t="shared" ref="M77:V77" si="105">+M68+M72+M76</f>
        <v>898834</v>
      </c>
      <c r="N77" s="43">
        <f t="shared" si="105"/>
        <v>924585</v>
      </c>
      <c r="O77" s="187">
        <f t="shared" si="105"/>
        <v>1823419</v>
      </c>
      <c r="P77" s="44">
        <f t="shared" si="105"/>
        <v>0</v>
      </c>
      <c r="Q77" s="190">
        <f t="shared" si="105"/>
        <v>1823419</v>
      </c>
      <c r="R77" s="45">
        <f t="shared" si="105"/>
        <v>1355363</v>
      </c>
      <c r="S77" s="43">
        <f t="shared" si="105"/>
        <v>1370840</v>
      </c>
      <c r="T77" s="187">
        <f t="shared" si="105"/>
        <v>2726203</v>
      </c>
      <c r="U77" s="44">
        <f t="shared" si="105"/>
        <v>1</v>
      </c>
      <c r="V77" s="190">
        <f t="shared" si="105"/>
        <v>2726204</v>
      </c>
      <c r="W77" s="46">
        <f>IF(Q77=0,0,((V77/Q77)-1)*100)</f>
        <v>49.510562300820602</v>
      </c>
      <c r="X77" s="318"/>
      <c r="Y77" s="318"/>
    </row>
    <row r="78" spans="2:25" ht="14.25" thickTop="1" thickBot="1">
      <c r="B78" s="131" t="s">
        <v>7</v>
      </c>
      <c r="C78" s="132">
        <f>+C77+C64</f>
        <v>8429</v>
      </c>
      <c r="D78" s="134">
        <f t="shared" ref="D78:H78" si="106">+D77+D64</f>
        <v>8457</v>
      </c>
      <c r="E78" s="169">
        <f t="shared" si="106"/>
        <v>16886</v>
      </c>
      <c r="F78" s="132">
        <f t="shared" si="106"/>
        <v>12216</v>
      </c>
      <c r="G78" s="134">
        <f t="shared" si="106"/>
        <v>12217</v>
      </c>
      <c r="H78" s="175">
        <f t="shared" si="106"/>
        <v>24433</v>
      </c>
      <c r="I78" s="136">
        <f>IF(E78=0,0,((H78/E78)-1)*100)</f>
        <v>44.693829207627608</v>
      </c>
      <c r="J78" s="7"/>
      <c r="K78" s="7"/>
      <c r="L78" s="41" t="s">
        <v>7</v>
      </c>
      <c r="M78" s="45">
        <f>+M77+M64</f>
        <v>1203898</v>
      </c>
      <c r="N78" s="43">
        <f t="shared" ref="N78:V78" si="107">+N77+N64</f>
        <v>1228260</v>
      </c>
      <c r="O78" s="187">
        <f t="shared" si="107"/>
        <v>2432158</v>
      </c>
      <c r="P78" s="44">
        <f t="shared" si="107"/>
        <v>0</v>
      </c>
      <c r="Q78" s="190">
        <f t="shared" si="107"/>
        <v>2432158</v>
      </c>
      <c r="R78" s="45">
        <f t="shared" si="107"/>
        <v>1763385</v>
      </c>
      <c r="S78" s="43">
        <f t="shared" si="107"/>
        <v>1770876</v>
      </c>
      <c r="T78" s="187">
        <f t="shared" si="107"/>
        <v>3534261</v>
      </c>
      <c r="U78" s="44">
        <f t="shared" si="107"/>
        <v>1</v>
      </c>
      <c r="V78" s="190">
        <f t="shared" si="107"/>
        <v>3534262</v>
      </c>
      <c r="W78" s="46">
        <f>IF(Q78=0,0,((V78/Q78)-1)*100)</f>
        <v>45.313832407269587</v>
      </c>
      <c r="X78" s="318"/>
      <c r="Y78" s="318"/>
    </row>
    <row r="79" spans="2:25" ht="14.25" thickTop="1" thickBot="1">
      <c r="B79" s="145" t="s">
        <v>60</v>
      </c>
      <c r="C79" s="106"/>
      <c r="D79" s="106"/>
      <c r="E79" s="106"/>
      <c r="F79" s="106"/>
      <c r="G79" s="106"/>
      <c r="H79" s="106"/>
      <c r="I79" s="107"/>
      <c r="J79" s="3"/>
      <c r="K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2:25" ht="13.5" thickTop="1">
      <c r="L80" s="467" t="s">
        <v>33</v>
      </c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9"/>
    </row>
    <row r="81" spans="12:26" ht="13.5" thickBot="1">
      <c r="L81" s="470" t="s">
        <v>43</v>
      </c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2"/>
    </row>
    <row r="82" spans="12:26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2:26" ht="14.25" thickTop="1" thickBot="1">
      <c r="L83" s="58"/>
      <c r="M83" s="211" t="s">
        <v>58</v>
      </c>
      <c r="N83" s="212"/>
      <c r="O83" s="213"/>
      <c r="P83" s="211"/>
      <c r="Q83" s="211"/>
      <c r="R83" s="211" t="s">
        <v>59</v>
      </c>
      <c r="S83" s="212"/>
      <c r="T83" s="213"/>
      <c r="U83" s="211"/>
      <c r="V83" s="211"/>
      <c r="W83" s="354" t="s">
        <v>2</v>
      </c>
    </row>
    <row r="84" spans="12:26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355" t="s">
        <v>4</v>
      </c>
    </row>
    <row r="85" spans="12:26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353"/>
    </row>
    <row r="86" spans="12:26" ht="5.25" customHeight="1" thickTop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2:26">
      <c r="L87" s="60" t="s">
        <v>10</v>
      </c>
      <c r="M87" s="77">
        <v>4</v>
      </c>
      <c r="N87" s="78">
        <v>0</v>
      </c>
      <c r="O87" s="200">
        <f>M87+N87</f>
        <v>4</v>
      </c>
      <c r="P87" s="79">
        <v>0</v>
      </c>
      <c r="Q87" s="200">
        <f t="shared" ref="Q87:Q89" si="108">O87+P87</f>
        <v>4</v>
      </c>
      <c r="R87" s="77">
        <v>3</v>
      </c>
      <c r="S87" s="78">
        <v>0</v>
      </c>
      <c r="T87" s="200">
        <f>R87+S87</f>
        <v>3</v>
      </c>
      <c r="U87" s="79">
        <v>0</v>
      </c>
      <c r="V87" s="200">
        <f>T87+U87</f>
        <v>3</v>
      </c>
      <c r="W87" s="80">
        <f>IF(Q87=0,0,((V87/Q87)-1)*100)</f>
        <v>-25</v>
      </c>
      <c r="X87" s="319"/>
    </row>
    <row r="88" spans="12:26">
      <c r="L88" s="60" t="s">
        <v>11</v>
      </c>
      <c r="M88" s="77">
        <v>4</v>
      </c>
      <c r="N88" s="78">
        <v>0</v>
      </c>
      <c r="O88" s="200">
        <f>M88+N88</f>
        <v>4</v>
      </c>
      <c r="P88" s="79">
        <v>0</v>
      </c>
      <c r="Q88" s="200">
        <f t="shared" si="108"/>
        <v>4</v>
      </c>
      <c r="R88" s="77">
        <v>7</v>
      </c>
      <c r="S88" s="78">
        <v>0</v>
      </c>
      <c r="T88" s="200">
        <f>R88+S88</f>
        <v>7</v>
      </c>
      <c r="U88" s="79">
        <v>0</v>
      </c>
      <c r="V88" s="200">
        <f>T88+U88</f>
        <v>7</v>
      </c>
      <c r="W88" s="80">
        <f>IF(Q88=0,0,((V88/Q88)-1)*100)</f>
        <v>75</v>
      </c>
      <c r="X88" s="319"/>
    </row>
    <row r="89" spans="12:26" ht="13.5" thickBot="1">
      <c r="L89" s="66" t="s">
        <v>12</v>
      </c>
      <c r="M89" s="77">
        <v>3</v>
      </c>
      <c r="N89" s="78">
        <v>0</v>
      </c>
      <c r="O89" s="200">
        <f>M89+N89</f>
        <v>3</v>
      </c>
      <c r="P89" s="79">
        <v>0</v>
      </c>
      <c r="Q89" s="200">
        <f t="shared" si="108"/>
        <v>3</v>
      </c>
      <c r="R89" s="77">
        <v>5</v>
      </c>
      <c r="S89" s="78">
        <v>0</v>
      </c>
      <c r="T89" s="200">
        <f>R89+S89</f>
        <v>5</v>
      </c>
      <c r="U89" s="79">
        <v>0</v>
      </c>
      <c r="V89" s="200">
        <f>T89+U89</f>
        <v>5</v>
      </c>
      <c r="W89" s="80">
        <f>IF(Q89=0,0,((V89/Q89)-1)*100)</f>
        <v>66.666666666666671</v>
      </c>
    </row>
    <row r="90" spans="12:26" ht="14.25" thickTop="1" thickBot="1">
      <c r="L90" s="81" t="s">
        <v>57</v>
      </c>
      <c r="M90" s="82">
        <f>+M87+M88+M89</f>
        <v>11</v>
      </c>
      <c r="N90" s="83">
        <f t="shared" ref="N90:V90" si="109">+N87+N88+N89</f>
        <v>0</v>
      </c>
      <c r="O90" s="201">
        <f t="shared" si="109"/>
        <v>11</v>
      </c>
      <c r="P90" s="82">
        <f t="shared" si="109"/>
        <v>0</v>
      </c>
      <c r="Q90" s="201">
        <f t="shared" si="109"/>
        <v>11</v>
      </c>
      <c r="R90" s="82">
        <f t="shared" si="109"/>
        <v>15</v>
      </c>
      <c r="S90" s="83">
        <f t="shared" si="109"/>
        <v>0</v>
      </c>
      <c r="T90" s="201">
        <f t="shared" si="109"/>
        <v>15</v>
      </c>
      <c r="U90" s="82">
        <f t="shared" si="109"/>
        <v>0</v>
      </c>
      <c r="V90" s="201">
        <f t="shared" si="109"/>
        <v>15</v>
      </c>
      <c r="W90" s="84">
        <f t="shared" ref="W90:W102" si="110">IF(Q90=0,0,((V90/Q90)-1)*100)</f>
        <v>36.363636363636353</v>
      </c>
      <c r="X90" s="329"/>
    </row>
    <row r="91" spans="12:26" ht="13.5" thickTop="1">
      <c r="L91" s="60" t="s">
        <v>13</v>
      </c>
      <c r="M91" s="77">
        <v>8</v>
      </c>
      <c r="N91" s="78">
        <v>0</v>
      </c>
      <c r="O91" s="200">
        <f>M91+N91</f>
        <v>8</v>
      </c>
      <c r="P91" s="79">
        <v>0</v>
      </c>
      <c r="Q91" s="200">
        <f t="shared" ref="Q91:Q92" si="111">O91+P91</f>
        <v>8</v>
      </c>
      <c r="R91" s="77">
        <v>4</v>
      </c>
      <c r="S91" s="78">
        <v>0</v>
      </c>
      <c r="T91" s="200">
        <f>R91+S91</f>
        <v>4</v>
      </c>
      <c r="U91" s="79">
        <v>0</v>
      </c>
      <c r="V91" s="200">
        <f>T91+U91</f>
        <v>4</v>
      </c>
      <c r="W91" s="80">
        <f t="shared" si="110"/>
        <v>-50</v>
      </c>
      <c r="X91" s="329"/>
    </row>
    <row r="92" spans="12:26">
      <c r="L92" s="60" t="s">
        <v>14</v>
      </c>
      <c r="M92" s="77">
        <v>5</v>
      </c>
      <c r="N92" s="78">
        <v>0</v>
      </c>
      <c r="O92" s="200">
        <f>M92+N92</f>
        <v>5</v>
      </c>
      <c r="P92" s="79">
        <v>0</v>
      </c>
      <c r="Q92" s="200">
        <f t="shared" si="111"/>
        <v>5</v>
      </c>
      <c r="R92" s="77">
        <v>3</v>
      </c>
      <c r="S92" s="78">
        <v>1</v>
      </c>
      <c r="T92" s="200">
        <f>R92+S92</f>
        <v>4</v>
      </c>
      <c r="U92" s="79">
        <v>0</v>
      </c>
      <c r="V92" s="200">
        <f>T92+U92</f>
        <v>4</v>
      </c>
      <c r="W92" s="80">
        <f t="shared" si="110"/>
        <v>-19.999999999999996</v>
      </c>
    </row>
    <row r="93" spans="12:26" ht="13.5" thickBot="1">
      <c r="L93" s="60" t="s">
        <v>15</v>
      </c>
      <c r="M93" s="77">
        <v>7</v>
      </c>
      <c r="N93" s="78">
        <v>0</v>
      </c>
      <c r="O93" s="200">
        <f>M93+N93</f>
        <v>7</v>
      </c>
      <c r="P93" s="79">
        <v>0</v>
      </c>
      <c r="Q93" s="200">
        <f>O93+P93</f>
        <v>7</v>
      </c>
      <c r="R93" s="77">
        <v>4</v>
      </c>
      <c r="S93" s="78">
        <v>0</v>
      </c>
      <c r="T93" s="200">
        <f>R93+S93</f>
        <v>4</v>
      </c>
      <c r="U93" s="79">
        <v>0</v>
      </c>
      <c r="V93" s="200">
        <f>T93+U93</f>
        <v>4</v>
      </c>
      <c r="W93" s="80">
        <f>IF(Q93=0,0,((V93/Q93)-1)*100)</f>
        <v>-42.857142857142861</v>
      </c>
    </row>
    <row r="94" spans="12:26" ht="14.25" thickTop="1" thickBot="1">
      <c r="L94" s="81" t="s">
        <v>61</v>
      </c>
      <c r="M94" s="82">
        <f>+M91+M92+M93</f>
        <v>20</v>
      </c>
      <c r="N94" s="83">
        <f t="shared" ref="N94:V94" si="112">+N91+N92+N93</f>
        <v>0</v>
      </c>
      <c r="O94" s="201">
        <f t="shared" si="112"/>
        <v>20</v>
      </c>
      <c r="P94" s="82">
        <f t="shared" si="112"/>
        <v>0</v>
      </c>
      <c r="Q94" s="201">
        <f t="shared" si="112"/>
        <v>20</v>
      </c>
      <c r="R94" s="82">
        <f t="shared" si="112"/>
        <v>11</v>
      </c>
      <c r="S94" s="83">
        <f t="shared" si="112"/>
        <v>1</v>
      </c>
      <c r="T94" s="201">
        <f t="shared" si="112"/>
        <v>12</v>
      </c>
      <c r="U94" s="82">
        <f t="shared" si="112"/>
        <v>0</v>
      </c>
      <c r="V94" s="201">
        <f t="shared" si="112"/>
        <v>12</v>
      </c>
      <c r="W94" s="84">
        <f>IF(Q94=0,0,((V94/Q94)-1)*100)</f>
        <v>-40</v>
      </c>
      <c r="X94" s="329"/>
      <c r="Y94" s="318"/>
      <c r="Z94" s="318">
        <f>SUM(X94:Y94)</f>
        <v>0</v>
      </c>
    </row>
    <row r="95" spans="12:26" ht="13.5" thickTop="1">
      <c r="L95" s="60" t="s">
        <v>16</v>
      </c>
      <c r="M95" s="77">
        <v>1</v>
      </c>
      <c r="N95" s="78">
        <v>0</v>
      </c>
      <c r="O95" s="200">
        <f>SUM(M95:N95)</f>
        <v>1</v>
      </c>
      <c r="P95" s="79">
        <v>0</v>
      </c>
      <c r="Q95" s="200">
        <f t="shared" ref="Q95:Q97" si="113">O95+P95</f>
        <v>1</v>
      </c>
      <c r="R95" s="77">
        <v>4</v>
      </c>
      <c r="S95" s="78">
        <v>0</v>
      </c>
      <c r="T95" s="200">
        <f>SUM(R95:S95)</f>
        <v>4</v>
      </c>
      <c r="U95" s="79">
        <v>0</v>
      </c>
      <c r="V95" s="200">
        <f>T95+U95</f>
        <v>4</v>
      </c>
      <c r="W95" s="80">
        <f t="shared" si="110"/>
        <v>300</v>
      </c>
    </row>
    <row r="96" spans="12:26">
      <c r="L96" s="60" t="s">
        <v>17</v>
      </c>
      <c r="M96" s="77">
        <v>2</v>
      </c>
      <c r="N96" s="78">
        <v>0</v>
      </c>
      <c r="O96" s="200">
        <f>SUM(M96:N96)</f>
        <v>2</v>
      </c>
      <c r="P96" s="79">
        <v>0</v>
      </c>
      <c r="Q96" s="200">
        <f>O96+P96</f>
        <v>2</v>
      </c>
      <c r="R96" s="77">
        <v>1</v>
      </c>
      <c r="S96" s="78">
        <v>0</v>
      </c>
      <c r="T96" s="200">
        <f>SUM(R96:S96)</f>
        <v>1</v>
      </c>
      <c r="U96" s="79">
        <v>0</v>
      </c>
      <c r="V96" s="200">
        <f>T96+U96</f>
        <v>1</v>
      </c>
      <c r="W96" s="80">
        <f>IF(Q96=0,0,((V96/Q96)-1)*100)</f>
        <v>-50</v>
      </c>
    </row>
    <row r="97" spans="12:26" ht="13.5" thickBot="1">
      <c r="L97" s="60" t="s">
        <v>18</v>
      </c>
      <c r="M97" s="77">
        <v>4</v>
      </c>
      <c r="N97" s="78">
        <v>0</v>
      </c>
      <c r="O97" s="202">
        <f>SUM(M97:N97)</f>
        <v>4</v>
      </c>
      <c r="P97" s="85">
        <v>0</v>
      </c>
      <c r="Q97" s="202">
        <f t="shared" si="113"/>
        <v>4</v>
      </c>
      <c r="R97" s="77">
        <v>1</v>
      </c>
      <c r="S97" s="78">
        <v>0</v>
      </c>
      <c r="T97" s="202">
        <f>SUM(R97:S97)</f>
        <v>1</v>
      </c>
      <c r="U97" s="85">
        <v>0</v>
      </c>
      <c r="V97" s="202">
        <f>T97+U97</f>
        <v>1</v>
      </c>
      <c r="W97" s="80">
        <f t="shared" si="110"/>
        <v>-75</v>
      </c>
    </row>
    <row r="98" spans="12:26" ht="14.25" thickTop="1" thickBot="1">
      <c r="L98" s="86" t="s">
        <v>39</v>
      </c>
      <c r="M98" s="87">
        <f>+M95+M96+M97</f>
        <v>7</v>
      </c>
      <c r="N98" s="87">
        <f t="shared" ref="N98:V98" si="114">+N95+N96+N97</f>
        <v>0</v>
      </c>
      <c r="O98" s="203">
        <f t="shared" si="114"/>
        <v>7</v>
      </c>
      <c r="P98" s="88">
        <f t="shared" si="114"/>
        <v>0</v>
      </c>
      <c r="Q98" s="203">
        <f t="shared" si="114"/>
        <v>7</v>
      </c>
      <c r="R98" s="87">
        <f t="shared" si="114"/>
        <v>6</v>
      </c>
      <c r="S98" s="87">
        <f t="shared" si="114"/>
        <v>0</v>
      </c>
      <c r="T98" s="203">
        <f t="shared" si="114"/>
        <v>6</v>
      </c>
      <c r="U98" s="88">
        <f t="shared" si="114"/>
        <v>0</v>
      </c>
      <c r="V98" s="203">
        <f t="shared" si="114"/>
        <v>6</v>
      </c>
      <c r="W98" s="89">
        <f t="shared" si="110"/>
        <v>-14.28571428571429</v>
      </c>
    </row>
    <row r="99" spans="12:26" ht="13.5" thickTop="1">
      <c r="L99" s="60" t="s">
        <v>21</v>
      </c>
      <c r="M99" s="77">
        <v>2</v>
      </c>
      <c r="N99" s="78">
        <v>0</v>
      </c>
      <c r="O99" s="202">
        <f>SUM(M99:N99)</f>
        <v>2</v>
      </c>
      <c r="P99" s="90">
        <v>0</v>
      </c>
      <c r="Q99" s="202">
        <f t="shared" ref="Q99:Q101" si="115">O99+P99</f>
        <v>2</v>
      </c>
      <c r="R99" s="77">
        <v>1</v>
      </c>
      <c r="S99" s="78">
        <v>0</v>
      </c>
      <c r="T99" s="202">
        <f>SUM(R99:S99)</f>
        <v>1</v>
      </c>
      <c r="U99" s="90">
        <v>0</v>
      </c>
      <c r="V99" s="202">
        <f>T99+U99</f>
        <v>1</v>
      </c>
      <c r="W99" s="80">
        <f t="shared" si="110"/>
        <v>-50</v>
      </c>
    </row>
    <row r="100" spans="12:26">
      <c r="L100" s="60" t="s">
        <v>22</v>
      </c>
      <c r="M100" s="77">
        <v>6</v>
      </c>
      <c r="N100" s="78">
        <v>0</v>
      </c>
      <c r="O100" s="202">
        <f>SUM(M100:N100)</f>
        <v>6</v>
      </c>
      <c r="P100" s="79">
        <v>0</v>
      </c>
      <c r="Q100" s="202">
        <f t="shared" si="115"/>
        <v>6</v>
      </c>
      <c r="R100" s="77">
        <v>5</v>
      </c>
      <c r="S100" s="78">
        <v>0</v>
      </c>
      <c r="T100" s="202">
        <f>SUM(R100:S100)</f>
        <v>5</v>
      </c>
      <c r="U100" s="79">
        <v>0</v>
      </c>
      <c r="V100" s="202">
        <f>T100+U100</f>
        <v>5</v>
      </c>
      <c r="W100" s="80">
        <f t="shared" si="110"/>
        <v>-16.666666666666664</v>
      </c>
    </row>
    <row r="101" spans="12:26" ht="13.5" thickBot="1">
      <c r="L101" s="60" t="s">
        <v>23</v>
      </c>
      <c r="M101" s="77">
        <v>5</v>
      </c>
      <c r="N101" s="78">
        <v>0</v>
      </c>
      <c r="O101" s="202">
        <f>SUM(M101:N101)</f>
        <v>5</v>
      </c>
      <c r="P101" s="79">
        <v>0</v>
      </c>
      <c r="Q101" s="202">
        <f t="shared" si="115"/>
        <v>5</v>
      </c>
      <c r="R101" s="77">
        <v>24</v>
      </c>
      <c r="S101" s="78">
        <v>0</v>
      </c>
      <c r="T101" s="202">
        <f>SUM(R101:S101)</f>
        <v>24</v>
      </c>
      <c r="U101" s="79"/>
      <c r="V101" s="202">
        <f>T101+U101</f>
        <v>24</v>
      </c>
      <c r="W101" s="80">
        <f t="shared" si="110"/>
        <v>380</v>
      </c>
    </row>
    <row r="102" spans="12:26" ht="14.25" thickTop="1" thickBot="1">
      <c r="L102" s="81" t="s">
        <v>40</v>
      </c>
      <c r="M102" s="82">
        <f>+M99+M100+M101</f>
        <v>13</v>
      </c>
      <c r="N102" s="83">
        <f t="shared" ref="N102:V102" si="116">+N99+N100+N101</f>
        <v>0</v>
      </c>
      <c r="O102" s="201">
        <f t="shared" si="116"/>
        <v>13</v>
      </c>
      <c r="P102" s="82">
        <f t="shared" si="116"/>
        <v>0</v>
      </c>
      <c r="Q102" s="201">
        <f t="shared" si="116"/>
        <v>13</v>
      </c>
      <c r="R102" s="82">
        <f t="shared" si="116"/>
        <v>30</v>
      </c>
      <c r="S102" s="83">
        <f t="shared" si="116"/>
        <v>0</v>
      </c>
      <c r="T102" s="201">
        <f t="shared" si="116"/>
        <v>30</v>
      </c>
      <c r="U102" s="82">
        <f t="shared" si="116"/>
        <v>0</v>
      </c>
      <c r="V102" s="201">
        <f t="shared" si="116"/>
        <v>30</v>
      </c>
      <c r="W102" s="84">
        <f t="shared" si="110"/>
        <v>130.76923076923075</v>
      </c>
    </row>
    <row r="103" spans="12:26" ht="14.25" thickTop="1" thickBot="1">
      <c r="L103" s="81" t="s">
        <v>62</v>
      </c>
      <c r="M103" s="82">
        <f t="shared" ref="M103:V103" si="117">+M94+M98+M102</f>
        <v>40</v>
      </c>
      <c r="N103" s="83">
        <f t="shared" si="117"/>
        <v>0</v>
      </c>
      <c r="O103" s="201">
        <f t="shared" si="117"/>
        <v>40</v>
      </c>
      <c r="P103" s="82">
        <f t="shared" si="117"/>
        <v>0</v>
      </c>
      <c r="Q103" s="201">
        <f t="shared" si="117"/>
        <v>40</v>
      </c>
      <c r="R103" s="82">
        <f t="shared" si="117"/>
        <v>47</v>
      </c>
      <c r="S103" s="83">
        <f t="shared" si="117"/>
        <v>1</v>
      </c>
      <c r="T103" s="201">
        <f t="shared" si="117"/>
        <v>48</v>
      </c>
      <c r="U103" s="82">
        <f t="shared" si="117"/>
        <v>0</v>
      </c>
      <c r="V103" s="201">
        <f t="shared" si="117"/>
        <v>48</v>
      </c>
      <c r="W103" s="84">
        <f>IF(Q103=0,0,((V103/Q103)-1)*100)</f>
        <v>19.999999999999996</v>
      </c>
      <c r="X103" s="369">
        <f>+O103+O181</f>
        <v>40</v>
      </c>
      <c r="Y103" s="318">
        <f>+T103+T181</f>
        <v>48</v>
      </c>
      <c r="Z103" s="329">
        <f>IF(X103=0,0,(Y103/X103-1))</f>
        <v>0.19999999999999996</v>
      </c>
    </row>
    <row r="104" spans="12:26" ht="14.25" thickTop="1" thickBot="1">
      <c r="L104" s="81" t="s">
        <v>7</v>
      </c>
      <c r="M104" s="82">
        <f t="shared" ref="M104:V104" si="118">+M90+M94+M98+M102</f>
        <v>51</v>
      </c>
      <c r="N104" s="83">
        <f t="shared" si="118"/>
        <v>0</v>
      </c>
      <c r="O104" s="201">
        <f t="shared" si="118"/>
        <v>51</v>
      </c>
      <c r="P104" s="82">
        <f t="shared" si="118"/>
        <v>0</v>
      </c>
      <c r="Q104" s="201">
        <f t="shared" si="118"/>
        <v>51</v>
      </c>
      <c r="R104" s="82">
        <f t="shared" si="118"/>
        <v>62</v>
      </c>
      <c r="S104" s="83">
        <f t="shared" si="118"/>
        <v>1</v>
      </c>
      <c r="T104" s="201">
        <f t="shared" si="118"/>
        <v>63</v>
      </c>
      <c r="U104" s="82">
        <f t="shared" si="118"/>
        <v>0</v>
      </c>
      <c r="V104" s="201">
        <f t="shared" si="118"/>
        <v>63</v>
      </c>
      <c r="W104" s="84">
        <f>IF(Q104=0,0,((V104/Q104)-1)*100)</f>
        <v>23.529411764705888</v>
      </c>
      <c r="X104" s="369">
        <f>+O104+O130</f>
        <v>1141</v>
      </c>
      <c r="Y104" s="318">
        <f>+T104+T182</f>
        <v>63</v>
      </c>
      <c r="Z104" s="329">
        <f>IF(X104=0,0,(Y104/X104-1))</f>
        <v>-0.94478527607361962</v>
      </c>
    </row>
    <row r="105" spans="12:26" ht="14.25" thickTop="1" thickBot="1"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2:26" ht="13.5" thickTop="1">
      <c r="L106" s="467" t="s">
        <v>41</v>
      </c>
      <c r="M106" s="468"/>
      <c r="N106" s="468"/>
      <c r="O106" s="468"/>
      <c r="P106" s="468"/>
      <c r="Q106" s="468"/>
      <c r="R106" s="468"/>
      <c r="S106" s="468"/>
      <c r="T106" s="468"/>
      <c r="U106" s="468"/>
      <c r="V106" s="468"/>
      <c r="W106" s="469"/>
    </row>
    <row r="107" spans="12:26" ht="13.5" thickBot="1">
      <c r="L107" s="470" t="s">
        <v>44</v>
      </c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2"/>
    </row>
    <row r="108" spans="12:26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2:26" ht="14.25" thickTop="1" thickBot="1">
      <c r="L109" s="58"/>
      <c r="M109" s="211" t="s">
        <v>58</v>
      </c>
      <c r="N109" s="212"/>
      <c r="O109" s="213"/>
      <c r="P109" s="211"/>
      <c r="Q109" s="211"/>
      <c r="R109" s="211" t="s">
        <v>59</v>
      </c>
      <c r="S109" s="212"/>
      <c r="T109" s="213"/>
      <c r="U109" s="211"/>
      <c r="V109" s="211"/>
      <c r="W109" s="354" t="s">
        <v>2</v>
      </c>
    </row>
    <row r="110" spans="12:26" ht="13.5" thickTop="1">
      <c r="L110" s="60" t="s">
        <v>3</v>
      </c>
      <c r="M110" s="61"/>
      <c r="N110" s="62"/>
      <c r="O110" s="63"/>
      <c r="P110" s="64"/>
      <c r="Q110" s="63"/>
      <c r="R110" s="61"/>
      <c r="S110" s="62"/>
      <c r="T110" s="63"/>
      <c r="U110" s="64"/>
      <c r="V110" s="63"/>
      <c r="W110" s="355" t="s">
        <v>4</v>
      </c>
    </row>
    <row r="111" spans="12:26" ht="13.5" thickBot="1">
      <c r="L111" s="66"/>
      <c r="M111" s="67" t="s">
        <v>35</v>
      </c>
      <c r="N111" s="68" t="s">
        <v>36</v>
      </c>
      <c r="O111" s="69" t="s">
        <v>37</v>
      </c>
      <c r="P111" s="70" t="s">
        <v>32</v>
      </c>
      <c r="Q111" s="69" t="s">
        <v>7</v>
      </c>
      <c r="R111" s="67" t="s">
        <v>35</v>
      </c>
      <c r="S111" s="68" t="s">
        <v>36</v>
      </c>
      <c r="T111" s="69" t="s">
        <v>37</v>
      </c>
      <c r="U111" s="70" t="s">
        <v>32</v>
      </c>
      <c r="V111" s="69" t="s">
        <v>7</v>
      </c>
      <c r="W111" s="356"/>
    </row>
    <row r="112" spans="12:26" ht="5.25" customHeight="1" thickTop="1">
      <c r="L112" s="60"/>
      <c r="M112" s="72"/>
      <c r="N112" s="73"/>
      <c r="O112" s="74"/>
      <c r="P112" s="75"/>
      <c r="Q112" s="74"/>
      <c r="R112" s="72"/>
      <c r="S112" s="73"/>
      <c r="T112" s="74"/>
      <c r="U112" s="75"/>
      <c r="V112" s="74"/>
      <c r="W112" s="76"/>
    </row>
    <row r="113" spans="12:26">
      <c r="L113" s="60" t="s">
        <v>10</v>
      </c>
      <c r="M113" s="77">
        <v>29</v>
      </c>
      <c r="N113" s="78">
        <v>41</v>
      </c>
      <c r="O113" s="200">
        <f>M113+N113</f>
        <v>70</v>
      </c>
      <c r="P113" s="79">
        <v>0</v>
      </c>
      <c r="Q113" s="200">
        <f t="shared" ref="Q113:Q115" si="119">O113+P113</f>
        <v>70</v>
      </c>
      <c r="R113" s="77">
        <v>91</v>
      </c>
      <c r="S113" s="78">
        <v>63</v>
      </c>
      <c r="T113" s="200">
        <f>R113+S113</f>
        <v>154</v>
      </c>
      <c r="U113" s="79">
        <v>0</v>
      </c>
      <c r="V113" s="200">
        <f>T113+U113</f>
        <v>154</v>
      </c>
      <c r="W113" s="80">
        <f>IF(Q113=0,0,((V113/Q113)-1)*100)</f>
        <v>120.00000000000001</v>
      </c>
      <c r="X113" s="319"/>
    </row>
    <row r="114" spans="12:26">
      <c r="L114" s="60" t="s">
        <v>11</v>
      </c>
      <c r="M114" s="77">
        <v>25</v>
      </c>
      <c r="N114" s="78">
        <v>49</v>
      </c>
      <c r="O114" s="200">
        <f>M114+N114</f>
        <v>74</v>
      </c>
      <c r="P114" s="79">
        <v>0</v>
      </c>
      <c r="Q114" s="200">
        <f t="shared" si="119"/>
        <v>74</v>
      </c>
      <c r="R114" s="77">
        <v>88</v>
      </c>
      <c r="S114" s="78">
        <v>67</v>
      </c>
      <c r="T114" s="200">
        <f>R114+S114</f>
        <v>155</v>
      </c>
      <c r="U114" s="79">
        <v>0</v>
      </c>
      <c r="V114" s="200">
        <f>T114+U114</f>
        <v>155</v>
      </c>
      <c r="W114" s="80">
        <f>IF(Q114=0,0,((V114/Q114)-1)*100)</f>
        <v>109.45945945945948</v>
      </c>
      <c r="X114" s="319"/>
    </row>
    <row r="115" spans="12:26" ht="13.5" thickBot="1">
      <c r="L115" s="66" t="s">
        <v>12</v>
      </c>
      <c r="M115" s="77">
        <v>32</v>
      </c>
      <c r="N115" s="78">
        <v>43</v>
      </c>
      <c r="O115" s="200">
        <f>M115+N115</f>
        <v>75</v>
      </c>
      <c r="P115" s="79">
        <v>0</v>
      </c>
      <c r="Q115" s="200">
        <f t="shared" si="119"/>
        <v>75</v>
      </c>
      <c r="R115" s="77">
        <v>93</v>
      </c>
      <c r="S115" s="78">
        <v>83</v>
      </c>
      <c r="T115" s="200">
        <f>R115+S115</f>
        <v>176</v>
      </c>
      <c r="U115" s="79">
        <v>0</v>
      </c>
      <c r="V115" s="200">
        <f>T115+U115</f>
        <v>176</v>
      </c>
      <c r="W115" s="80">
        <f>IF(Q115=0,0,((V115/Q115)-1)*100)</f>
        <v>134.66666666666666</v>
      </c>
    </row>
    <row r="116" spans="12:26" ht="14.25" thickTop="1" thickBot="1">
      <c r="L116" s="81" t="s">
        <v>38</v>
      </c>
      <c r="M116" s="82">
        <f>+M113+M114+M115</f>
        <v>86</v>
      </c>
      <c r="N116" s="83">
        <f t="shared" ref="N116:V116" si="120">+N113+N114+N115</f>
        <v>133</v>
      </c>
      <c r="O116" s="201">
        <f t="shared" si="120"/>
        <v>219</v>
      </c>
      <c r="P116" s="82">
        <f t="shared" si="120"/>
        <v>0</v>
      </c>
      <c r="Q116" s="201">
        <f t="shared" si="120"/>
        <v>219</v>
      </c>
      <c r="R116" s="82">
        <f t="shared" si="120"/>
        <v>272</v>
      </c>
      <c r="S116" s="83">
        <f t="shared" si="120"/>
        <v>213</v>
      </c>
      <c r="T116" s="201">
        <f t="shared" si="120"/>
        <v>485</v>
      </c>
      <c r="U116" s="82">
        <f t="shared" si="120"/>
        <v>0</v>
      </c>
      <c r="V116" s="201">
        <f t="shared" si="120"/>
        <v>485</v>
      </c>
      <c r="W116" s="84">
        <f t="shared" ref="W116:W128" si="121">IF(Q116=0,0,((V116/Q116)-1)*100)</f>
        <v>121.46118721461185</v>
      </c>
      <c r="X116" s="329"/>
    </row>
    <row r="117" spans="12:26" ht="13.5" thickTop="1">
      <c r="L117" s="60" t="s">
        <v>13</v>
      </c>
      <c r="M117" s="77">
        <v>29</v>
      </c>
      <c r="N117" s="78">
        <v>46</v>
      </c>
      <c r="O117" s="200">
        <f>M117+N117</f>
        <v>75</v>
      </c>
      <c r="P117" s="79">
        <v>0</v>
      </c>
      <c r="Q117" s="200">
        <f t="shared" ref="Q117:Q118" si="122">O117+P117</f>
        <v>75</v>
      </c>
      <c r="R117" s="77">
        <v>84</v>
      </c>
      <c r="S117" s="78">
        <v>118</v>
      </c>
      <c r="T117" s="200">
        <f>R117+S117</f>
        <v>202</v>
      </c>
      <c r="U117" s="79">
        <v>0</v>
      </c>
      <c r="V117" s="200">
        <f>T117+U117</f>
        <v>202</v>
      </c>
      <c r="W117" s="80">
        <f t="shared" si="121"/>
        <v>169.33333333333334</v>
      </c>
      <c r="X117" s="329"/>
    </row>
    <row r="118" spans="12:26">
      <c r="L118" s="60" t="s">
        <v>14</v>
      </c>
      <c r="M118" s="77">
        <v>25</v>
      </c>
      <c r="N118" s="78">
        <v>52</v>
      </c>
      <c r="O118" s="200">
        <f>M118+N118</f>
        <v>77</v>
      </c>
      <c r="P118" s="79">
        <v>0</v>
      </c>
      <c r="Q118" s="200">
        <f t="shared" si="122"/>
        <v>77</v>
      </c>
      <c r="R118" s="77">
        <v>81</v>
      </c>
      <c r="S118" s="78">
        <v>154</v>
      </c>
      <c r="T118" s="200">
        <f>R118+S118</f>
        <v>235</v>
      </c>
      <c r="U118" s="79">
        <v>0</v>
      </c>
      <c r="V118" s="200">
        <f>T118+U118</f>
        <v>235</v>
      </c>
      <c r="W118" s="80">
        <f t="shared" si="121"/>
        <v>205.19480519480518</v>
      </c>
    </row>
    <row r="119" spans="12:26" ht="13.5" thickBot="1">
      <c r="L119" s="60" t="s">
        <v>15</v>
      </c>
      <c r="M119" s="77">
        <v>30</v>
      </c>
      <c r="N119" s="78">
        <v>43</v>
      </c>
      <c r="O119" s="200">
        <f>M119+N119</f>
        <v>73</v>
      </c>
      <c r="P119" s="79">
        <v>0</v>
      </c>
      <c r="Q119" s="200">
        <f>O119+P119</f>
        <v>73</v>
      </c>
      <c r="R119" s="77">
        <v>99</v>
      </c>
      <c r="S119" s="78">
        <v>110</v>
      </c>
      <c r="T119" s="200">
        <f>R119+S119</f>
        <v>209</v>
      </c>
      <c r="U119" s="79">
        <v>0</v>
      </c>
      <c r="V119" s="200">
        <f>T119+U119</f>
        <v>209</v>
      </c>
      <c r="W119" s="80">
        <f>IF(Q119=0,0,((V119/Q119)-1)*100)</f>
        <v>186.30136986301369</v>
      </c>
    </row>
    <row r="120" spans="12:26" ht="14.25" thickTop="1" thickBot="1">
      <c r="L120" s="81" t="s">
        <v>61</v>
      </c>
      <c r="M120" s="82">
        <f>+M117+M118+M119</f>
        <v>84</v>
      </c>
      <c r="N120" s="83">
        <f t="shared" ref="N120:V120" si="123">+N117+N118+N119</f>
        <v>141</v>
      </c>
      <c r="O120" s="201">
        <f t="shared" si="123"/>
        <v>225</v>
      </c>
      <c r="P120" s="82">
        <f t="shared" si="123"/>
        <v>0</v>
      </c>
      <c r="Q120" s="201">
        <f t="shared" si="123"/>
        <v>225</v>
      </c>
      <c r="R120" s="82">
        <f t="shared" si="123"/>
        <v>264</v>
      </c>
      <c r="S120" s="83">
        <f t="shared" si="123"/>
        <v>382</v>
      </c>
      <c r="T120" s="201">
        <f t="shared" si="123"/>
        <v>646</v>
      </c>
      <c r="U120" s="82">
        <f t="shared" si="123"/>
        <v>0</v>
      </c>
      <c r="V120" s="201">
        <f t="shared" si="123"/>
        <v>646</v>
      </c>
      <c r="W120" s="84">
        <f>IF(Q120=0,0,((V120/Q120)-1)*100)</f>
        <v>187.11111111111109</v>
      </c>
      <c r="X120" s="329"/>
      <c r="Y120" s="318"/>
      <c r="Z120" s="318">
        <f>SUM(X120:Y120)</f>
        <v>0</v>
      </c>
    </row>
    <row r="121" spans="12:26" ht="13.5" thickTop="1">
      <c r="L121" s="60" t="s">
        <v>16</v>
      </c>
      <c r="M121" s="77">
        <v>22</v>
      </c>
      <c r="N121" s="78">
        <v>47</v>
      </c>
      <c r="O121" s="200">
        <f>SUM(M121:N121)</f>
        <v>69</v>
      </c>
      <c r="P121" s="79">
        <v>0</v>
      </c>
      <c r="Q121" s="200">
        <f t="shared" ref="Q121:Q123" si="124">O121+P121</f>
        <v>69</v>
      </c>
      <c r="R121" s="77">
        <v>99</v>
      </c>
      <c r="S121" s="78">
        <v>110</v>
      </c>
      <c r="T121" s="200">
        <f>SUM(R121:S121)</f>
        <v>209</v>
      </c>
      <c r="U121" s="79">
        <v>0</v>
      </c>
      <c r="V121" s="200">
        <f>T121+U121</f>
        <v>209</v>
      </c>
      <c r="W121" s="80">
        <f t="shared" si="121"/>
        <v>202.89855072463769</v>
      </c>
    </row>
    <row r="122" spans="12:26">
      <c r="L122" s="60" t="s">
        <v>17</v>
      </c>
      <c r="M122" s="77">
        <v>36</v>
      </c>
      <c r="N122" s="78">
        <v>69</v>
      </c>
      <c r="O122" s="200">
        <f>SUM(M122:N122)</f>
        <v>105</v>
      </c>
      <c r="P122" s="79">
        <v>0</v>
      </c>
      <c r="Q122" s="200">
        <f>O122+P122</f>
        <v>105</v>
      </c>
      <c r="R122" s="77">
        <v>114</v>
      </c>
      <c r="S122" s="78">
        <v>98</v>
      </c>
      <c r="T122" s="200">
        <f>SUM(R122:S122)</f>
        <v>212</v>
      </c>
      <c r="U122" s="79">
        <v>0</v>
      </c>
      <c r="V122" s="200">
        <f>T122+U122</f>
        <v>212</v>
      </c>
      <c r="W122" s="80">
        <f>IF(Q122=0,0,((V122/Q122)-1)*100)</f>
        <v>101.9047619047619</v>
      </c>
    </row>
    <row r="123" spans="12:26" ht="13.5" thickBot="1">
      <c r="L123" s="60" t="s">
        <v>18</v>
      </c>
      <c r="M123" s="77">
        <v>35</v>
      </c>
      <c r="N123" s="78">
        <v>76</v>
      </c>
      <c r="O123" s="202">
        <f>SUM(M123:N123)</f>
        <v>111</v>
      </c>
      <c r="P123" s="85">
        <v>0</v>
      </c>
      <c r="Q123" s="202">
        <f t="shared" si="124"/>
        <v>111</v>
      </c>
      <c r="R123" s="77">
        <v>95</v>
      </c>
      <c r="S123" s="78">
        <v>112</v>
      </c>
      <c r="T123" s="202">
        <f>SUM(R123:S123)</f>
        <v>207</v>
      </c>
      <c r="U123" s="85">
        <v>0</v>
      </c>
      <c r="V123" s="202">
        <f>T123+U123</f>
        <v>207</v>
      </c>
      <c r="W123" s="80">
        <f t="shared" si="121"/>
        <v>86.486486486486484</v>
      </c>
    </row>
    <row r="124" spans="12:26" ht="14.25" thickTop="1" thickBot="1">
      <c r="L124" s="86" t="s">
        <v>39</v>
      </c>
      <c r="M124" s="87">
        <f>+M121+M122+M123</f>
        <v>93</v>
      </c>
      <c r="N124" s="87">
        <f t="shared" ref="N124:V124" si="125">+N121+N122+N123</f>
        <v>192</v>
      </c>
      <c r="O124" s="203">
        <f t="shared" si="125"/>
        <v>285</v>
      </c>
      <c r="P124" s="88">
        <f t="shared" si="125"/>
        <v>0</v>
      </c>
      <c r="Q124" s="203">
        <f t="shared" si="125"/>
        <v>285</v>
      </c>
      <c r="R124" s="87">
        <f t="shared" si="125"/>
        <v>308</v>
      </c>
      <c r="S124" s="87">
        <f t="shared" si="125"/>
        <v>320</v>
      </c>
      <c r="T124" s="203">
        <f t="shared" si="125"/>
        <v>628</v>
      </c>
      <c r="U124" s="88">
        <f t="shared" si="125"/>
        <v>0</v>
      </c>
      <c r="V124" s="203">
        <f t="shared" si="125"/>
        <v>628</v>
      </c>
      <c r="W124" s="89">
        <f t="shared" si="121"/>
        <v>120.35087719298248</v>
      </c>
    </row>
    <row r="125" spans="12:26" ht="13.5" thickTop="1">
      <c r="L125" s="60" t="s">
        <v>21</v>
      </c>
      <c r="M125" s="77">
        <v>35</v>
      </c>
      <c r="N125" s="78">
        <v>73</v>
      </c>
      <c r="O125" s="202">
        <f>SUM(M125:N125)</f>
        <v>108</v>
      </c>
      <c r="P125" s="90">
        <v>0</v>
      </c>
      <c r="Q125" s="202">
        <f t="shared" ref="Q125:Q127" si="126">O125+P125</f>
        <v>108</v>
      </c>
      <c r="R125" s="77">
        <v>98</v>
      </c>
      <c r="S125" s="78">
        <v>126</v>
      </c>
      <c r="T125" s="202">
        <f>SUM(R125:S125)</f>
        <v>224</v>
      </c>
      <c r="U125" s="90">
        <v>0</v>
      </c>
      <c r="V125" s="202">
        <f>T125+U125</f>
        <v>224</v>
      </c>
      <c r="W125" s="80">
        <f t="shared" si="121"/>
        <v>107.40740740740739</v>
      </c>
    </row>
    <row r="126" spans="12:26">
      <c r="L126" s="60" t="s">
        <v>22</v>
      </c>
      <c r="M126" s="77">
        <v>85</v>
      </c>
      <c r="N126" s="78">
        <v>50</v>
      </c>
      <c r="O126" s="202">
        <f>SUM(M126:N126)</f>
        <v>135</v>
      </c>
      <c r="P126" s="79">
        <v>0</v>
      </c>
      <c r="Q126" s="202">
        <f t="shared" si="126"/>
        <v>135</v>
      </c>
      <c r="R126" s="77">
        <v>89</v>
      </c>
      <c r="S126" s="78">
        <v>110</v>
      </c>
      <c r="T126" s="202">
        <f>SUM(R126:S126)</f>
        <v>199</v>
      </c>
      <c r="U126" s="79">
        <v>0</v>
      </c>
      <c r="V126" s="202">
        <f>T126+U126</f>
        <v>199</v>
      </c>
      <c r="W126" s="80">
        <f t="shared" si="121"/>
        <v>47.407407407407412</v>
      </c>
    </row>
    <row r="127" spans="12:26" ht="13.5" thickBot="1">
      <c r="L127" s="60" t="s">
        <v>23</v>
      </c>
      <c r="M127" s="77">
        <v>72</v>
      </c>
      <c r="N127" s="78">
        <v>46</v>
      </c>
      <c r="O127" s="202">
        <f>SUM(M127:N127)</f>
        <v>118</v>
      </c>
      <c r="P127" s="79">
        <v>0</v>
      </c>
      <c r="Q127" s="202">
        <f t="shared" si="126"/>
        <v>118</v>
      </c>
      <c r="R127" s="77">
        <v>98</v>
      </c>
      <c r="S127" s="78">
        <v>55</v>
      </c>
      <c r="T127" s="202">
        <f>SUM(R127:S127)</f>
        <v>153</v>
      </c>
      <c r="U127" s="79">
        <v>0</v>
      </c>
      <c r="V127" s="202">
        <f>T127+U127</f>
        <v>153</v>
      </c>
      <c r="W127" s="80">
        <f t="shared" si="121"/>
        <v>29.661016949152554</v>
      </c>
    </row>
    <row r="128" spans="12:26" ht="14.25" thickTop="1" thickBot="1">
      <c r="L128" s="81" t="s">
        <v>40</v>
      </c>
      <c r="M128" s="82">
        <f>+M125+M126+M127</f>
        <v>192</v>
      </c>
      <c r="N128" s="83">
        <f t="shared" ref="N128:V128" si="127">+N125+N126+N127</f>
        <v>169</v>
      </c>
      <c r="O128" s="201">
        <f t="shared" si="127"/>
        <v>361</v>
      </c>
      <c r="P128" s="82">
        <f t="shared" si="127"/>
        <v>0</v>
      </c>
      <c r="Q128" s="201">
        <f t="shared" si="127"/>
        <v>361</v>
      </c>
      <c r="R128" s="82">
        <f t="shared" si="127"/>
        <v>285</v>
      </c>
      <c r="S128" s="83">
        <f t="shared" si="127"/>
        <v>291</v>
      </c>
      <c r="T128" s="201">
        <f t="shared" si="127"/>
        <v>576</v>
      </c>
      <c r="U128" s="82">
        <f t="shared" si="127"/>
        <v>0</v>
      </c>
      <c r="V128" s="201">
        <f t="shared" si="127"/>
        <v>576</v>
      </c>
      <c r="W128" s="84">
        <f t="shared" si="121"/>
        <v>59.556786703601119</v>
      </c>
      <c r="X128" s="319"/>
    </row>
    <row r="129" spans="12:26" ht="14.25" thickTop="1" thickBot="1">
      <c r="L129" s="81" t="s">
        <v>62</v>
      </c>
      <c r="M129" s="82">
        <f t="shared" ref="M129:V129" si="128">+M120+M124+M128</f>
        <v>369</v>
      </c>
      <c r="N129" s="83">
        <f t="shared" si="128"/>
        <v>502</v>
      </c>
      <c r="O129" s="201">
        <f t="shared" si="128"/>
        <v>871</v>
      </c>
      <c r="P129" s="82">
        <f t="shared" si="128"/>
        <v>0</v>
      </c>
      <c r="Q129" s="201">
        <f t="shared" si="128"/>
        <v>871</v>
      </c>
      <c r="R129" s="82">
        <f t="shared" si="128"/>
        <v>857</v>
      </c>
      <c r="S129" s="83">
        <f t="shared" si="128"/>
        <v>993</v>
      </c>
      <c r="T129" s="201">
        <f t="shared" si="128"/>
        <v>1850</v>
      </c>
      <c r="U129" s="82">
        <f t="shared" si="128"/>
        <v>0</v>
      </c>
      <c r="V129" s="201">
        <f t="shared" si="128"/>
        <v>1850</v>
      </c>
      <c r="W129" s="84">
        <f>IF(Q129=0,0,((V129/Q129)-1)*100)</f>
        <v>112.39954075774969</v>
      </c>
      <c r="X129" s="369">
        <f>+O129+O207</f>
        <v>871</v>
      </c>
      <c r="Y129" s="318">
        <f>+T129+T207</f>
        <v>2863</v>
      </c>
      <c r="Z129" s="329">
        <f>IF(X129=0,0,(Y129/X129-1))</f>
        <v>2.2870264064293915</v>
      </c>
    </row>
    <row r="130" spans="12:26" ht="14.25" thickTop="1" thickBot="1">
      <c r="L130" s="81" t="s">
        <v>7</v>
      </c>
      <c r="M130" s="82">
        <f t="shared" ref="M130:V130" si="129">+M116+M120+M124+M128</f>
        <v>455</v>
      </c>
      <c r="N130" s="83">
        <f t="shared" si="129"/>
        <v>635</v>
      </c>
      <c r="O130" s="201">
        <f t="shared" si="129"/>
        <v>1090</v>
      </c>
      <c r="P130" s="82">
        <f t="shared" si="129"/>
        <v>0</v>
      </c>
      <c r="Q130" s="201">
        <f t="shared" si="129"/>
        <v>1090</v>
      </c>
      <c r="R130" s="82">
        <f t="shared" si="129"/>
        <v>1129</v>
      </c>
      <c r="S130" s="83">
        <f t="shared" si="129"/>
        <v>1206</v>
      </c>
      <c r="T130" s="201">
        <f t="shared" si="129"/>
        <v>2335</v>
      </c>
      <c r="U130" s="82">
        <f t="shared" si="129"/>
        <v>0</v>
      </c>
      <c r="V130" s="201">
        <f t="shared" si="129"/>
        <v>2335</v>
      </c>
      <c r="W130" s="84">
        <f>IF(Q130=0,0,((V130/Q130)-1)*100)</f>
        <v>114.22018348623854</v>
      </c>
      <c r="X130" s="369">
        <f>+O130+O208</f>
        <v>1090</v>
      </c>
      <c r="Y130" s="318">
        <f>+T130+T208</f>
        <v>3512</v>
      </c>
      <c r="Z130" s="329">
        <f>IF(X130=0,0,(Y130/X130-1))</f>
        <v>2.2220183486238532</v>
      </c>
    </row>
    <row r="131" spans="12:26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2:26" ht="13.5" thickTop="1">
      <c r="L132" s="467" t="s">
        <v>42</v>
      </c>
      <c r="M132" s="468"/>
      <c r="N132" s="468"/>
      <c r="O132" s="468"/>
      <c r="P132" s="468"/>
      <c r="Q132" s="468"/>
      <c r="R132" s="468"/>
      <c r="S132" s="468"/>
      <c r="T132" s="468"/>
      <c r="U132" s="468"/>
      <c r="V132" s="468"/>
      <c r="W132" s="469"/>
    </row>
    <row r="133" spans="12:26" ht="13.5" thickBot="1">
      <c r="L133" s="470" t="s">
        <v>45</v>
      </c>
      <c r="M133" s="471"/>
      <c r="N133" s="471"/>
      <c r="O133" s="471"/>
      <c r="P133" s="471"/>
      <c r="Q133" s="471"/>
      <c r="R133" s="471"/>
      <c r="S133" s="471"/>
      <c r="T133" s="471"/>
      <c r="U133" s="471"/>
      <c r="V133" s="471"/>
      <c r="W133" s="472"/>
    </row>
    <row r="134" spans="12:26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2:26" ht="14.25" thickTop="1" thickBot="1">
      <c r="L135" s="58"/>
      <c r="M135" s="211" t="s">
        <v>58</v>
      </c>
      <c r="N135" s="212"/>
      <c r="O135" s="213"/>
      <c r="P135" s="211"/>
      <c r="Q135" s="211"/>
      <c r="R135" s="211" t="s">
        <v>59</v>
      </c>
      <c r="S135" s="212"/>
      <c r="T135" s="213"/>
      <c r="U135" s="211"/>
      <c r="V135" s="211"/>
      <c r="W135" s="354" t="s">
        <v>2</v>
      </c>
    </row>
    <row r="136" spans="12:26" ht="13.5" thickTop="1">
      <c r="L136" s="60" t="s">
        <v>3</v>
      </c>
      <c r="M136" s="61"/>
      <c r="N136" s="62"/>
      <c r="O136" s="63"/>
      <c r="P136" s="64"/>
      <c r="Q136" s="102"/>
      <c r="R136" s="61"/>
      <c r="S136" s="62"/>
      <c r="T136" s="63"/>
      <c r="U136" s="64"/>
      <c r="V136" s="102"/>
      <c r="W136" s="355" t="s">
        <v>4</v>
      </c>
    </row>
    <row r="137" spans="12:26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376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376" t="s">
        <v>7</v>
      </c>
      <c r="W137" s="356"/>
    </row>
    <row r="138" spans="12:26" ht="5.25" customHeight="1" thickTop="1">
      <c r="L138" s="60"/>
      <c r="M138" s="72"/>
      <c r="N138" s="73"/>
      <c r="O138" s="74"/>
      <c r="P138" s="75"/>
      <c r="Q138" s="104"/>
      <c r="R138" s="72"/>
      <c r="S138" s="73"/>
      <c r="T138" s="74"/>
      <c r="U138" s="75"/>
      <c r="V138" s="150"/>
      <c r="W138" s="76"/>
    </row>
    <row r="139" spans="12:26">
      <c r="L139" s="60" t="s">
        <v>10</v>
      </c>
      <c r="M139" s="77">
        <f t="shared" ref="M139:N145" si="130">+M87+M113</f>
        <v>33</v>
      </c>
      <c r="N139" s="78">
        <f t="shared" si="130"/>
        <v>41</v>
      </c>
      <c r="O139" s="200">
        <f>M139+N139</f>
        <v>74</v>
      </c>
      <c r="P139" s="79">
        <f t="shared" ref="P139:P145" si="131">+P87+P113</f>
        <v>0</v>
      </c>
      <c r="Q139" s="206">
        <f t="shared" ref="Q139:Q141" si="132">O139+P139</f>
        <v>74</v>
      </c>
      <c r="R139" s="77">
        <f t="shared" ref="R139:S145" si="133">+R87+R113</f>
        <v>94</v>
      </c>
      <c r="S139" s="78">
        <f t="shared" si="133"/>
        <v>63</v>
      </c>
      <c r="T139" s="200">
        <f>R139+S139</f>
        <v>157</v>
      </c>
      <c r="U139" s="79">
        <f t="shared" ref="U139:U145" si="134">+U87+U113</f>
        <v>0</v>
      </c>
      <c r="V139" s="207">
        <f>T139+U139</f>
        <v>157</v>
      </c>
      <c r="W139" s="80">
        <f>IF(Q139=0,0,((V139/Q139)-1)*100)</f>
        <v>112.16216216216215</v>
      </c>
      <c r="X139" s="319"/>
    </row>
    <row r="140" spans="12:26">
      <c r="L140" s="60" t="s">
        <v>11</v>
      </c>
      <c r="M140" s="77">
        <f t="shared" si="130"/>
        <v>29</v>
      </c>
      <c r="N140" s="78">
        <f t="shared" si="130"/>
        <v>49</v>
      </c>
      <c r="O140" s="200">
        <f>M140+N140</f>
        <v>78</v>
      </c>
      <c r="P140" s="79">
        <f t="shared" si="131"/>
        <v>0</v>
      </c>
      <c r="Q140" s="206">
        <f t="shared" si="132"/>
        <v>78</v>
      </c>
      <c r="R140" s="77">
        <f t="shared" si="133"/>
        <v>95</v>
      </c>
      <c r="S140" s="78">
        <f t="shared" si="133"/>
        <v>67</v>
      </c>
      <c r="T140" s="200">
        <f>R140+S140</f>
        <v>162</v>
      </c>
      <c r="U140" s="79">
        <f t="shared" si="134"/>
        <v>0</v>
      </c>
      <c r="V140" s="207">
        <f>T140+U140</f>
        <v>162</v>
      </c>
      <c r="W140" s="80">
        <f>IF(Q140=0,0,((V140/Q140)-1)*100)</f>
        <v>107.69230769230771</v>
      </c>
      <c r="X140" s="319"/>
    </row>
    <row r="141" spans="12:26" ht="13.5" thickBot="1">
      <c r="L141" s="66" t="s">
        <v>12</v>
      </c>
      <c r="M141" s="77">
        <f t="shared" si="130"/>
        <v>35</v>
      </c>
      <c r="N141" s="78">
        <f t="shared" si="130"/>
        <v>43</v>
      </c>
      <c r="O141" s="200">
        <f>M141+N141</f>
        <v>78</v>
      </c>
      <c r="P141" s="79">
        <f t="shared" si="131"/>
        <v>0</v>
      </c>
      <c r="Q141" s="206">
        <f t="shared" si="132"/>
        <v>78</v>
      </c>
      <c r="R141" s="77">
        <f t="shared" si="133"/>
        <v>98</v>
      </c>
      <c r="S141" s="78">
        <f t="shared" si="133"/>
        <v>83</v>
      </c>
      <c r="T141" s="200">
        <f>R141+S141</f>
        <v>181</v>
      </c>
      <c r="U141" s="79">
        <f t="shared" si="134"/>
        <v>0</v>
      </c>
      <c r="V141" s="207">
        <f>T141+U141</f>
        <v>181</v>
      </c>
      <c r="W141" s="80">
        <f>IF(Q141=0,0,((V141/Q141)-1)*100)</f>
        <v>132.05128205128207</v>
      </c>
    </row>
    <row r="142" spans="12:26" ht="14.25" thickTop="1" thickBot="1">
      <c r="L142" s="81" t="s">
        <v>38</v>
      </c>
      <c r="M142" s="82">
        <f>+M139+M140+M141</f>
        <v>97</v>
      </c>
      <c r="N142" s="83">
        <f t="shared" ref="N142:V142" si="135">+N139+N140+N141</f>
        <v>133</v>
      </c>
      <c r="O142" s="201">
        <f t="shared" si="135"/>
        <v>230</v>
      </c>
      <c r="P142" s="82">
        <f t="shared" si="135"/>
        <v>0</v>
      </c>
      <c r="Q142" s="201">
        <f t="shared" si="135"/>
        <v>230</v>
      </c>
      <c r="R142" s="82">
        <f t="shared" si="135"/>
        <v>287</v>
      </c>
      <c r="S142" s="83">
        <f t="shared" si="135"/>
        <v>213</v>
      </c>
      <c r="T142" s="201">
        <f t="shared" si="135"/>
        <v>500</v>
      </c>
      <c r="U142" s="82">
        <f t="shared" si="135"/>
        <v>0</v>
      </c>
      <c r="V142" s="201">
        <f t="shared" si="135"/>
        <v>500</v>
      </c>
      <c r="W142" s="84">
        <f t="shared" ref="W142" si="136">IF(Q142=0,0,((V142/Q142)-1)*100)</f>
        <v>117.39130434782608</v>
      </c>
      <c r="X142" s="329"/>
    </row>
    <row r="143" spans="12:26" ht="13.5" thickTop="1">
      <c r="L143" s="60" t="s">
        <v>13</v>
      </c>
      <c r="M143" s="77">
        <f t="shared" si="130"/>
        <v>37</v>
      </c>
      <c r="N143" s="78">
        <f t="shared" si="130"/>
        <v>46</v>
      </c>
      <c r="O143" s="200">
        <f t="shared" ref="O143:O153" si="137">M143+N143</f>
        <v>83</v>
      </c>
      <c r="P143" s="79">
        <f t="shared" si="131"/>
        <v>0</v>
      </c>
      <c r="Q143" s="206">
        <f t="shared" ref="Q143:Q144" si="138">O143+P143</f>
        <v>83</v>
      </c>
      <c r="R143" s="77">
        <f t="shared" si="133"/>
        <v>88</v>
      </c>
      <c r="S143" s="78">
        <f t="shared" si="133"/>
        <v>118</v>
      </c>
      <c r="T143" s="200">
        <f t="shared" ref="T143:T153" si="139">R143+S143</f>
        <v>206</v>
      </c>
      <c r="U143" s="79">
        <f t="shared" si="134"/>
        <v>0</v>
      </c>
      <c r="V143" s="207">
        <f>T143+U143</f>
        <v>206</v>
      </c>
      <c r="W143" s="80">
        <f>IF(Q143=0,0,((V143/Q143)-1)*100)</f>
        <v>148.19277108433738</v>
      </c>
      <c r="X143" s="329"/>
    </row>
    <row r="144" spans="12:26">
      <c r="L144" s="60" t="s">
        <v>14</v>
      </c>
      <c r="M144" s="77">
        <f t="shared" si="130"/>
        <v>30</v>
      </c>
      <c r="N144" s="78">
        <f t="shared" si="130"/>
        <v>52</v>
      </c>
      <c r="O144" s="200">
        <f t="shared" si="137"/>
        <v>82</v>
      </c>
      <c r="P144" s="79">
        <f t="shared" si="131"/>
        <v>0</v>
      </c>
      <c r="Q144" s="206">
        <f t="shared" si="138"/>
        <v>82</v>
      </c>
      <c r="R144" s="77">
        <f t="shared" si="133"/>
        <v>84</v>
      </c>
      <c r="S144" s="78">
        <f t="shared" si="133"/>
        <v>155</v>
      </c>
      <c r="T144" s="200">
        <f t="shared" si="139"/>
        <v>239</v>
      </c>
      <c r="U144" s="79">
        <f t="shared" si="134"/>
        <v>0</v>
      </c>
      <c r="V144" s="207">
        <f>T144+U144</f>
        <v>239</v>
      </c>
      <c r="W144" s="80">
        <f t="shared" ref="W144:W154" si="140">IF(Q144=0,0,((V144/Q144)-1)*100)</f>
        <v>191.46341463414635</v>
      </c>
      <c r="Z144" s="318" t="e">
        <f>SUM(#REF!)</f>
        <v>#REF!</v>
      </c>
    </row>
    <row r="145" spans="12:26" ht="13.5" thickBot="1">
      <c r="L145" s="60" t="s">
        <v>15</v>
      </c>
      <c r="M145" s="77">
        <f t="shared" si="130"/>
        <v>37</v>
      </c>
      <c r="N145" s="78">
        <f t="shared" si="130"/>
        <v>43</v>
      </c>
      <c r="O145" s="200">
        <f>M145+N145</f>
        <v>80</v>
      </c>
      <c r="P145" s="79">
        <f t="shared" si="131"/>
        <v>0</v>
      </c>
      <c r="Q145" s="206">
        <f>O145+P145</f>
        <v>80</v>
      </c>
      <c r="R145" s="77">
        <f t="shared" si="133"/>
        <v>103</v>
      </c>
      <c r="S145" s="78">
        <f t="shared" si="133"/>
        <v>110</v>
      </c>
      <c r="T145" s="200">
        <f>R145+S145</f>
        <v>213</v>
      </c>
      <c r="U145" s="79">
        <f t="shared" si="134"/>
        <v>0</v>
      </c>
      <c r="V145" s="207">
        <f>T145+U145</f>
        <v>213</v>
      </c>
      <c r="W145" s="80">
        <f>IF(Q145=0,0,((V145/Q145)-1)*100)</f>
        <v>166.25</v>
      </c>
    </row>
    <row r="146" spans="12:26" ht="14.25" thickTop="1" thickBot="1">
      <c r="L146" s="81" t="s">
        <v>61</v>
      </c>
      <c r="M146" s="82">
        <f>+M143+M144+M145</f>
        <v>104</v>
      </c>
      <c r="N146" s="83">
        <f t="shared" ref="N146:V146" si="141">+N143+N144+N145</f>
        <v>141</v>
      </c>
      <c r="O146" s="201">
        <f t="shared" si="141"/>
        <v>245</v>
      </c>
      <c r="P146" s="82">
        <f t="shared" si="141"/>
        <v>0</v>
      </c>
      <c r="Q146" s="201">
        <f t="shared" si="141"/>
        <v>245</v>
      </c>
      <c r="R146" s="82">
        <f t="shared" si="141"/>
        <v>275</v>
      </c>
      <c r="S146" s="83">
        <f t="shared" si="141"/>
        <v>383</v>
      </c>
      <c r="T146" s="201">
        <f t="shared" si="141"/>
        <v>658</v>
      </c>
      <c r="U146" s="82">
        <f t="shared" si="141"/>
        <v>0</v>
      </c>
      <c r="V146" s="201">
        <f t="shared" si="141"/>
        <v>658</v>
      </c>
      <c r="W146" s="84">
        <f>IF(Q146=0,0,((V146/Q146)-1)*100)</f>
        <v>168.57142857142856</v>
      </c>
      <c r="X146" s="329"/>
      <c r="Y146" s="318"/>
      <c r="Z146" s="318">
        <f>SUM(X146:Y146)</f>
        <v>0</v>
      </c>
    </row>
    <row r="147" spans="12:26" ht="13.5" thickTop="1">
      <c r="L147" s="60" t="s">
        <v>16</v>
      </c>
      <c r="M147" s="77">
        <f t="shared" ref="M147:N149" si="142">+M95+M121</f>
        <v>23</v>
      </c>
      <c r="N147" s="78">
        <f t="shared" si="142"/>
        <v>47</v>
      </c>
      <c r="O147" s="200">
        <f t="shared" si="137"/>
        <v>70</v>
      </c>
      <c r="P147" s="79">
        <f>+P95+P121</f>
        <v>0</v>
      </c>
      <c r="Q147" s="206">
        <f t="shared" ref="Q147:Q153" si="143">O147+P147</f>
        <v>70</v>
      </c>
      <c r="R147" s="77">
        <f t="shared" ref="R147:S149" si="144">+R95+R121</f>
        <v>103</v>
      </c>
      <c r="S147" s="78">
        <f t="shared" si="144"/>
        <v>110</v>
      </c>
      <c r="T147" s="200">
        <f t="shared" si="139"/>
        <v>213</v>
      </c>
      <c r="U147" s="79">
        <f>+U95+U121</f>
        <v>0</v>
      </c>
      <c r="V147" s="207">
        <f>T147+U147</f>
        <v>213</v>
      </c>
      <c r="W147" s="80">
        <f t="shared" si="140"/>
        <v>204.28571428571428</v>
      </c>
    </row>
    <row r="148" spans="12:26">
      <c r="L148" s="60" t="s">
        <v>17</v>
      </c>
      <c r="M148" s="77">
        <f t="shared" si="142"/>
        <v>38</v>
      </c>
      <c r="N148" s="78">
        <f t="shared" si="142"/>
        <v>69</v>
      </c>
      <c r="O148" s="200">
        <f>M148+N148</f>
        <v>107</v>
      </c>
      <c r="P148" s="79">
        <f>+P96+P122</f>
        <v>0</v>
      </c>
      <c r="Q148" s="206">
        <f>O148+P148</f>
        <v>107</v>
      </c>
      <c r="R148" s="77">
        <f t="shared" si="144"/>
        <v>115</v>
      </c>
      <c r="S148" s="78">
        <f t="shared" si="144"/>
        <v>98</v>
      </c>
      <c r="T148" s="200">
        <f>R148+S148</f>
        <v>213</v>
      </c>
      <c r="U148" s="79">
        <f>+U96+U122</f>
        <v>0</v>
      </c>
      <c r="V148" s="207">
        <f>T148+U148</f>
        <v>213</v>
      </c>
      <c r="W148" s="80">
        <f>IF(Q148=0,0,((V148/Q148)-1)*100)</f>
        <v>99.065420560747668</v>
      </c>
    </row>
    <row r="149" spans="12:26" ht="13.5" thickBot="1">
      <c r="L149" s="60" t="s">
        <v>18</v>
      </c>
      <c r="M149" s="77">
        <f t="shared" si="142"/>
        <v>39</v>
      </c>
      <c r="N149" s="78">
        <f t="shared" si="142"/>
        <v>76</v>
      </c>
      <c r="O149" s="202">
        <f t="shared" si="137"/>
        <v>115</v>
      </c>
      <c r="P149" s="85">
        <f>+P97+P123</f>
        <v>0</v>
      </c>
      <c r="Q149" s="206">
        <f t="shared" si="143"/>
        <v>115</v>
      </c>
      <c r="R149" s="77">
        <f t="shared" si="144"/>
        <v>96</v>
      </c>
      <c r="S149" s="78">
        <f t="shared" si="144"/>
        <v>112</v>
      </c>
      <c r="T149" s="202">
        <f t="shared" si="139"/>
        <v>208</v>
      </c>
      <c r="U149" s="85">
        <f>+U97+U123</f>
        <v>0</v>
      </c>
      <c r="V149" s="207">
        <f>T149+U149</f>
        <v>208</v>
      </c>
      <c r="W149" s="80">
        <f t="shared" si="140"/>
        <v>80.869565217391298</v>
      </c>
    </row>
    <row r="150" spans="12:26" ht="14.25" thickTop="1" thickBot="1">
      <c r="L150" s="86" t="s">
        <v>39</v>
      </c>
      <c r="M150" s="82">
        <f>+M147+M148+M149</f>
        <v>100</v>
      </c>
      <c r="N150" s="83">
        <f t="shared" ref="N150:V150" si="145">+N147+N148+N149</f>
        <v>192</v>
      </c>
      <c r="O150" s="201">
        <f t="shared" si="145"/>
        <v>292</v>
      </c>
      <c r="P150" s="82">
        <f t="shared" si="145"/>
        <v>0</v>
      </c>
      <c r="Q150" s="201">
        <f t="shared" si="145"/>
        <v>292</v>
      </c>
      <c r="R150" s="82">
        <f t="shared" si="145"/>
        <v>314</v>
      </c>
      <c r="S150" s="83">
        <f t="shared" si="145"/>
        <v>320</v>
      </c>
      <c r="T150" s="201">
        <f t="shared" si="145"/>
        <v>634</v>
      </c>
      <c r="U150" s="82">
        <f t="shared" si="145"/>
        <v>0</v>
      </c>
      <c r="V150" s="201">
        <f t="shared" si="145"/>
        <v>634</v>
      </c>
      <c r="W150" s="89">
        <f t="shared" si="140"/>
        <v>117.12328767123287</v>
      </c>
    </row>
    <row r="151" spans="12:26" ht="13.5" thickTop="1">
      <c r="L151" s="60" t="s">
        <v>21</v>
      </c>
      <c r="M151" s="77">
        <f t="shared" ref="M151:N153" si="146">+M99+M125</f>
        <v>37</v>
      </c>
      <c r="N151" s="78">
        <f t="shared" si="146"/>
        <v>73</v>
      </c>
      <c r="O151" s="202">
        <f t="shared" si="137"/>
        <v>110</v>
      </c>
      <c r="P151" s="90">
        <f>+P99+P125</f>
        <v>0</v>
      </c>
      <c r="Q151" s="206">
        <f t="shared" si="143"/>
        <v>110</v>
      </c>
      <c r="R151" s="77">
        <f t="shared" ref="R151:S153" si="147">+R99+R125</f>
        <v>99</v>
      </c>
      <c r="S151" s="78">
        <f t="shared" si="147"/>
        <v>126</v>
      </c>
      <c r="T151" s="202">
        <f t="shared" si="139"/>
        <v>225</v>
      </c>
      <c r="U151" s="90">
        <f>+U99+U125</f>
        <v>0</v>
      </c>
      <c r="V151" s="207">
        <f>T151+U151</f>
        <v>225</v>
      </c>
      <c r="W151" s="80">
        <f t="shared" si="140"/>
        <v>104.54545454545455</v>
      </c>
    </row>
    <row r="152" spans="12:26">
      <c r="L152" s="60" t="s">
        <v>22</v>
      </c>
      <c r="M152" s="77">
        <f t="shared" si="146"/>
        <v>91</v>
      </c>
      <c r="N152" s="78">
        <f t="shared" si="146"/>
        <v>50</v>
      </c>
      <c r="O152" s="202">
        <f t="shared" si="137"/>
        <v>141</v>
      </c>
      <c r="P152" s="79">
        <f>+P100+P126</f>
        <v>0</v>
      </c>
      <c r="Q152" s="206">
        <f t="shared" si="143"/>
        <v>141</v>
      </c>
      <c r="R152" s="77">
        <f t="shared" si="147"/>
        <v>94</v>
      </c>
      <c r="S152" s="78">
        <f t="shared" si="147"/>
        <v>110</v>
      </c>
      <c r="T152" s="202">
        <f t="shared" si="139"/>
        <v>204</v>
      </c>
      <c r="U152" s="79">
        <f>+U100+U126</f>
        <v>0</v>
      </c>
      <c r="V152" s="207">
        <f>T152+U152</f>
        <v>204</v>
      </c>
      <c r="W152" s="80">
        <f t="shared" si="140"/>
        <v>44.680851063829799</v>
      </c>
      <c r="X152" s="319"/>
    </row>
    <row r="153" spans="12:26" ht="13.5" thickBot="1">
      <c r="L153" s="60" t="s">
        <v>23</v>
      </c>
      <c r="M153" s="77">
        <f t="shared" si="146"/>
        <v>77</v>
      </c>
      <c r="N153" s="78">
        <f t="shared" si="146"/>
        <v>46</v>
      </c>
      <c r="O153" s="202">
        <f t="shared" si="137"/>
        <v>123</v>
      </c>
      <c r="P153" s="79">
        <f>+P101+P127</f>
        <v>0</v>
      </c>
      <c r="Q153" s="206">
        <f t="shared" si="143"/>
        <v>123</v>
      </c>
      <c r="R153" s="77">
        <f t="shared" si="147"/>
        <v>122</v>
      </c>
      <c r="S153" s="78">
        <f t="shared" si="147"/>
        <v>55</v>
      </c>
      <c r="T153" s="202">
        <f t="shared" si="139"/>
        <v>177</v>
      </c>
      <c r="U153" s="79">
        <f>+U101+U127</f>
        <v>0</v>
      </c>
      <c r="V153" s="207">
        <f>T153+U153</f>
        <v>177</v>
      </c>
      <c r="W153" s="80">
        <f t="shared" si="140"/>
        <v>43.90243902439024</v>
      </c>
    </row>
    <row r="154" spans="12:26" ht="14.25" thickTop="1" thickBot="1">
      <c r="L154" s="81" t="s">
        <v>40</v>
      </c>
      <c r="M154" s="82">
        <f>+M151+M152+M153</f>
        <v>205</v>
      </c>
      <c r="N154" s="83">
        <f t="shared" ref="N154:V154" si="148">+N151+N152+N153</f>
        <v>169</v>
      </c>
      <c r="O154" s="201">
        <f t="shared" si="148"/>
        <v>374</v>
      </c>
      <c r="P154" s="82">
        <f t="shared" si="148"/>
        <v>0</v>
      </c>
      <c r="Q154" s="201">
        <f t="shared" si="148"/>
        <v>374</v>
      </c>
      <c r="R154" s="82">
        <f t="shared" si="148"/>
        <v>315</v>
      </c>
      <c r="S154" s="83">
        <f t="shared" si="148"/>
        <v>291</v>
      </c>
      <c r="T154" s="201">
        <f t="shared" si="148"/>
        <v>606</v>
      </c>
      <c r="U154" s="82">
        <f t="shared" si="148"/>
        <v>0</v>
      </c>
      <c r="V154" s="201">
        <f t="shared" si="148"/>
        <v>606</v>
      </c>
      <c r="W154" s="84">
        <f t="shared" si="140"/>
        <v>62.032085561497333</v>
      </c>
    </row>
    <row r="155" spans="12:26" ht="14.25" thickTop="1" thickBot="1">
      <c r="L155" s="81" t="s">
        <v>62</v>
      </c>
      <c r="M155" s="82">
        <f t="shared" ref="M155:V155" si="149">+M146+M150+M154</f>
        <v>409</v>
      </c>
      <c r="N155" s="83">
        <f t="shared" si="149"/>
        <v>502</v>
      </c>
      <c r="O155" s="201">
        <f t="shared" si="149"/>
        <v>911</v>
      </c>
      <c r="P155" s="82">
        <f t="shared" si="149"/>
        <v>0</v>
      </c>
      <c r="Q155" s="201">
        <f t="shared" si="149"/>
        <v>911</v>
      </c>
      <c r="R155" s="82">
        <f t="shared" si="149"/>
        <v>904</v>
      </c>
      <c r="S155" s="83">
        <f t="shared" si="149"/>
        <v>994</v>
      </c>
      <c r="T155" s="201">
        <f t="shared" si="149"/>
        <v>1898</v>
      </c>
      <c r="U155" s="82">
        <f t="shared" si="149"/>
        <v>0</v>
      </c>
      <c r="V155" s="201">
        <f t="shared" si="149"/>
        <v>1898</v>
      </c>
      <c r="W155" s="84">
        <f>IF(Q155=0,0,((V155/Q155)-1)*100)</f>
        <v>108.34248079034028</v>
      </c>
      <c r="X155" s="369">
        <f>+O155+O233</f>
        <v>911</v>
      </c>
      <c r="Y155" s="318">
        <f>+T155+T233</f>
        <v>2911</v>
      </c>
      <c r="Z155" s="329">
        <f>IF(X155=0,0,(Y155/X155-1))</f>
        <v>2.1953896816684964</v>
      </c>
    </row>
    <row r="156" spans="12:26" ht="14.25" thickTop="1" thickBot="1">
      <c r="L156" s="81" t="s">
        <v>7</v>
      </c>
      <c r="M156" s="82">
        <f t="shared" ref="M156:V156" si="150">+M142+M146+M150+M154</f>
        <v>506</v>
      </c>
      <c r="N156" s="83">
        <f t="shared" si="150"/>
        <v>635</v>
      </c>
      <c r="O156" s="201">
        <f t="shared" si="150"/>
        <v>1141</v>
      </c>
      <c r="P156" s="82">
        <f t="shared" si="150"/>
        <v>0</v>
      </c>
      <c r="Q156" s="201">
        <f t="shared" si="150"/>
        <v>1141</v>
      </c>
      <c r="R156" s="82">
        <f t="shared" si="150"/>
        <v>1191</v>
      </c>
      <c r="S156" s="83">
        <f t="shared" si="150"/>
        <v>1207</v>
      </c>
      <c r="T156" s="201">
        <f t="shared" si="150"/>
        <v>2398</v>
      </c>
      <c r="U156" s="82">
        <f t="shared" si="150"/>
        <v>0</v>
      </c>
      <c r="V156" s="201">
        <f t="shared" si="150"/>
        <v>2398</v>
      </c>
      <c r="W156" s="84">
        <f>IF(Q156=0,0,((V156/Q156)-1)*100)</f>
        <v>110.16652059596845</v>
      </c>
      <c r="X156" s="369">
        <f>+O156+O234</f>
        <v>1141</v>
      </c>
      <c r="Y156" s="318">
        <f>+T156+T234</f>
        <v>3575</v>
      </c>
      <c r="Z156" s="329">
        <f>IF(X156=0,0,(Y156/X156-1))</f>
        <v>2.1332164767747588</v>
      </c>
    </row>
    <row r="157" spans="12:26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2:26" ht="13.5" thickTop="1">
      <c r="L158" s="482" t="s">
        <v>54</v>
      </c>
      <c r="M158" s="483"/>
      <c r="N158" s="483"/>
      <c r="O158" s="483"/>
      <c r="P158" s="483"/>
      <c r="Q158" s="483"/>
      <c r="R158" s="483"/>
      <c r="S158" s="483"/>
      <c r="T158" s="483"/>
      <c r="U158" s="483"/>
      <c r="V158" s="483"/>
      <c r="W158" s="484"/>
    </row>
    <row r="159" spans="12:26" ht="24.75" customHeight="1" thickBot="1">
      <c r="L159" s="485" t="s">
        <v>51</v>
      </c>
      <c r="M159" s="486"/>
      <c r="N159" s="486"/>
      <c r="O159" s="486"/>
      <c r="P159" s="486"/>
      <c r="Q159" s="486"/>
      <c r="R159" s="486"/>
      <c r="S159" s="486"/>
      <c r="T159" s="486"/>
      <c r="U159" s="486"/>
      <c r="V159" s="486"/>
      <c r="W159" s="487"/>
    </row>
    <row r="160" spans="12:26" ht="14.25" thickTop="1" thickBot="1">
      <c r="L160" s="235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7" t="s">
        <v>34</v>
      </c>
    </row>
    <row r="161" spans="12:25" ht="14.25" thickTop="1" thickBot="1">
      <c r="L161" s="238"/>
      <c r="M161" s="491" t="s">
        <v>58</v>
      </c>
      <c r="N161" s="492"/>
      <c r="O161" s="492"/>
      <c r="P161" s="492"/>
      <c r="Q161" s="492"/>
      <c r="R161" s="239" t="s">
        <v>59</v>
      </c>
      <c r="S161" s="240"/>
      <c r="T161" s="278"/>
      <c r="U161" s="239"/>
      <c r="V161" s="239"/>
      <c r="W161" s="351" t="s">
        <v>2</v>
      </c>
    </row>
    <row r="162" spans="12:25" ht="13.5" thickTop="1">
      <c r="L162" s="242" t="s">
        <v>3</v>
      </c>
      <c r="M162" s="243"/>
      <c r="N162" s="244"/>
      <c r="O162" s="245"/>
      <c r="P162" s="246"/>
      <c r="Q162" s="245"/>
      <c r="R162" s="243"/>
      <c r="S162" s="244"/>
      <c r="T162" s="245"/>
      <c r="U162" s="246"/>
      <c r="V162" s="245"/>
      <c r="W162" s="352" t="s">
        <v>4</v>
      </c>
    </row>
    <row r="163" spans="12:25" ht="13.5" thickBot="1">
      <c r="L163" s="248"/>
      <c r="M163" s="249" t="s">
        <v>35</v>
      </c>
      <c r="N163" s="250" t="s">
        <v>36</v>
      </c>
      <c r="O163" s="251" t="s">
        <v>37</v>
      </c>
      <c r="P163" s="252" t="s">
        <v>32</v>
      </c>
      <c r="Q163" s="251" t="s">
        <v>7</v>
      </c>
      <c r="R163" s="249" t="s">
        <v>35</v>
      </c>
      <c r="S163" s="250" t="s">
        <v>36</v>
      </c>
      <c r="T163" s="251" t="s">
        <v>37</v>
      </c>
      <c r="U163" s="252" t="s">
        <v>32</v>
      </c>
      <c r="V163" s="251" t="s">
        <v>7</v>
      </c>
      <c r="W163" s="353"/>
    </row>
    <row r="164" spans="12:25" ht="5.25" customHeight="1" thickTop="1">
      <c r="L164" s="242"/>
      <c r="M164" s="254"/>
      <c r="N164" s="255"/>
      <c r="O164" s="256"/>
      <c r="P164" s="257"/>
      <c r="Q164" s="256"/>
      <c r="R164" s="254"/>
      <c r="S164" s="255"/>
      <c r="T164" s="256"/>
      <c r="U164" s="257"/>
      <c r="V164" s="256"/>
      <c r="W164" s="258"/>
    </row>
    <row r="165" spans="12:25">
      <c r="L165" s="242" t="s">
        <v>10</v>
      </c>
      <c r="M165" s="259">
        <v>0</v>
      </c>
      <c r="N165" s="260">
        <v>0</v>
      </c>
      <c r="O165" s="261">
        <f>M165+N165</f>
        <v>0</v>
      </c>
      <c r="P165" s="262">
        <v>0</v>
      </c>
      <c r="Q165" s="261">
        <f t="shared" ref="Q165:Q167" si="151">O165+P165</f>
        <v>0</v>
      </c>
      <c r="R165" s="259">
        <v>0</v>
      </c>
      <c r="S165" s="260">
        <v>0</v>
      </c>
      <c r="T165" s="261">
        <f>R165+S165</f>
        <v>0</v>
      </c>
      <c r="U165" s="262">
        <v>0</v>
      </c>
      <c r="V165" s="261">
        <f>T165+U165</f>
        <v>0</v>
      </c>
      <c r="W165" s="263">
        <f>IF(Q165=0,0,((V165/Q165)-1)*100)</f>
        <v>0</v>
      </c>
    </row>
    <row r="166" spans="12:25">
      <c r="L166" s="242" t="s">
        <v>11</v>
      </c>
      <c r="M166" s="259">
        <v>0</v>
      </c>
      <c r="N166" s="260">
        <v>0</v>
      </c>
      <c r="O166" s="261">
        <f>M166+N166</f>
        <v>0</v>
      </c>
      <c r="P166" s="262">
        <v>0</v>
      </c>
      <c r="Q166" s="261">
        <f t="shared" si="151"/>
        <v>0</v>
      </c>
      <c r="R166" s="259">
        <v>0</v>
      </c>
      <c r="S166" s="260">
        <v>0</v>
      </c>
      <c r="T166" s="261">
        <f>R166+S166</f>
        <v>0</v>
      </c>
      <c r="U166" s="262">
        <v>0</v>
      </c>
      <c r="V166" s="261">
        <f>T166+U166</f>
        <v>0</v>
      </c>
      <c r="W166" s="263">
        <f>IF(Q166=0,0,((V166/Q166)-1)*100)</f>
        <v>0</v>
      </c>
    </row>
    <row r="167" spans="12:25" ht="13.5" thickBot="1">
      <c r="L167" s="248" t="s">
        <v>12</v>
      </c>
      <c r="M167" s="259">
        <v>0</v>
      </c>
      <c r="N167" s="260">
        <v>0</v>
      </c>
      <c r="O167" s="261">
        <f>M167+N167</f>
        <v>0</v>
      </c>
      <c r="P167" s="262">
        <v>0</v>
      </c>
      <c r="Q167" s="261">
        <f t="shared" si="151"/>
        <v>0</v>
      </c>
      <c r="R167" s="259">
        <v>0</v>
      </c>
      <c r="S167" s="260">
        <v>0</v>
      </c>
      <c r="T167" s="261">
        <f>R167+S167</f>
        <v>0</v>
      </c>
      <c r="U167" s="262">
        <v>0</v>
      </c>
      <c r="V167" s="261">
        <f>T167+U167</f>
        <v>0</v>
      </c>
      <c r="W167" s="263">
        <f>IF(Q167=0,0,((V167/Q167)-1)*100)</f>
        <v>0</v>
      </c>
    </row>
    <row r="168" spans="12:25" ht="14.25" thickTop="1" thickBot="1">
      <c r="L168" s="264" t="s">
        <v>57</v>
      </c>
      <c r="M168" s="265">
        <f>+M165+M166+M167</f>
        <v>0</v>
      </c>
      <c r="N168" s="266">
        <f t="shared" ref="N168:V168" si="152">+N165+N166+N167</f>
        <v>0</v>
      </c>
      <c r="O168" s="267">
        <f t="shared" si="152"/>
        <v>0</v>
      </c>
      <c r="P168" s="265">
        <f t="shared" si="152"/>
        <v>0</v>
      </c>
      <c r="Q168" s="267">
        <f t="shared" si="152"/>
        <v>0</v>
      </c>
      <c r="R168" s="265">
        <f t="shared" si="152"/>
        <v>0</v>
      </c>
      <c r="S168" s="266">
        <f t="shared" si="152"/>
        <v>0</v>
      </c>
      <c r="T168" s="267">
        <f t="shared" si="152"/>
        <v>0</v>
      </c>
      <c r="U168" s="265">
        <f t="shared" si="152"/>
        <v>0</v>
      </c>
      <c r="V168" s="267">
        <f t="shared" si="152"/>
        <v>0</v>
      </c>
      <c r="W168" s="268">
        <f t="shared" ref="W168:W180" si="153">IF(Q168=0,0,((V168/Q168)-1)*100)</f>
        <v>0</v>
      </c>
    </row>
    <row r="169" spans="12:25" ht="13.5" thickTop="1">
      <c r="L169" s="242" t="s">
        <v>13</v>
      </c>
      <c r="M169" s="259">
        <v>0</v>
      </c>
      <c r="N169" s="260">
        <v>0</v>
      </c>
      <c r="O169" s="261">
        <f>M169+N169</f>
        <v>0</v>
      </c>
      <c r="P169" s="262">
        <v>0</v>
      </c>
      <c r="Q169" s="261">
        <f t="shared" ref="Q169:Q170" si="154">O169+P169</f>
        <v>0</v>
      </c>
      <c r="R169" s="259">
        <v>0</v>
      </c>
      <c r="S169" s="260">
        <v>0</v>
      </c>
      <c r="T169" s="261">
        <f>R169+S169</f>
        <v>0</v>
      </c>
      <c r="U169" s="262">
        <v>0</v>
      </c>
      <c r="V169" s="261">
        <f>T169+U169</f>
        <v>0</v>
      </c>
      <c r="W169" s="263">
        <f t="shared" si="153"/>
        <v>0</v>
      </c>
      <c r="X169" s="318"/>
      <c r="Y169" s="318"/>
    </row>
    <row r="170" spans="12:25">
      <c r="L170" s="242" t="s">
        <v>14</v>
      </c>
      <c r="M170" s="259">
        <v>0</v>
      </c>
      <c r="N170" s="260">
        <v>0</v>
      </c>
      <c r="O170" s="261">
        <f>M170+N170</f>
        <v>0</v>
      </c>
      <c r="P170" s="262">
        <v>0</v>
      </c>
      <c r="Q170" s="261">
        <f t="shared" si="154"/>
        <v>0</v>
      </c>
      <c r="R170" s="259">
        <v>0</v>
      </c>
      <c r="S170" s="260">
        <v>0</v>
      </c>
      <c r="T170" s="261">
        <f>R170+S170</f>
        <v>0</v>
      </c>
      <c r="U170" s="262">
        <v>0</v>
      </c>
      <c r="V170" s="261">
        <f>T170+U170</f>
        <v>0</v>
      </c>
      <c r="W170" s="263">
        <f t="shared" si="153"/>
        <v>0</v>
      </c>
    </row>
    <row r="171" spans="12:25" ht="13.5" thickBot="1">
      <c r="L171" s="242" t="s">
        <v>15</v>
      </c>
      <c r="M171" s="259">
        <v>0</v>
      </c>
      <c r="N171" s="260">
        <v>0</v>
      </c>
      <c r="O171" s="261">
        <f>M171+N171</f>
        <v>0</v>
      </c>
      <c r="P171" s="262">
        <v>0</v>
      </c>
      <c r="Q171" s="261">
        <f>O171+P171</f>
        <v>0</v>
      </c>
      <c r="R171" s="259">
        <v>0</v>
      </c>
      <c r="S171" s="260">
        <v>0</v>
      </c>
      <c r="T171" s="261">
        <f>R171+S171</f>
        <v>0</v>
      </c>
      <c r="U171" s="262">
        <v>0</v>
      </c>
      <c r="V171" s="261">
        <f>T171+U171</f>
        <v>0</v>
      </c>
      <c r="W171" s="263">
        <f>IF(Q171=0,0,((V171/Q171)-1)*100)</f>
        <v>0</v>
      </c>
    </row>
    <row r="172" spans="12:25" ht="14.25" thickTop="1" thickBot="1">
      <c r="L172" s="264" t="s">
        <v>61</v>
      </c>
      <c r="M172" s="265">
        <f>+M169+M170+M171</f>
        <v>0</v>
      </c>
      <c r="N172" s="266">
        <f t="shared" ref="N172:V172" si="155">+N169+N170+N171</f>
        <v>0</v>
      </c>
      <c r="O172" s="267">
        <f t="shared" si="155"/>
        <v>0</v>
      </c>
      <c r="P172" s="265">
        <f t="shared" si="155"/>
        <v>0</v>
      </c>
      <c r="Q172" s="267">
        <f t="shared" si="155"/>
        <v>0</v>
      </c>
      <c r="R172" s="265">
        <f t="shared" si="155"/>
        <v>0</v>
      </c>
      <c r="S172" s="266">
        <f t="shared" si="155"/>
        <v>0</v>
      </c>
      <c r="T172" s="267">
        <f t="shared" si="155"/>
        <v>0</v>
      </c>
      <c r="U172" s="265">
        <f t="shared" si="155"/>
        <v>0</v>
      </c>
      <c r="V172" s="267">
        <f t="shared" si="155"/>
        <v>0</v>
      </c>
      <c r="W172" s="268">
        <f t="shared" ref="W172" si="156">IF(Q172=0,0,((V172/Q172)-1)*100)</f>
        <v>0</v>
      </c>
      <c r="X172" s="318"/>
    </row>
    <row r="173" spans="12:25" ht="13.5" thickTop="1">
      <c r="L173" s="242" t="s">
        <v>16</v>
      </c>
      <c r="M173" s="259">
        <v>0</v>
      </c>
      <c r="N173" s="260">
        <v>0</v>
      </c>
      <c r="O173" s="261">
        <f>SUM(M173:N173)</f>
        <v>0</v>
      </c>
      <c r="P173" s="262">
        <v>0</v>
      </c>
      <c r="Q173" s="261">
        <f t="shared" ref="Q173:Q175" si="157">O173+P173</f>
        <v>0</v>
      </c>
      <c r="R173" s="259">
        <v>0</v>
      </c>
      <c r="S173" s="260">
        <v>0</v>
      </c>
      <c r="T173" s="261">
        <f>SUM(R173:S173)</f>
        <v>0</v>
      </c>
      <c r="U173" s="262">
        <v>0</v>
      </c>
      <c r="V173" s="261">
        <f t="shared" ref="V173" si="158">T173+U173</f>
        <v>0</v>
      </c>
      <c r="W173" s="263">
        <f t="shared" si="153"/>
        <v>0</v>
      </c>
    </row>
    <row r="174" spans="12:25">
      <c r="L174" s="242" t="s">
        <v>17</v>
      </c>
      <c r="M174" s="259">
        <v>0</v>
      </c>
      <c r="N174" s="260">
        <v>0</v>
      </c>
      <c r="O174" s="261">
        <f>SUM(M174:N174)</f>
        <v>0</v>
      </c>
      <c r="P174" s="262">
        <v>0</v>
      </c>
      <c r="Q174" s="261">
        <f>O174+P174</f>
        <v>0</v>
      </c>
      <c r="R174" s="259">
        <v>0</v>
      </c>
      <c r="S174" s="260">
        <v>0</v>
      </c>
      <c r="T174" s="261">
        <f>SUM(R174:S174)</f>
        <v>0</v>
      </c>
      <c r="U174" s="262">
        <v>0</v>
      </c>
      <c r="V174" s="261">
        <f>T174+U174</f>
        <v>0</v>
      </c>
      <c r="W174" s="263">
        <f>IF(Q174=0,0,((V174/Q174)-1)*100)</f>
        <v>0</v>
      </c>
    </row>
    <row r="175" spans="12:25" ht="13.5" thickBot="1">
      <c r="L175" s="242" t="s">
        <v>18</v>
      </c>
      <c r="M175" s="259">
        <v>0</v>
      </c>
      <c r="N175" s="260">
        <v>0</v>
      </c>
      <c r="O175" s="269">
        <f>SUM(M175:N175)</f>
        <v>0</v>
      </c>
      <c r="P175" s="270">
        <v>0</v>
      </c>
      <c r="Q175" s="269">
        <f t="shared" si="157"/>
        <v>0</v>
      </c>
      <c r="R175" s="259">
        <v>0</v>
      </c>
      <c r="S175" s="260">
        <v>0</v>
      </c>
      <c r="T175" s="269">
        <f>SUM(R175:S175)</f>
        <v>0</v>
      </c>
      <c r="U175" s="270">
        <v>0</v>
      </c>
      <c r="V175" s="269">
        <f>T175+U175</f>
        <v>0</v>
      </c>
      <c r="W175" s="263">
        <f t="shared" si="153"/>
        <v>0</v>
      </c>
    </row>
    <row r="176" spans="12:25" ht="14.25" thickTop="1" thickBot="1">
      <c r="L176" s="271" t="s">
        <v>39</v>
      </c>
      <c r="M176" s="272">
        <f>+M173+M174+M175</f>
        <v>0</v>
      </c>
      <c r="N176" s="272">
        <f t="shared" ref="N176:V176" si="159">+N173+N174+N175</f>
        <v>0</v>
      </c>
      <c r="O176" s="273">
        <f t="shared" si="159"/>
        <v>0</v>
      </c>
      <c r="P176" s="274">
        <f t="shared" si="159"/>
        <v>0</v>
      </c>
      <c r="Q176" s="273">
        <f t="shared" si="159"/>
        <v>0</v>
      </c>
      <c r="R176" s="272">
        <f t="shared" si="159"/>
        <v>0</v>
      </c>
      <c r="S176" s="272">
        <f t="shared" si="159"/>
        <v>0</v>
      </c>
      <c r="T176" s="273">
        <f t="shared" si="159"/>
        <v>0</v>
      </c>
      <c r="U176" s="274">
        <f t="shared" si="159"/>
        <v>0</v>
      </c>
      <c r="V176" s="273">
        <f t="shared" si="159"/>
        <v>0</v>
      </c>
      <c r="W176" s="275">
        <f t="shared" si="153"/>
        <v>0</v>
      </c>
    </row>
    <row r="177" spans="9:25" ht="13.5" thickTop="1">
      <c r="L177" s="242" t="s">
        <v>21</v>
      </c>
      <c r="M177" s="259">
        <v>0</v>
      </c>
      <c r="N177" s="260">
        <v>0</v>
      </c>
      <c r="O177" s="269">
        <f>SUM(M177:N177)</f>
        <v>0</v>
      </c>
      <c r="P177" s="276">
        <v>0</v>
      </c>
      <c r="Q177" s="269">
        <f t="shared" ref="Q177:Q179" si="160">O177+P177</f>
        <v>0</v>
      </c>
      <c r="R177" s="259">
        <v>0</v>
      </c>
      <c r="S177" s="260">
        <v>0</v>
      </c>
      <c r="T177" s="269">
        <f>SUM(R177:S177)</f>
        <v>0</v>
      </c>
      <c r="U177" s="276">
        <v>0</v>
      </c>
      <c r="V177" s="269">
        <f>T177+U177</f>
        <v>0</v>
      </c>
      <c r="W177" s="263">
        <f t="shared" si="153"/>
        <v>0</v>
      </c>
    </row>
    <row r="178" spans="9:25">
      <c r="L178" s="242" t="s">
        <v>22</v>
      </c>
      <c r="M178" s="259">
        <v>0</v>
      </c>
      <c r="N178" s="260">
        <v>0</v>
      </c>
      <c r="O178" s="269">
        <f>SUM(M178:N178)</f>
        <v>0</v>
      </c>
      <c r="P178" s="262">
        <v>0</v>
      </c>
      <c r="Q178" s="269">
        <f t="shared" si="160"/>
        <v>0</v>
      </c>
      <c r="R178" s="259">
        <v>0</v>
      </c>
      <c r="S178" s="260">
        <v>0</v>
      </c>
      <c r="T178" s="269">
        <f>SUM(R178:S178)</f>
        <v>0</v>
      </c>
      <c r="U178" s="262">
        <v>0</v>
      </c>
      <c r="V178" s="269">
        <f>T178+U178</f>
        <v>0</v>
      </c>
      <c r="W178" s="263">
        <f t="shared" si="153"/>
        <v>0</v>
      </c>
    </row>
    <row r="179" spans="9:25" ht="13.5" thickBot="1">
      <c r="L179" s="242" t="s">
        <v>23</v>
      </c>
      <c r="M179" s="259">
        <v>0</v>
      </c>
      <c r="N179" s="260">
        <v>0</v>
      </c>
      <c r="O179" s="269">
        <f>SUM(M179:N179)</f>
        <v>0</v>
      </c>
      <c r="P179" s="262">
        <v>0</v>
      </c>
      <c r="Q179" s="269">
        <f t="shared" si="160"/>
        <v>0</v>
      </c>
      <c r="R179" s="259">
        <v>0</v>
      </c>
      <c r="S179" s="260">
        <v>0</v>
      </c>
      <c r="T179" s="269">
        <f>SUM(R179:S179)</f>
        <v>0</v>
      </c>
      <c r="U179" s="262">
        <v>0</v>
      </c>
      <c r="V179" s="269">
        <f>T179+U179</f>
        <v>0</v>
      </c>
      <c r="W179" s="263">
        <f t="shared" si="153"/>
        <v>0</v>
      </c>
    </row>
    <row r="180" spans="9:25" ht="14.25" thickTop="1" thickBot="1">
      <c r="L180" s="264" t="s">
        <v>40</v>
      </c>
      <c r="M180" s="265">
        <f>+M177+M178+M179</f>
        <v>0</v>
      </c>
      <c r="N180" s="266">
        <f t="shared" ref="N180:V180" si="161">+N177+N178+N179</f>
        <v>0</v>
      </c>
      <c r="O180" s="267">
        <f t="shared" si="161"/>
        <v>0</v>
      </c>
      <c r="P180" s="265">
        <f t="shared" si="161"/>
        <v>0</v>
      </c>
      <c r="Q180" s="267">
        <f t="shared" si="161"/>
        <v>0</v>
      </c>
      <c r="R180" s="265">
        <f t="shared" si="161"/>
        <v>0</v>
      </c>
      <c r="S180" s="266">
        <f t="shared" si="161"/>
        <v>0</v>
      </c>
      <c r="T180" s="267">
        <f t="shared" si="161"/>
        <v>0</v>
      </c>
      <c r="U180" s="265">
        <f t="shared" si="161"/>
        <v>0</v>
      </c>
      <c r="V180" s="267">
        <f t="shared" si="161"/>
        <v>0</v>
      </c>
      <c r="W180" s="268">
        <f t="shared" si="153"/>
        <v>0</v>
      </c>
    </row>
    <row r="181" spans="9:25" ht="14.25" thickTop="1" thickBot="1">
      <c r="L181" s="264" t="s">
        <v>62</v>
      </c>
      <c r="M181" s="265">
        <f t="shared" ref="M181:V181" si="162">+M172+M176+M180</f>
        <v>0</v>
      </c>
      <c r="N181" s="266">
        <f t="shared" si="162"/>
        <v>0</v>
      </c>
      <c r="O181" s="267">
        <f t="shared" si="162"/>
        <v>0</v>
      </c>
      <c r="P181" s="265">
        <f t="shared" si="162"/>
        <v>0</v>
      </c>
      <c r="Q181" s="267">
        <f t="shared" si="162"/>
        <v>0</v>
      </c>
      <c r="R181" s="265">
        <f t="shared" si="162"/>
        <v>0</v>
      </c>
      <c r="S181" s="266">
        <f t="shared" si="162"/>
        <v>0</v>
      </c>
      <c r="T181" s="267">
        <f t="shared" si="162"/>
        <v>0</v>
      </c>
      <c r="U181" s="265">
        <f t="shared" si="162"/>
        <v>0</v>
      </c>
      <c r="V181" s="267">
        <f t="shared" si="162"/>
        <v>0</v>
      </c>
      <c r="W181" s="268">
        <f>IF(Q181=0,0,((V181/Q181)-1)*100)</f>
        <v>0</v>
      </c>
    </row>
    <row r="182" spans="9:25" ht="14.25" thickTop="1" thickBot="1">
      <c r="L182" s="264" t="s">
        <v>7</v>
      </c>
      <c r="M182" s="265">
        <f>+M181+M168</f>
        <v>0</v>
      </c>
      <c r="N182" s="266">
        <f t="shared" ref="N182:V182" si="163">+N181+N168</f>
        <v>0</v>
      </c>
      <c r="O182" s="267">
        <f t="shared" si="163"/>
        <v>0</v>
      </c>
      <c r="P182" s="265">
        <f t="shared" si="163"/>
        <v>0</v>
      </c>
      <c r="Q182" s="267">
        <f t="shared" si="163"/>
        <v>0</v>
      </c>
      <c r="R182" s="265">
        <f t="shared" si="163"/>
        <v>0</v>
      </c>
      <c r="S182" s="266">
        <f t="shared" si="163"/>
        <v>0</v>
      </c>
      <c r="T182" s="267">
        <f t="shared" si="163"/>
        <v>0</v>
      </c>
      <c r="U182" s="265">
        <f t="shared" si="163"/>
        <v>0</v>
      </c>
      <c r="V182" s="267">
        <f t="shared" si="163"/>
        <v>0</v>
      </c>
      <c r="W182" s="268">
        <f t="shared" ref="W182" si="164">IF(Q182=0,0,((V182/Q182)-1)*100)</f>
        <v>0</v>
      </c>
    </row>
    <row r="183" spans="9:25" ht="14.25" thickTop="1" thickBot="1">
      <c r="L183" s="277" t="s">
        <v>60</v>
      </c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</row>
    <row r="184" spans="9:25" ht="13.5" thickTop="1">
      <c r="L184" s="482" t="s">
        <v>55</v>
      </c>
      <c r="M184" s="483"/>
      <c r="N184" s="483"/>
      <c r="O184" s="483"/>
      <c r="P184" s="483"/>
      <c r="Q184" s="483"/>
      <c r="R184" s="483"/>
      <c r="S184" s="483"/>
      <c r="T184" s="483"/>
      <c r="U184" s="483"/>
      <c r="V184" s="483"/>
      <c r="W184" s="484"/>
    </row>
    <row r="185" spans="9:25" ht="13.5" thickBot="1">
      <c r="L185" s="485" t="s">
        <v>52</v>
      </c>
      <c r="M185" s="486"/>
      <c r="N185" s="486"/>
      <c r="O185" s="486"/>
      <c r="P185" s="486"/>
      <c r="Q185" s="486"/>
      <c r="R185" s="486"/>
      <c r="S185" s="486"/>
      <c r="T185" s="486"/>
      <c r="U185" s="486"/>
      <c r="V185" s="486"/>
      <c r="W185" s="487"/>
    </row>
    <row r="186" spans="9:25" ht="14.25" thickTop="1" thickBot="1">
      <c r="L186" s="235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7" t="s">
        <v>34</v>
      </c>
    </row>
    <row r="187" spans="9:25" ht="14.25" thickTop="1" thickBot="1">
      <c r="L187" s="238"/>
      <c r="M187" s="491" t="s">
        <v>58</v>
      </c>
      <c r="N187" s="492"/>
      <c r="O187" s="492"/>
      <c r="P187" s="492"/>
      <c r="Q187" s="492"/>
      <c r="R187" s="239" t="s">
        <v>59</v>
      </c>
      <c r="S187" s="240"/>
      <c r="T187" s="278"/>
      <c r="U187" s="239"/>
      <c r="V187" s="239"/>
      <c r="W187" s="351" t="s">
        <v>2</v>
      </c>
    </row>
    <row r="188" spans="9:25" ht="12" customHeight="1" thickTop="1">
      <c r="L188" s="242" t="s">
        <v>3</v>
      </c>
      <c r="M188" s="243"/>
      <c r="N188" s="244"/>
      <c r="O188" s="245"/>
      <c r="P188" s="246"/>
      <c r="Q188" s="245"/>
      <c r="R188" s="243"/>
      <c r="S188" s="244"/>
      <c r="T188" s="245"/>
      <c r="U188" s="246"/>
      <c r="V188" s="245"/>
      <c r="W188" s="352" t="s">
        <v>4</v>
      </c>
      <c r="X188" s="323"/>
      <c r="Y188" s="323"/>
    </row>
    <row r="189" spans="9:25" s="323" customFormat="1" ht="12" customHeight="1" thickBot="1">
      <c r="I189" s="322"/>
      <c r="L189" s="248"/>
      <c r="M189" s="249" t="s">
        <v>35</v>
      </c>
      <c r="N189" s="250" t="s">
        <v>36</v>
      </c>
      <c r="O189" s="251" t="s">
        <v>37</v>
      </c>
      <c r="P189" s="252" t="s">
        <v>32</v>
      </c>
      <c r="Q189" s="251" t="s">
        <v>7</v>
      </c>
      <c r="R189" s="249" t="s">
        <v>35</v>
      </c>
      <c r="S189" s="250" t="s">
        <v>36</v>
      </c>
      <c r="T189" s="251" t="s">
        <v>37</v>
      </c>
      <c r="U189" s="252" t="s">
        <v>32</v>
      </c>
      <c r="V189" s="251" t="s">
        <v>7</v>
      </c>
      <c r="W189" s="353"/>
      <c r="X189" s="1"/>
      <c r="Y189" s="1"/>
    </row>
    <row r="190" spans="9:25" ht="6" customHeight="1" thickTop="1">
      <c r="L190" s="242"/>
      <c r="M190" s="254"/>
      <c r="N190" s="255"/>
      <c r="O190" s="256"/>
      <c r="P190" s="257"/>
      <c r="Q190" s="256"/>
      <c r="R190" s="254"/>
      <c r="S190" s="255"/>
      <c r="T190" s="256"/>
      <c r="U190" s="257"/>
      <c r="V190" s="256"/>
      <c r="W190" s="258"/>
    </row>
    <row r="191" spans="9:25">
      <c r="L191" s="242" t="s">
        <v>10</v>
      </c>
      <c r="M191" s="259">
        <v>0</v>
      </c>
      <c r="N191" s="311">
        <v>0</v>
      </c>
      <c r="O191" s="261">
        <f>M191+N191</f>
        <v>0</v>
      </c>
      <c r="P191" s="262">
        <v>0</v>
      </c>
      <c r="Q191" s="261">
        <f t="shared" ref="Q191:Q193" si="165">O191+P191</f>
        <v>0</v>
      </c>
      <c r="R191" s="259">
        <v>0</v>
      </c>
      <c r="S191" s="260">
        <v>0</v>
      </c>
      <c r="T191" s="261">
        <f>R191+S191</f>
        <v>0</v>
      </c>
      <c r="U191" s="262">
        <v>0</v>
      </c>
      <c r="V191" s="261">
        <f>T191+U191</f>
        <v>0</v>
      </c>
      <c r="W191" s="263">
        <f>IF(Q191=0,0,((V191/Q191)-1)*100)</f>
        <v>0</v>
      </c>
    </row>
    <row r="192" spans="9:25">
      <c r="L192" s="324" t="s">
        <v>11</v>
      </c>
      <c r="M192" s="347">
        <v>0</v>
      </c>
      <c r="N192" s="328">
        <v>0</v>
      </c>
      <c r="O192" s="325">
        <f>M192+N192</f>
        <v>0</v>
      </c>
      <c r="P192" s="326">
        <v>0</v>
      </c>
      <c r="Q192" s="325">
        <f t="shared" si="165"/>
        <v>0</v>
      </c>
      <c r="R192" s="347">
        <v>20</v>
      </c>
      <c r="S192" s="328">
        <v>34</v>
      </c>
      <c r="T192" s="325">
        <f>R192+S192</f>
        <v>54</v>
      </c>
      <c r="U192" s="326">
        <v>0</v>
      </c>
      <c r="V192" s="325">
        <f>T192+U192</f>
        <v>54</v>
      </c>
      <c r="W192" s="327">
        <f>IF(Q192=0,0,((V192/Q192)-1)*100)</f>
        <v>0</v>
      </c>
    </row>
    <row r="193" spans="12:25" ht="13.5" thickBot="1">
      <c r="L193" s="248" t="s">
        <v>12</v>
      </c>
      <c r="M193" s="348">
        <v>0</v>
      </c>
      <c r="N193" s="260">
        <v>0</v>
      </c>
      <c r="O193" s="261">
        <f>M193+N193</f>
        <v>0</v>
      </c>
      <c r="P193" s="262">
        <v>0</v>
      </c>
      <c r="Q193" s="261">
        <f t="shared" si="165"/>
        <v>0</v>
      </c>
      <c r="R193" s="348">
        <v>54</v>
      </c>
      <c r="S193" s="260">
        <v>56</v>
      </c>
      <c r="T193" s="261">
        <f>R193+S193</f>
        <v>110</v>
      </c>
      <c r="U193" s="262">
        <v>0</v>
      </c>
      <c r="V193" s="261">
        <f>T193+U193</f>
        <v>110</v>
      </c>
      <c r="W193" s="349">
        <f>IF(Q193=0,0,((V193/Q193)-1)*100)</f>
        <v>0</v>
      </c>
    </row>
    <row r="194" spans="12:25" ht="14.25" thickTop="1" thickBot="1">
      <c r="L194" s="264" t="s">
        <v>38</v>
      </c>
      <c r="M194" s="265">
        <f>+M191+M192+M193</f>
        <v>0</v>
      </c>
      <c r="N194" s="266">
        <f t="shared" ref="N194:V194" si="166">+N191+N192+N193</f>
        <v>0</v>
      </c>
      <c r="O194" s="267">
        <f t="shared" si="166"/>
        <v>0</v>
      </c>
      <c r="P194" s="265">
        <f t="shared" si="166"/>
        <v>0</v>
      </c>
      <c r="Q194" s="267">
        <f t="shared" si="166"/>
        <v>0</v>
      </c>
      <c r="R194" s="265">
        <f t="shared" si="166"/>
        <v>74</v>
      </c>
      <c r="S194" s="266">
        <f t="shared" si="166"/>
        <v>90</v>
      </c>
      <c r="T194" s="267">
        <f t="shared" si="166"/>
        <v>164</v>
      </c>
      <c r="U194" s="265">
        <f t="shared" si="166"/>
        <v>0</v>
      </c>
      <c r="V194" s="267">
        <f t="shared" si="166"/>
        <v>164</v>
      </c>
      <c r="W194" s="268">
        <f t="shared" ref="W194:W206" si="167">IF(Q194=0,0,((V194/Q194)-1)*100)</f>
        <v>0</v>
      </c>
      <c r="X194" s="318"/>
      <c r="Y194" s="318"/>
    </row>
    <row r="195" spans="12:25" ht="13.5" thickTop="1">
      <c r="L195" s="242" t="s">
        <v>13</v>
      </c>
      <c r="M195" s="259">
        <v>0</v>
      </c>
      <c r="N195" s="260">
        <v>0</v>
      </c>
      <c r="O195" s="261">
        <f>M195+N195</f>
        <v>0</v>
      </c>
      <c r="P195" s="262">
        <v>0</v>
      </c>
      <c r="Q195" s="261">
        <f t="shared" ref="Q195:Q196" si="168">O195+P195</f>
        <v>0</v>
      </c>
      <c r="R195" s="259">
        <v>63</v>
      </c>
      <c r="S195" s="260">
        <v>74</v>
      </c>
      <c r="T195" s="261">
        <f>R195+S195</f>
        <v>137</v>
      </c>
      <c r="U195" s="262">
        <v>0</v>
      </c>
      <c r="V195" s="261">
        <f>T195+U195</f>
        <v>137</v>
      </c>
      <c r="W195" s="263">
        <f t="shared" si="167"/>
        <v>0</v>
      </c>
    </row>
    <row r="196" spans="12:25">
      <c r="L196" s="242" t="s">
        <v>14</v>
      </c>
      <c r="M196" s="259">
        <v>0</v>
      </c>
      <c r="N196" s="260">
        <v>0</v>
      </c>
      <c r="O196" s="261">
        <f>M196+N196</f>
        <v>0</v>
      </c>
      <c r="P196" s="262">
        <v>0</v>
      </c>
      <c r="Q196" s="261">
        <f t="shared" si="168"/>
        <v>0</v>
      </c>
      <c r="R196" s="259">
        <v>44</v>
      </c>
      <c r="S196" s="260">
        <v>73</v>
      </c>
      <c r="T196" s="261">
        <f>R196+S196</f>
        <v>117</v>
      </c>
      <c r="U196" s="262">
        <v>0</v>
      </c>
      <c r="V196" s="261">
        <f>T196+U196</f>
        <v>117</v>
      </c>
      <c r="W196" s="263">
        <f t="shared" si="167"/>
        <v>0</v>
      </c>
    </row>
    <row r="197" spans="12:25" ht="13.5" thickBot="1">
      <c r="L197" s="242" t="s">
        <v>15</v>
      </c>
      <c r="M197" s="259">
        <v>0</v>
      </c>
      <c r="N197" s="260">
        <v>0</v>
      </c>
      <c r="O197" s="261">
        <f>M197+N197</f>
        <v>0</v>
      </c>
      <c r="P197" s="262">
        <v>0</v>
      </c>
      <c r="Q197" s="261">
        <f>O197+P197</f>
        <v>0</v>
      </c>
      <c r="R197" s="259">
        <v>35</v>
      </c>
      <c r="S197" s="260">
        <v>57</v>
      </c>
      <c r="T197" s="261">
        <f>R197+S197</f>
        <v>92</v>
      </c>
      <c r="U197" s="262">
        <v>0</v>
      </c>
      <c r="V197" s="261">
        <f>T197+U197</f>
        <v>92</v>
      </c>
      <c r="W197" s="263">
        <f>IF(Q197=0,0,((V197/Q197)-1)*100)</f>
        <v>0</v>
      </c>
    </row>
    <row r="198" spans="12:25" ht="14.25" thickTop="1" thickBot="1">
      <c r="L198" s="264" t="s">
        <v>61</v>
      </c>
      <c r="M198" s="265">
        <f>+M195+M196+M197</f>
        <v>0</v>
      </c>
      <c r="N198" s="266">
        <f t="shared" ref="N198:V198" si="169">+N195+N196+N197</f>
        <v>0</v>
      </c>
      <c r="O198" s="267">
        <f t="shared" si="169"/>
        <v>0</v>
      </c>
      <c r="P198" s="265">
        <f t="shared" si="169"/>
        <v>0</v>
      </c>
      <c r="Q198" s="267">
        <f t="shared" si="169"/>
        <v>0</v>
      </c>
      <c r="R198" s="265">
        <f t="shared" si="169"/>
        <v>142</v>
      </c>
      <c r="S198" s="266">
        <f t="shared" si="169"/>
        <v>204</v>
      </c>
      <c r="T198" s="267">
        <f t="shared" si="169"/>
        <v>346</v>
      </c>
      <c r="U198" s="265">
        <f t="shared" si="169"/>
        <v>0</v>
      </c>
      <c r="V198" s="267">
        <f t="shared" si="169"/>
        <v>346</v>
      </c>
      <c r="W198" s="268">
        <f t="shared" ref="W198" si="170">IF(Q198=0,0,((V198/Q198)-1)*100)</f>
        <v>0</v>
      </c>
      <c r="X198" s="318"/>
    </row>
    <row r="199" spans="12:25" ht="13.5" thickTop="1">
      <c r="L199" s="242" t="s">
        <v>16</v>
      </c>
      <c r="M199" s="259">
        <v>0</v>
      </c>
      <c r="N199" s="260">
        <v>0</v>
      </c>
      <c r="O199" s="261">
        <f>SUM(M199:N199)</f>
        <v>0</v>
      </c>
      <c r="P199" s="262">
        <v>0</v>
      </c>
      <c r="Q199" s="261">
        <f t="shared" ref="Q199:Q201" si="171">O199+P199</f>
        <v>0</v>
      </c>
      <c r="R199" s="259">
        <v>35</v>
      </c>
      <c r="S199" s="260">
        <v>57</v>
      </c>
      <c r="T199" s="261">
        <f>SUM(R199:S199)</f>
        <v>92</v>
      </c>
      <c r="U199" s="262">
        <v>0</v>
      </c>
      <c r="V199" s="261">
        <f>T199+U199</f>
        <v>92</v>
      </c>
      <c r="W199" s="263">
        <f t="shared" si="167"/>
        <v>0</v>
      </c>
    </row>
    <row r="200" spans="12:25">
      <c r="L200" s="242" t="s">
        <v>17</v>
      </c>
      <c r="M200" s="259">
        <v>0</v>
      </c>
      <c r="N200" s="260">
        <v>0</v>
      </c>
      <c r="O200" s="261">
        <f>SUM(M200:N200)</f>
        <v>0</v>
      </c>
      <c r="P200" s="262">
        <v>0</v>
      </c>
      <c r="Q200" s="261">
        <f>O200+P200</f>
        <v>0</v>
      </c>
      <c r="R200" s="259">
        <v>33</v>
      </c>
      <c r="S200" s="260">
        <v>49</v>
      </c>
      <c r="T200" s="261">
        <f>SUM(R200:S200)</f>
        <v>82</v>
      </c>
      <c r="U200" s="262">
        <v>0</v>
      </c>
      <c r="V200" s="261">
        <f>T200+U200</f>
        <v>82</v>
      </c>
      <c r="W200" s="263">
        <f>IF(Q200=0,0,((V200/Q200)-1)*100)</f>
        <v>0</v>
      </c>
    </row>
    <row r="201" spans="12:25" ht="13.5" thickBot="1">
      <c r="L201" s="242" t="s">
        <v>18</v>
      </c>
      <c r="M201" s="259">
        <v>0</v>
      </c>
      <c r="N201" s="260">
        <v>0</v>
      </c>
      <c r="O201" s="269">
        <f>SUM(M201:N201)</f>
        <v>0</v>
      </c>
      <c r="P201" s="270">
        <v>0</v>
      </c>
      <c r="Q201" s="269">
        <f t="shared" si="171"/>
        <v>0</v>
      </c>
      <c r="R201" s="259">
        <v>45</v>
      </c>
      <c r="S201" s="260">
        <v>61</v>
      </c>
      <c r="T201" s="269">
        <f>SUM(R201:S201)</f>
        <v>106</v>
      </c>
      <c r="U201" s="270">
        <v>0</v>
      </c>
      <c r="V201" s="269">
        <f>T201+U201</f>
        <v>106</v>
      </c>
      <c r="W201" s="263">
        <f t="shared" si="167"/>
        <v>0</v>
      </c>
    </row>
    <row r="202" spans="12:25" ht="14.25" thickTop="1" thickBot="1">
      <c r="L202" s="271" t="s">
        <v>39</v>
      </c>
      <c r="M202" s="272">
        <f>+M199+M200+M201</f>
        <v>0</v>
      </c>
      <c r="N202" s="272">
        <f t="shared" ref="N202:V202" si="172">+N199+N200+N201</f>
        <v>0</v>
      </c>
      <c r="O202" s="273">
        <f t="shared" si="172"/>
        <v>0</v>
      </c>
      <c r="P202" s="274">
        <f t="shared" si="172"/>
        <v>0</v>
      </c>
      <c r="Q202" s="273">
        <f t="shared" si="172"/>
        <v>0</v>
      </c>
      <c r="R202" s="272">
        <f t="shared" si="172"/>
        <v>113</v>
      </c>
      <c r="S202" s="272">
        <f t="shared" si="172"/>
        <v>167</v>
      </c>
      <c r="T202" s="273">
        <f t="shared" si="172"/>
        <v>280</v>
      </c>
      <c r="U202" s="274">
        <f t="shared" si="172"/>
        <v>0</v>
      </c>
      <c r="V202" s="273">
        <f t="shared" si="172"/>
        <v>280</v>
      </c>
      <c r="W202" s="275">
        <f t="shared" si="167"/>
        <v>0</v>
      </c>
    </row>
    <row r="203" spans="12:25" ht="13.5" thickTop="1">
      <c r="L203" s="242" t="s">
        <v>21</v>
      </c>
      <c r="M203" s="259">
        <v>0</v>
      </c>
      <c r="N203" s="260">
        <v>0</v>
      </c>
      <c r="O203" s="269">
        <f>SUM(M203:N203)</f>
        <v>0</v>
      </c>
      <c r="P203" s="276">
        <v>0</v>
      </c>
      <c r="Q203" s="269">
        <f t="shared" ref="Q203:Q205" si="173">O203+P203</f>
        <v>0</v>
      </c>
      <c r="R203" s="259">
        <v>70</v>
      </c>
      <c r="S203" s="260">
        <v>71</v>
      </c>
      <c r="T203" s="269">
        <f>SUM(R203:S203)</f>
        <v>141</v>
      </c>
      <c r="U203" s="276">
        <v>0</v>
      </c>
      <c r="V203" s="269">
        <f>T203+U203</f>
        <v>141</v>
      </c>
      <c r="W203" s="263">
        <f t="shared" si="167"/>
        <v>0</v>
      </c>
    </row>
    <row r="204" spans="12:25">
      <c r="L204" s="242" t="s">
        <v>22</v>
      </c>
      <c r="M204" s="259">
        <v>0</v>
      </c>
      <c r="N204" s="260">
        <v>0</v>
      </c>
      <c r="O204" s="269">
        <f>SUM(M204:N204)</f>
        <v>0</v>
      </c>
      <c r="P204" s="262">
        <v>0</v>
      </c>
      <c r="Q204" s="269">
        <f t="shared" si="173"/>
        <v>0</v>
      </c>
      <c r="R204" s="259">
        <v>72</v>
      </c>
      <c r="S204" s="260">
        <v>64</v>
      </c>
      <c r="T204" s="269">
        <f>SUM(R204:S204)</f>
        <v>136</v>
      </c>
      <c r="U204" s="262">
        <v>0</v>
      </c>
      <c r="V204" s="269">
        <f>T204+U204</f>
        <v>136</v>
      </c>
      <c r="W204" s="263">
        <f t="shared" si="167"/>
        <v>0</v>
      </c>
    </row>
    <row r="205" spans="12:25" ht="13.5" thickBot="1">
      <c r="L205" s="242" t="s">
        <v>23</v>
      </c>
      <c r="M205" s="259">
        <v>0</v>
      </c>
      <c r="N205" s="260">
        <v>0</v>
      </c>
      <c r="O205" s="269">
        <f>SUM(M205:N205)</f>
        <v>0</v>
      </c>
      <c r="P205" s="262">
        <v>0</v>
      </c>
      <c r="Q205" s="269">
        <f t="shared" si="173"/>
        <v>0</v>
      </c>
      <c r="R205" s="259">
        <v>57</v>
      </c>
      <c r="S205" s="260">
        <v>53</v>
      </c>
      <c r="T205" s="269">
        <f>SUM(R205:S205)</f>
        <v>110</v>
      </c>
      <c r="U205" s="262">
        <v>0</v>
      </c>
      <c r="V205" s="269">
        <f>T205+U205</f>
        <v>110</v>
      </c>
      <c r="W205" s="263">
        <f t="shared" si="167"/>
        <v>0</v>
      </c>
    </row>
    <row r="206" spans="12:25" ht="14.25" thickTop="1" thickBot="1">
      <c r="L206" s="264" t="s">
        <v>40</v>
      </c>
      <c r="M206" s="265">
        <f>+M203+M204+M205</f>
        <v>0</v>
      </c>
      <c r="N206" s="266">
        <f t="shared" ref="N206:V206" si="174">+N203+N204+N205</f>
        <v>0</v>
      </c>
      <c r="O206" s="267">
        <f t="shared" si="174"/>
        <v>0</v>
      </c>
      <c r="P206" s="265">
        <f t="shared" si="174"/>
        <v>0</v>
      </c>
      <c r="Q206" s="267">
        <f t="shared" si="174"/>
        <v>0</v>
      </c>
      <c r="R206" s="265">
        <f t="shared" si="174"/>
        <v>199</v>
      </c>
      <c r="S206" s="266">
        <f t="shared" si="174"/>
        <v>188</v>
      </c>
      <c r="T206" s="267">
        <f t="shared" si="174"/>
        <v>387</v>
      </c>
      <c r="U206" s="265">
        <f t="shared" si="174"/>
        <v>0</v>
      </c>
      <c r="V206" s="267">
        <f t="shared" si="174"/>
        <v>387</v>
      </c>
      <c r="W206" s="268">
        <f t="shared" si="167"/>
        <v>0</v>
      </c>
    </row>
    <row r="207" spans="12:25" ht="14.25" thickTop="1" thickBot="1">
      <c r="L207" s="264" t="s">
        <v>62</v>
      </c>
      <c r="M207" s="265">
        <f t="shared" ref="M207:V207" si="175">+M198+M202+M206</f>
        <v>0</v>
      </c>
      <c r="N207" s="266">
        <f t="shared" si="175"/>
        <v>0</v>
      </c>
      <c r="O207" s="267">
        <f t="shared" si="175"/>
        <v>0</v>
      </c>
      <c r="P207" s="265">
        <f t="shared" si="175"/>
        <v>0</v>
      </c>
      <c r="Q207" s="267">
        <f t="shared" si="175"/>
        <v>0</v>
      </c>
      <c r="R207" s="265">
        <f t="shared" si="175"/>
        <v>454</v>
      </c>
      <c r="S207" s="266">
        <f t="shared" si="175"/>
        <v>559</v>
      </c>
      <c r="T207" s="267">
        <f t="shared" si="175"/>
        <v>1013</v>
      </c>
      <c r="U207" s="265">
        <f t="shared" si="175"/>
        <v>0</v>
      </c>
      <c r="V207" s="267">
        <f t="shared" si="175"/>
        <v>1013</v>
      </c>
      <c r="W207" s="268">
        <f>IF(Q207=0,0,((V207/Q207)-1)*100)</f>
        <v>0</v>
      </c>
    </row>
    <row r="208" spans="12:25" ht="14.25" thickTop="1" thickBot="1">
      <c r="L208" s="264" t="s">
        <v>7</v>
      </c>
      <c r="M208" s="265">
        <f>+M207+M194</f>
        <v>0</v>
      </c>
      <c r="N208" s="266">
        <f t="shared" ref="N208:V208" si="176">+N207+N194</f>
        <v>0</v>
      </c>
      <c r="O208" s="267">
        <f t="shared" si="176"/>
        <v>0</v>
      </c>
      <c r="P208" s="265">
        <f t="shared" si="176"/>
        <v>0</v>
      </c>
      <c r="Q208" s="267">
        <f t="shared" si="176"/>
        <v>0</v>
      </c>
      <c r="R208" s="265">
        <f t="shared" si="176"/>
        <v>528</v>
      </c>
      <c r="S208" s="266">
        <f t="shared" si="176"/>
        <v>649</v>
      </c>
      <c r="T208" s="267">
        <f t="shared" si="176"/>
        <v>1177</v>
      </c>
      <c r="U208" s="265">
        <f t="shared" si="176"/>
        <v>0</v>
      </c>
      <c r="V208" s="267">
        <f t="shared" si="176"/>
        <v>1177</v>
      </c>
      <c r="W208" s="268">
        <f>IF(Q208=0,0,((V208/Q208)-1)*100)</f>
        <v>0</v>
      </c>
    </row>
    <row r="209" spans="12:25" ht="14.25" thickTop="1" thickBot="1">
      <c r="L209" s="277" t="s">
        <v>60</v>
      </c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</row>
    <row r="210" spans="12:25" ht="13.5" thickTop="1">
      <c r="L210" s="476" t="s">
        <v>56</v>
      </c>
      <c r="M210" s="477"/>
      <c r="N210" s="477"/>
      <c r="O210" s="477"/>
      <c r="P210" s="477"/>
      <c r="Q210" s="477"/>
      <c r="R210" s="477"/>
      <c r="S210" s="477"/>
      <c r="T210" s="477"/>
      <c r="U210" s="477"/>
      <c r="V210" s="477"/>
      <c r="W210" s="478"/>
    </row>
    <row r="211" spans="12:25" ht="13.5" thickBot="1">
      <c r="L211" s="479" t="s">
        <v>53</v>
      </c>
      <c r="M211" s="480"/>
      <c r="N211" s="480"/>
      <c r="O211" s="480"/>
      <c r="P211" s="480"/>
      <c r="Q211" s="480"/>
      <c r="R211" s="480"/>
      <c r="S211" s="480"/>
      <c r="T211" s="480"/>
      <c r="U211" s="480"/>
      <c r="V211" s="480"/>
      <c r="W211" s="481"/>
    </row>
    <row r="212" spans="12:25" ht="14.25" thickTop="1" thickBot="1">
      <c r="L212" s="235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7" t="s">
        <v>34</v>
      </c>
    </row>
    <row r="213" spans="12:25" ht="12.75" customHeight="1" thickTop="1" thickBot="1">
      <c r="L213" s="238"/>
      <c r="M213" s="491" t="s">
        <v>58</v>
      </c>
      <c r="N213" s="492"/>
      <c r="O213" s="492"/>
      <c r="P213" s="492"/>
      <c r="Q213" s="492"/>
      <c r="R213" s="239" t="s">
        <v>59</v>
      </c>
      <c r="S213" s="240"/>
      <c r="T213" s="278"/>
      <c r="U213" s="239"/>
      <c r="V213" s="239"/>
      <c r="W213" s="351" t="s">
        <v>2</v>
      </c>
    </row>
    <row r="214" spans="12:25" ht="13.5" thickTop="1">
      <c r="L214" s="242" t="s">
        <v>3</v>
      </c>
      <c r="M214" s="243"/>
      <c r="N214" s="244"/>
      <c r="O214" s="245"/>
      <c r="P214" s="246"/>
      <c r="Q214" s="292"/>
      <c r="R214" s="243"/>
      <c r="S214" s="244"/>
      <c r="T214" s="245"/>
      <c r="U214" s="246"/>
      <c r="V214" s="350"/>
      <c r="W214" s="352" t="s">
        <v>4</v>
      </c>
    </row>
    <row r="215" spans="12:25" ht="13.5" thickBot="1">
      <c r="L215" s="248"/>
      <c r="M215" s="249" t="s">
        <v>35</v>
      </c>
      <c r="N215" s="250" t="s">
        <v>36</v>
      </c>
      <c r="O215" s="251" t="s">
        <v>37</v>
      </c>
      <c r="P215" s="252" t="s">
        <v>32</v>
      </c>
      <c r="Q215" s="379" t="s">
        <v>7</v>
      </c>
      <c r="R215" s="249" t="s">
        <v>35</v>
      </c>
      <c r="S215" s="250" t="s">
        <v>36</v>
      </c>
      <c r="T215" s="251" t="s">
        <v>37</v>
      </c>
      <c r="U215" s="252" t="s">
        <v>32</v>
      </c>
      <c r="V215" s="378" t="s">
        <v>7</v>
      </c>
      <c r="W215" s="353"/>
    </row>
    <row r="216" spans="12:25" ht="4.5" customHeight="1" thickTop="1">
      <c r="L216" s="242"/>
      <c r="M216" s="254"/>
      <c r="N216" s="255"/>
      <c r="O216" s="256"/>
      <c r="P216" s="257"/>
      <c r="Q216" s="293"/>
      <c r="R216" s="254"/>
      <c r="S216" s="255"/>
      <c r="T216" s="256"/>
      <c r="U216" s="257"/>
      <c r="V216" s="295"/>
      <c r="W216" s="258"/>
    </row>
    <row r="217" spans="12:25">
      <c r="L217" s="242" t="s">
        <v>10</v>
      </c>
      <c r="M217" s="259">
        <f t="shared" ref="M217:N219" si="177">+M165+M191</f>
        <v>0</v>
      </c>
      <c r="N217" s="260">
        <f t="shared" si="177"/>
        <v>0</v>
      </c>
      <c r="O217" s="261">
        <f>M217+N217</f>
        <v>0</v>
      </c>
      <c r="P217" s="262">
        <f>+P165+P191</f>
        <v>0</v>
      </c>
      <c r="Q217" s="294">
        <f t="shared" ref="Q217" si="178">O217+P217</f>
        <v>0</v>
      </c>
      <c r="R217" s="259">
        <f t="shared" ref="R217:S219" si="179">+R165+R191</f>
        <v>0</v>
      </c>
      <c r="S217" s="260">
        <f t="shared" si="179"/>
        <v>0</v>
      </c>
      <c r="T217" s="261">
        <f>R217+S217</f>
        <v>0</v>
      </c>
      <c r="U217" s="262">
        <f>+U165+U191</f>
        <v>0</v>
      </c>
      <c r="V217" s="296">
        <f>T217+U217</f>
        <v>0</v>
      </c>
      <c r="W217" s="263">
        <f>IF(Q217=0,0,((V217/Q217)-1)*100)</f>
        <v>0</v>
      </c>
    </row>
    <row r="218" spans="12:25">
      <c r="L218" s="242" t="s">
        <v>11</v>
      </c>
      <c r="M218" s="259">
        <f t="shared" si="177"/>
        <v>0</v>
      </c>
      <c r="N218" s="260">
        <f t="shared" si="177"/>
        <v>0</v>
      </c>
      <c r="O218" s="261">
        <f t="shared" ref="O218:O219" si="180">M218+N218</f>
        <v>0</v>
      </c>
      <c r="P218" s="262">
        <f>+P166+P192</f>
        <v>0</v>
      </c>
      <c r="Q218" s="294">
        <f>O218+P218</f>
        <v>0</v>
      </c>
      <c r="R218" s="259">
        <f t="shared" si="179"/>
        <v>20</v>
      </c>
      <c r="S218" s="260">
        <f t="shared" si="179"/>
        <v>34</v>
      </c>
      <c r="T218" s="261">
        <f t="shared" ref="T218:T219" si="181">R218+S218</f>
        <v>54</v>
      </c>
      <c r="U218" s="262">
        <f>+U166+U192</f>
        <v>0</v>
      </c>
      <c r="V218" s="296">
        <f>T218+U218</f>
        <v>54</v>
      </c>
      <c r="W218" s="263">
        <f>IF(Q218=0,0,((V218/Q218)-1)*100)</f>
        <v>0</v>
      </c>
    </row>
    <row r="219" spans="12:25" ht="13.5" thickBot="1">
      <c r="L219" s="248" t="s">
        <v>12</v>
      </c>
      <c r="M219" s="259">
        <f t="shared" si="177"/>
        <v>0</v>
      </c>
      <c r="N219" s="260">
        <f t="shared" si="177"/>
        <v>0</v>
      </c>
      <c r="O219" s="261">
        <f t="shared" si="180"/>
        <v>0</v>
      </c>
      <c r="P219" s="262">
        <f>+P167+P193</f>
        <v>0</v>
      </c>
      <c r="Q219" s="294">
        <f>O219+P219</f>
        <v>0</v>
      </c>
      <c r="R219" s="259">
        <f t="shared" si="179"/>
        <v>54</v>
      </c>
      <c r="S219" s="260">
        <f t="shared" si="179"/>
        <v>56</v>
      </c>
      <c r="T219" s="261">
        <f t="shared" si="181"/>
        <v>110</v>
      </c>
      <c r="U219" s="262">
        <f>+U167+U193</f>
        <v>0</v>
      </c>
      <c r="V219" s="296">
        <f>T219+U219</f>
        <v>110</v>
      </c>
      <c r="W219" s="263">
        <f>IF(Q219=0,0,((V219/Q219)-1)*100)</f>
        <v>0</v>
      </c>
      <c r="X219" s="318"/>
      <c r="Y219" s="318"/>
    </row>
    <row r="220" spans="12:25" ht="14.25" thickTop="1" thickBot="1">
      <c r="L220" s="264" t="s">
        <v>38</v>
      </c>
      <c r="M220" s="265">
        <f>+M217+M218+M219</f>
        <v>0</v>
      </c>
      <c r="N220" s="266">
        <f t="shared" ref="N220:V220" si="182">+N217+N218+N219</f>
        <v>0</v>
      </c>
      <c r="O220" s="267">
        <f t="shared" si="182"/>
        <v>0</v>
      </c>
      <c r="P220" s="265">
        <f t="shared" si="182"/>
        <v>0</v>
      </c>
      <c r="Q220" s="267">
        <f t="shared" si="182"/>
        <v>0</v>
      </c>
      <c r="R220" s="265">
        <f t="shared" si="182"/>
        <v>74</v>
      </c>
      <c r="S220" s="266">
        <f t="shared" si="182"/>
        <v>90</v>
      </c>
      <c r="T220" s="267">
        <f t="shared" si="182"/>
        <v>164</v>
      </c>
      <c r="U220" s="265">
        <f t="shared" si="182"/>
        <v>0</v>
      </c>
      <c r="V220" s="267">
        <f t="shared" si="182"/>
        <v>164</v>
      </c>
      <c r="W220" s="268">
        <f t="shared" ref="W220" si="183">IF(Q220=0,0,((V220/Q220)-1)*100)</f>
        <v>0</v>
      </c>
    </row>
    <row r="221" spans="12:25" ht="13.5" thickTop="1">
      <c r="L221" s="242" t="s">
        <v>13</v>
      </c>
      <c r="M221" s="259">
        <f t="shared" ref="M221:N223" si="184">+M169+M195</f>
        <v>0</v>
      </c>
      <c r="N221" s="260">
        <f t="shared" si="184"/>
        <v>0</v>
      </c>
      <c r="O221" s="261">
        <f t="shared" ref="O221:O222" si="185">M221+N221</f>
        <v>0</v>
      </c>
      <c r="P221" s="262">
        <f>+P169+P195</f>
        <v>0</v>
      </c>
      <c r="Q221" s="294">
        <f t="shared" ref="Q221:Q222" si="186">O221+P221</f>
        <v>0</v>
      </c>
      <c r="R221" s="259">
        <f t="shared" ref="R221:S223" si="187">+R169+R195</f>
        <v>63</v>
      </c>
      <c r="S221" s="260">
        <f t="shared" si="187"/>
        <v>74</v>
      </c>
      <c r="T221" s="261">
        <f t="shared" ref="T221:T222" si="188">R221+S221</f>
        <v>137</v>
      </c>
      <c r="U221" s="262">
        <f>+U169+U195</f>
        <v>0</v>
      </c>
      <c r="V221" s="296">
        <f>T221+U221</f>
        <v>137</v>
      </c>
      <c r="W221" s="263">
        <f>IF(Q221=0,0,((V221/Q221)-1)*100)</f>
        <v>0</v>
      </c>
    </row>
    <row r="222" spans="12:25">
      <c r="L222" s="242" t="s">
        <v>14</v>
      </c>
      <c r="M222" s="259">
        <f t="shared" si="184"/>
        <v>0</v>
      </c>
      <c r="N222" s="260">
        <f t="shared" si="184"/>
        <v>0</v>
      </c>
      <c r="O222" s="261">
        <f t="shared" si="185"/>
        <v>0</v>
      </c>
      <c r="P222" s="262">
        <f>+P170+P196</f>
        <v>0</v>
      </c>
      <c r="Q222" s="294">
        <f t="shared" si="186"/>
        <v>0</v>
      </c>
      <c r="R222" s="259">
        <f t="shared" si="187"/>
        <v>44</v>
      </c>
      <c r="S222" s="260">
        <f t="shared" si="187"/>
        <v>73</v>
      </c>
      <c r="T222" s="261">
        <f t="shared" si="188"/>
        <v>117</v>
      </c>
      <c r="U222" s="262">
        <f>+U170+U196</f>
        <v>0</v>
      </c>
      <c r="V222" s="296">
        <f>T222+U222</f>
        <v>117</v>
      </c>
      <c r="W222" s="263">
        <f t="shared" ref="W222:W232" si="189">IF(Q222=0,0,((V222/Q222)-1)*100)</f>
        <v>0</v>
      </c>
    </row>
    <row r="223" spans="12:25" ht="13.5" thickBot="1">
      <c r="L223" s="242" t="s">
        <v>15</v>
      </c>
      <c r="M223" s="259">
        <f t="shared" si="184"/>
        <v>0</v>
      </c>
      <c r="N223" s="260">
        <f t="shared" si="184"/>
        <v>0</v>
      </c>
      <c r="O223" s="261">
        <f>M223+N223</f>
        <v>0</v>
      </c>
      <c r="P223" s="262">
        <f>+P171+P197</f>
        <v>0</v>
      </c>
      <c r="Q223" s="294">
        <f>O223+P223</f>
        <v>0</v>
      </c>
      <c r="R223" s="259">
        <f t="shared" si="187"/>
        <v>35</v>
      </c>
      <c r="S223" s="260">
        <f t="shared" si="187"/>
        <v>57</v>
      </c>
      <c r="T223" s="261">
        <f>R223+S223</f>
        <v>92</v>
      </c>
      <c r="U223" s="262">
        <f>+U171+U197</f>
        <v>0</v>
      </c>
      <c r="V223" s="296">
        <f>T223+U223</f>
        <v>92</v>
      </c>
      <c r="W223" s="263">
        <f>IF(Q223=0,0,((V223/Q223)-1)*100)</f>
        <v>0</v>
      </c>
    </row>
    <row r="224" spans="12:25" ht="14.25" thickTop="1" thickBot="1">
      <c r="L224" s="264" t="s">
        <v>61</v>
      </c>
      <c r="M224" s="265">
        <f>+M221+M222+M223</f>
        <v>0</v>
      </c>
      <c r="N224" s="266">
        <f t="shared" ref="N224:V224" si="190">+N221+N222+N223</f>
        <v>0</v>
      </c>
      <c r="O224" s="267">
        <f t="shared" si="190"/>
        <v>0</v>
      </c>
      <c r="P224" s="265">
        <f t="shared" si="190"/>
        <v>0</v>
      </c>
      <c r="Q224" s="267">
        <f t="shared" si="190"/>
        <v>0</v>
      </c>
      <c r="R224" s="265">
        <f t="shared" si="190"/>
        <v>142</v>
      </c>
      <c r="S224" s="266">
        <f t="shared" si="190"/>
        <v>204</v>
      </c>
      <c r="T224" s="267">
        <f t="shared" si="190"/>
        <v>346</v>
      </c>
      <c r="U224" s="265">
        <f t="shared" si="190"/>
        <v>0</v>
      </c>
      <c r="V224" s="267">
        <f t="shared" si="190"/>
        <v>346</v>
      </c>
      <c r="W224" s="268">
        <f t="shared" ref="W224" si="191">IF(Q224=0,0,((V224/Q224)-1)*100)</f>
        <v>0</v>
      </c>
      <c r="X224" s="318"/>
    </row>
    <row r="225" spans="12:23" ht="13.5" thickTop="1">
      <c r="L225" s="242" t="s">
        <v>16</v>
      </c>
      <c r="M225" s="259">
        <f t="shared" ref="M225:N227" si="192">+M173+M199</f>
        <v>0</v>
      </c>
      <c r="N225" s="260">
        <f t="shared" si="192"/>
        <v>0</v>
      </c>
      <c r="O225" s="261">
        <f t="shared" ref="O225:O227" si="193">M225+N225</f>
        <v>0</v>
      </c>
      <c r="P225" s="262">
        <f>+P173+P199</f>
        <v>0</v>
      </c>
      <c r="Q225" s="294">
        <f t="shared" ref="Q225:Q227" si="194">O225+P225</f>
        <v>0</v>
      </c>
      <c r="R225" s="259">
        <f t="shared" ref="R225:S227" si="195">+R173+R199</f>
        <v>35</v>
      </c>
      <c r="S225" s="260">
        <f t="shared" si="195"/>
        <v>57</v>
      </c>
      <c r="T225" s="261">
        <f t="shared" ref="T225:T227" si="196">R225+S225</f>
        <v>92</v>
      </c>
      <c r="U225" s="262">
        <f>+U173+U199</f>
        <v>0</v>
      </c>
      <c r="V225" s="296">
        <f>T225+U225</f>
        <v>92</v>
      </c>
      <c r="W225" s="263">
        <f t="shared" si="189"/>
        <v>0</v>
      </c>
    </row>
    <row r="226" spans="12:23">
      <c r="L226" s="242" t="s">
        <v>17</v>
      </c>
      <c r="M226" s="259">
        <f t="shared" si="192"/>
        <v>0</v>
      </c>
      <c r="N226" s="260">
        <f t="shared" si="192"/>
        <v>0</v>
      </c>
      <c r="O226" s="261">
        <f>M226+N226</f>
        <v>0</v>
      </c>
      <c r="P226" s="262">
        <f>+P174+P200</f>
        <v>0</v>
      </c>
      <c r="Q226" s="294">
        <f>O226+P226</f>
        <v>0</v>
      </c>
      <c r="R226" s="259">
        <f t="shared" si="195"/>
        <v>33</v>
      </c>
      <c r="S226" s="260">
        <f t="shared" si="195"/>
        <v>49</v>
      </c>
      <c r="T226" s="261">
        <f>R226+S226</f>
        <v>82</v>
      </c>
      <c r="U226" s="262">
        <f>+U174+U200</f>
        <v>0</v>
      </c>
      <c r="V226" s="296">
        <f>T226+U226</f>
        <v>82</v>
      </c>
      <c r="W226" s="263">
        <f>IF(Q226=0,0,((V226/Q226)-1)*100)</f>
        <v>0</v>
      </c>
    </row>
    <row r="227" spans="12:23" ht="13.5" thickBot="1">
      <c r="L227" s="242" t="s">
        <v>18</v>
      </c>
      <c r="M227" s="259">
        <f t="shared" si="192"/>
        <v>0</v>
      </c>
      <c r="N227" s="260">
        <f t="shared" si="192"/>
        <v>0</v>
      </c>
      <c r="O227" s="269">
        <f t="shared" si="193"/>
        <v>0</v>
      </c>
      <c r="P227" s="270">
        <f>+P175+P201</f>
        <v>0</v>
      </c>
      <c r="Q227" s="294">
        <f t="shared" si="194"/>
        <v>0</v>
      </c>
      <c r="R227" s="259">
        <f t="shared" si="195"/>
        <v>45</v>
      </c>
      <c r="S227" s="260">
        <f t="shared" si="195"/>
        <v>61</v>
      </c>
      <c r="T227" s="269">
        <f t="shared" si="196"/>
        <v>106</v>
      </c>
      <c r="U227" s="270">
        <f>+U175+U201</f>
        <v>0</v>
      </c>
      <c r="V227" s="296">
        <f>T227+U227</f>
        <v>106</v>
      </c>
      <c r="W227" s="263">
        <f t="shared" si="189"/>
        <v>0</v>
      </c>
    </row>
    <row r="228" spans="12:23" ht="14.25" thickTop="1" thickBot="1">
      <c r="L228" s="271" t="s">
        <v>39</v>
      </c>
      <c r="M228" s="272">
        <f t="shared" ref="M228:V228" si="197">SUM(M225:M227)</f>
        <v>0</v>
      </c>
      <c r="N228" s="272">
        <f t="shared" si="197"/>
        <v>0</v>
      </c>
      <c r="O228" s="273">
        <f t="shared" si="197"/>
        <v>0</v>
      </c>
      <c r="P228" s="274">
        <f t="shared" si="197"/>
        <v>0</v>
      </c>
      <c r="Q228" s="273">
        <f t="shared" si="197"/>
        <v>0</v>
      </c>
      <c r="R228" s="272">
        <f t="shared" si="197"/>
        <v>113</v>
      </c>
      <c r="S228" s="272">
        <f t="shared" si="197"/>
        <v>167</v>
      </c>
      <c r="T228" s="273">
        <f t="shared" si="197"/>
        <v>280</v>
      </c>
      <c r="U228" s="274">
        <f t="shared" si="197"/>
        <v>0</v>
      </c>
      <c r="V228" s="273">
        <f t="shared" si="197"/>
        <v>280</v>
      </c>
      <c r="W228" s="374">
        <f t="shared" si="189"/>
        <v>0</v>
      </c>
    </row>
    <row r="229" spans="12:23" ht="13.5" thickTop="1">
      <c r="L229" s="242" t="s">
        <v>21</v>
      </c>
      <c r="M229" s="259">
        <f t="shared" ref="M229:N231" si="198">+M177+M203</f>
        <v>0</v>
      </c>
      <c r="N229" s="260">
        <f t="shared" si="198"/>
        <v>0</v>
      </c>
      <c r="O229" s="269">
        <f t="shared" ref="O229:O231" si="199">M229+N229</f>
        <v>0</v>
      </c>
      <c r="P229" s="276">
        <f>+P177+P203</f>
        <v>0</v>
      </c>
      <c r="Q229" s="294">
        <f t="shared" ref="Q229:Q231" si="200">O229+P229</f>
        <v>0</v>
      </c>
      <c r="R229" s="259">
        <f t="shared" ref="R229:S231" si="201">+R177+R203</f>
        <v>70</v>
      </c>
      <c r="S229" s="260">
        <f t="shared" si="201"/>
        <v>71</v>
      </c>
      <c r="T229" s="269">
        <f t="shared" ref="T229:T231" si="202">R229+S229</f>
        <v>141</v>
      </c>
      <c r="U229" s="276">
        <f>+U177+U203</f>
        <v>0</v>
      </c>
      <c r="V229" s="296">
        <f>T229+U229</f>
        <v>141</v>
      </c>
      <c r="W229" s="263">
        <f t="shared" si="189"/>
        <v>0</v>
      </c>
    </row>
    <row r="230" spans="12:23">
      <c r="L230" s="242" t="s">
        <v>22</v>
      </c>
      <c r="M230" s="259">
        <f t="shared" si="198"/>
        <v>0</v>
      </c>
      <c r="N230" s="260">
        <f t="shared" si="198"/>
        <v>0</v>
      </c>
      <c r="O230" s="269">
        <f t="shared" si="199"/>
        <v>0</v>
      </c>
      <c r="P230" s="262">
        <f>+P178+P204</f>
        <v>0</v>
      </c>
      <c r="Q230" s="294">
        <f t="shared" si="200"/>
        <v>0</v>
      </c>
      <c r="R230" s="259">
        <f t="shared" si="201"/>
        <v>72</v>
      </c>
      <c r="S230" s="260">
        <f t="shared" si="201"/>
        <v>64</v>
      </c>
      <c r="T230" s="269">
        <f t="shared" si="202"/>
        <v>136</v>
      </c>
      <c r="U230" s="262">
        <f>+U178+U204</f>
        <v>0</v>
      </c>
      <c r="V230" s="296">
        <f>T230+U230</f>
        <v>136</v>
      </c>
      <c r="W230" s="263">
        <f t="shared" si="189"/>
        <v>0</v>
      </c>
    </row>
    <row r="231" spans="12:23" ht="13.5" thickBot="1">
      <c r="L231" s="242" t="s">
        <v>23</v>
      </c>
      <c r="M231" s="259">
        <f t="shared" si="198"/>
        <v>0</v>
      </c>
      <c r="N231" s="260">
        <f t="shared" si="198"/>
        <v>0</v>
      </c>
      <c r="O231" s="269">
        <f t="shared" si="199"/>
        <v>0</v>
      </c>
      <c r="P231" s="262">
        <f>+P179+P205</f>
        <v>0</v>
      </c>
      <c r="Q231" s="294">
        <f t="shared" si="200"/>
        <v>0</v>
      </c>
      <c r="R231" s="259">
        <f t="shared" si="201"/>
        <v>57</v>
      </c>
      <c r="S231" s="260">
        <f t="shared" si="201"/>
        <v>53</v>
      </c>
      <c r="T231" s="269">
        <f t="shared" si="202"/>
        <v>110</v>
      </c>
      <c r="U231" s="262">
        <f>+U179+U205</f>
        <v>0</v>
      </c>
      <c r="V231" s="296">
        <f>T231+U231</f>
        <v>110</v>
      </c>
      <c r="W231" s="263">
        <f t="shared" si="189"/>
        <v>0</v>
      </c>
    </row>
    <row r="232" spans="12:23" ht="14.25" thickTop="1" thickBot="1">
      <c r="L232" s="264" t="s">
        <v>40</v>
      </c>
      <c r="M232" s="265">
        <f>+M229+M230+M231</f>
        <v>0</v>
      </c>
      <c r="N232" s="266">
        <f t="shared" ref="N232:V232" si="203">+N229+N230+N231</f>
        <v>0</v>
      </c>
      <c r="O232" s="267">
        <f t="shared" si="203"/>
        <v>0</v>
      </c>
      <c r="P232" s="265">
        <f t="shared" si="203"/>
        <v>0</v>
      </c>
      <c r="Q232" s="267">
        <f t="shared" si="203"/>
        <v>0</v>
      </c>
      <c r="R232" s="265">
        <f t="shared" si="203"/>
        <v>199</v>
      </c>
      <c r="S232" s="266">
        <f t="shared" si="203"/>
        <v>188</v>
      </c>
      <c r="T232" s="267">
        <f t="shared" si="203"/>
        <v>387</v>
      </c>
      <c r="U232" s="265">
        <f t="shared" si="203"/>
        <v>0</v>
      </c>
      <c r="V232" s="267">
        <f t="shared" si="203"/>
        <v>387</v>
      </c>
      <c r="W232" s="268">
        <f t="shared" si="189"/>
        <v>0</v>
      </c>
    </row>
    <row r="233" spans="12:23" ht="14.25" thickTop="1" thickBot="1">
      <c r="L233" s="264" t="s">
        <v>62</v>
      </c>
      <c r="M233" s="265">
        <f t="shared" ref="M233:V233" si="204">+M224+M228+M232</f>
        <v>0</v>
      </c>
      <c r="N233" s="266">
        <f t="shared" si="204"/>
        <v>0</v>
      </c>
      <c r="O233" s="267">
        <f t="shared" si="204"/>
        <v>0</v>
      </c>
      <c r="P233" s="265">
        <f t="shared" si="204"/>
        <v>0</v>
      </c>
      <c r="Q233" s="267">
        <f t="shared" si="204"/>
        <v>0</v>
      </c>
      <c r="R233" s="265">
        <f t="shared" si="204"/>
        <v>454</v>
      </c>
      <c r="S233" s="266">
        <f t="shared" si="204"/>
        <v>559</v>
      </c>
      <c r="T233" s="267">
        <f t="shared" si="204"/>
        <v>1013</v>
      </c>
      <c r="U233" s="265">
        <f t="shared" si="204"/>
        <v>0</v>
      </c>
      <c r="V233" s="267">
        <f t="shared" si="204"/>
        <v>1013</v>
      </c>
      <c r="W233" s="268">
        <f>IF(Q233=0,0,((V233/Q233)-1)*100)</f>
        <v>0</v>
      </c>
    </row>
    <row r="234" spans="12:23" ht="14.25" thickTop="1" thickBot="1">
      <c r="L234" s="264" t="s">
        <v>7</v>
      </c>
      <c r="M234" s="265">
        <f>+M233+M220</f>
        <v>0</v>
      </c>
      <c r="N234" s="266">
        <f t="shared" ref="N234:V234" si="205">+N233+N220</f>
        <v>0</v>
      </c>
      <c r="O234" s="267">
        <f t="shared" si="205"/>
        <v>0</v>
      </c>
      <c r="P234" s="265">
        <f t="shared" si="205"/>
        <v>0</v>
      </c>
      <c r="Q234" s="267">
        <f t="shared" si="205"/>
        <v>0</v>
      </c>
      <c r="R234" s="265">
        <f t="shared" si="205"/>
        <v>528</v>
      </c>
      <c r="S234" s="266">
        <f t="shared" si="205"/>
        <v>649</v>
      </c>
      <c r="T234" s="267">
        <f t="shared" si="205"/>
        <v>1177</v>
      </c>
      <c r="U234" s="265">
        <f t="shared" si="205"/>
        <v>0</v>
      </c>
      <c r="V234" s="267">
        <f t="shared" si="205"/>
        <v>1177</v>
      </c>
      <c r="W234" s="268">
        <f>IF(Q234=0,0,((V234/Q234)-1)*100)</f>
        <v>0</v>
      </c>
    </row>
    <row r="235" spans="12:23" ht="13.5" thickTop="1">
      <c r="L235" s="277" t="s">
        <v>60</v>
      </c>
      <c r="M235" s="236"/>
      <c r="N235" s="236"/>
      <c r="O235" s="236"/>
      <c r="P235" s="236"/>
      <c r="Q235" s="236"/>
      <c r="R235" s="236"/>
      <c r="S235" s="236"/>
      <c r="T235" s="236"/>
      <c r="U235" s="236"/>
      <c r="V235" s="236"/>
      <c r="W235" s="236"/>
    </row>
  </sheetData>
  <mergeCells count="39"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W235"/>
  <sheetViews>
    <sheetView topLeftCell="E73" zoomScaleNormal="100" workbookViewId="0">
      <selection activeCell="W20" sqref="W20"/>
    </sheetView>
  </sheetViews>
  <sheetFormatPr defaultColWidth="7" defaultRowHeight="12.75"/>
  <cols>
    <col min="1" max="1" width="7" style="3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3"/>
    <col min="12" max="12" width="13" style="1" customWidth="1"/>
    <col min="13" max="14" width="11.85546875" style="1" customWidth="1"/>
    <col min="15" max="15" width="14.140625" style="1" bestFit="1" customWidth="1"/>
    <col min="16" max="16" width="11" style="1" customWidth="1"/>
    <col min="17" max="19" width="11.85546875" style="1" customWidth="1"/>
    <col min="20" max="20" width="14.140625" style="1" bestFit="1" customWidth="1"/>
    <col min="21" max="21" width="11" style="1" customWidth="1"/>
    <col min="22" max="22" width="11.85546875" style="1" customWidth="1"/>
    <col min="23" max="23" width="12.140625" style="2" bestFit="1" customWidth="1"/>
    <col min="24" max="16384" width="7" style="1"/>
  </cols>
  <sheetData>
    <row r="1" spans="1:23" ht="13.5" thickBot="1"/>
    <row r="2" spans="1:23" ht="13.5" thickTop="1">
      <c r="B2" s="449" t="s">
        <v>0</v>
      </c>
      <c r="C2" s="450"/>
      <c r="D2" s="450"/>
      <c r="E2" s="450"/>
      <c r="F2" s="450"/>
      <c r="G2" s="450"/>
      <c r="H2" s="450"/>
      <c r="I2" s="451"/>
      <c r="J2" s="3"/>
      <c r="L2" s="452" t="s">
        <v>1</v>
      </c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4"/>
    </row>
    <row r="3" spans="1:23" ht="13.5" thickBot="1">
      <c r="B3" s="455" t="s">
        <v>46</v>
      </c>
      <c r="C3" s="456"/>
      <c r="D3" s="456"/>
      <c r="E3" s="456"/>
      <c r="F3" s="456"/>
      <c r="G3" s="456"/>
      <c r="H3" s="456"/>
      <c r="I3" s="457"/>
      <c r="J3" s="3"/>
      <c r="L3" s="458" t="s">
        <v>48</v>
      </c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60"/>
    </row>
    <row r="4" spans="1:23" ht="14.25" thickTop="1" thickBot="1">
      <c r="B4" s="105"/>
      <c r="C4" s="106"/>
      <c r="D4" s="106"/>
      <c r="E4" s="106"/>
      <c r="F4" s="106"/>
      <c r="G4" s="106"/>
      <c r="H4" s="106"/>
      <c r="I4" s="107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8"/>
      <c r="C5" s="461" t="s">
        <v>64</v>
      </c>
      <c r="D5" s="462"/>
      <c r="E5" s="463"/>
      <c r="F5" s="461" t="s">
        <v>65</v>
      </c>
      <c r="G5" s="462"/>
      <c r="H5" s="463"/>
      <c r="I5" s="109" t="s">
        <v>2</v>
      </c>
      <c r="J5" s="3"/>
      <c r="L5" s="11"/>
      <c r="M5" s="464" t="s">
        <v>64</v>
      </c>
      <c r="N5" s="465"/>
      <c r="O5" s="465"/>
      <c r="P5" s="465"/>
      <c r="Q5" s="466"/>
      <c r="R5" s="464" t="s">
        <v>65</v>
      </c>
      <c r="S5" s="465"/>
      <c r="T5" s="465"/>
      <c r="U5" s="465"/>
      <c r="V5" s="466"/>
      <c r="W5" s="12" t="s">
        <v>2</v>
      </c>
    </row>
    <row r="6" spans="1:23" ht="13.5" thickTop="1">
      <c r="B6" s="110" t="s">
        <v>3</v>
      </c>
      <c r="C6" s="217"/>
      <c r="D6" s="112"/>
      <c r="E6" s="113"/>
      <c r="F6" s="217"/>
      <c r="G6" s="112"/>
      <c r="H6" s="113"/>
      <c r="I6" s="114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5"/>
      <c r="C7" s="218" t="s">
        <v>5</v>
      </c>
      <c r="D7" s="117" t="s">
        <v>6</v>
      </c>
      <c r="E7" s="408" t="s">
        <v>7</v>
      </c>
      <c r="F7" s="218" t="s">
        <v>5</v>
      </c>
      <c r="G7" s="117" t="s">
        <v>6</v>
      </c>
      <c r="H7" s="118" t="s">
        <v>7</v>
      </c>
      <c r="I7" s="119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10"/>
      <c r="C8" s="219"/>
      <c r="D8" s="121"/>
      <c r="E8" s="173"/>
      <c r="F8" s="219"/>
      <c r="G8" s="121"/>
      <c r="H8" s="173"/>
      <c r="I8" s="123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80" t="str">
        <f t="shared" ref="A9:A14" si="0">IF(ISERROR(F9/G9)," ",IF(F9/G9&gt;0.5,IF(F9/G9&lt;1.5," ","NOT OK"),"NOT OK"))</f>
        <v xml:space="preserve"> </v>
      </c>
      <c r="B9" s="110" t="s">
        <v>13</v>
      </c>
      <c r="C9" s="214">
        <v>59</v>
      </c>
      <c r="D9" s="125">
        <v>59</v>
      </c>
      <c r="E9" s="168">
        <f>SUM(C9:D9)</f>
        <v>118</v>
      </c>
      <c r="F9" s="214">
        <v>156</v>
      </c>
      <c r="G9" s="125">
        <v>156</v>
      </c>
      <c r="H9" s="168">
        <f>SUM(F9:G9)</f>
        <v>312</v>
      </c>
      <c r="I9" s="127">
        <f t="shared" ref="I9:I14" si="1">IF(E9=0,0,((H9/E9)-1)*100)</f>
        <v>164.40677966101697</v>
      </c>
      <c r="J9" s="3"/>
      <c r="L9" s="13" t="s">
        <v>13</v>
      </c>
      <c r="M9" s="39">
        <v>8373</v>
      </c>
      <c r="N9" s="37">
        <v>7399</v>
      </c>
      <c r="O9" s="402">
        <f t="shared" ref="O9" si="2">+M9+N9</f>
        <v>15772</v>
      </c>
      <c r="P9" s="401">
        <v>0</v>
      </c>
      <c r="Q9" s="402">
        <f>O9+P9</f>
        <v>15772</v>
      </c>
      <c r="R9" s="39">
        <v>14531</v>
      </c>
      <c r="S9" s="37">
        <v>14636</v>
      </c>
      <c r="T9" s="402">
        <f t="shared" ref="T9" si="3">+R9+S9</f>
        <v>29167</v>
      </c>
      <c r="U9" s="401">
        <v>0</v>
      </c>
      <c r="V9" s="402">
        <f>T9+U9</f>
        <v>29167</v>
      </c>
      <c r="W9" s="40">
        <f t="shared" ref="W9:W14" si="4">IF(Q9=0,0,((V9/Q9)-1)*100)</f>
        <v>84.92898808014202</v>
      </c>
    </row>
    <row r="10" spans="1:23">
      <c r="A10" s="380" t="str">
        <f t="shared" si="0"/>
        <v xml:space="preserve"> </v>
      </c>
      <c r="B10" s="110" t="s">
        <v>14</v>
      </c>
      <c r="C10" s="214">
        <v>56</v>
      </c>
      <c r="D10" s="125">
        <v>56</v>
      </c>
      <c r="E10" s="168">
        <f>SUM(C10:D10)</f>
        <v>112</v>
      </c>
      <c r="F10" s="214">
        <v>154</v>
      </c>
      <c r="G10" s="125">
        <v>154</v>
      </c>
      <c r="H10" s="168">
        <f>SUM(F10:G10)</f>
        <v>308</v>
      </c>
      <c r="I10" s="127">
        <f t="shared" si="1"/>
        <v>175</v>
      </c>
      <c r="J10" s="3"/>
      <c r="L10" s="13" t="s">
        <v>14</v>
      </c>
      <c r="M10" s="39">
        <v>8070</v>
      </c>
      <c r="N10" s="37">
        <v>8448</v>
      </c>
      <c r="O10" s="342">
        <f>+M10+N10</f>
        <v>16518</v>
      </c>
      <c r="P10" s="401">
        <v>0</v>
      </c>
      <c r="Q10" s="402">
        <f>O10+P10</f>
        <v>16518</v>
      </c>
      <c r="R10" s="39">
        <v>15766</v>
      </c>
      <c r="S10" s="37">
        <v>15611</v>
      </c>
      <c r="T10" s="402">
        <f>+R10+S10</f>
        <v>31377</v>
      </c>
      <c r="U10" s="401">
        <v>0</v>
      </c>
      <c r="V10" s="402">
        <f>T10+U10</f>
        <v>31377</v>
      </c>
      <c r="W10" s="40">
        <f t="shared" si="4"/>
        <v>89.95641118779514</v>
      </c>
    </row>
    <row r="11" spans="1:23" ht="13.5" thickBot="1">
      <c r="A11" s="382" t="str">
        <f t="shared" si="0"/>
        <v xml:space="preserve"> </v>
      </c>
      <c r="B11" s="110" t="s">
        <v>15</v>
      </c>
      <c r="C11" s="214">
        <v>62</v>
      </c>
      <c r="D11" s="125">
        <v>62</v>
      </c>
      <c r="E11" s="168">
        <f>SUM(C11:D11)</f>
        <v>124</v>
      </c>
      <c r="F11" s="214">
        <v>152</v>
      </c>
      <c r="G11" s="125">
        <v>152</v>
      </c>
      <c r="H11" s="168">
        <f>SUM(F11:G11)</f>
        <v>304</v>
      </c>
      <c r="I11" s="127">
        <f t="shared" si="1"/>
        <v>145.16129032258064</v>
      </c>
      <c r="J11" s="7"/>
      <c r="L11" s="13" t="s">
        <v>15</v>
      </c>
      <c r="M11" s="39">
        <v>9359</v>
      </c>
      <c r="N11" s="37">
        <v>9414</v>
      </c>
      <c r="O11" s="402">
        <f>+M11+N11</f>
        <v>18773</v>
      </c>
      <c r="P11" s="401">
        <v>0</v>
      </c>
      <c r="Q11" s="402">
        <f>O11+P11</f>
        <v>18773</v>
      </c>
      <c r="R11" s="39">
        <v>15370</v>
      </c>
      <c r="S11" s="37">
        <v>15581</v>
      </c>
      <c r="T11" s="402">
        <f>+R11+S11</f>
        <v>30951</v>
      </c>
      <c r="U11" s="401">
        <v>0</v>
      </c>
      <c r="V11" s="402">
        <f>T11+U11</f>
        <v>30951</v>
      </c>
      <c r="W11" s="40">
        <f t="shared" si="4"/>
        <v>64.869759761359404</v>
      </c>
    </row>
    <row r="12" spans="1:23" ht="14.25" thickTop="1" thickBot="1">
      <c r="A12" s="380" t="str">
        <f t="shared" si="0"/>
        <v xml:space="preserve"> </v>
      </c>
      <c r="B12" s="131" t="s">
        <v>61</v>
      </c>
      <c r="C12" s="215">
        <f>+C9+C10+C11</f>
        <v>177</v>
      </c>
      <c r="D12" s="221">
        <f t="shared" ref="D12:H12" si="5">+D9+D10+D11</f>
        <v>177</v>
      </c>
      <c r="E12" s="169">
        <f t="shared" si="5"/>
        <v>354</v>
      </c>
      <c r="F12" s="215">
        <f t="shared" si="5"/>
        <v>462</v>
      </c>
      <c r="G12" s="221">
        <f t="shared" si="5"/>
        <v>462</v>
      </c>
      <c r="H12" s="169">
        <f t="shared" si="5"/>
        <v>924</v>
      </c>
      <c r="I12" s="135">
        <f t="shared" si="1"/>
        <v>161.0169491525424</v>
      </c>
      <c r="J12" s="3"/>
      <c r="L12" s="41" t="s">
        <v>61</v>
      </c>
      <c r="M12" s="45">
        <f>+M9+M10+M11</f>
        <v>25802</v>
      </c>
      <c r="N12" s="43">
        <f t="shared" ref="N12:V12" si="6">+N9+N10+N11</f>
        <v>25261</v>
      </c>
      <c r="O12" s="187">
        <f t="shared" si="6"/>
        <v>51063</v>
      </c>
      <c r="P12" s="43">
        <f t="shared" si="6"/>
        <v>0</v>
      </c>
      <c r="Q12" s="187">
        <f t="shared" si="6"/>
        <v>51063</v>
      </c>
      <c r="R12" s="45">
        <f t="shared" si="6"/>
        <v>45667</v>
      </c>
      <c r="S12" s="43">
        <f t="shared" si="6"/>
        <v>45828</v>
      </c>
      <c r="T12" s="187">
        <f t="shared" si="6"/>
        <v>91495</v>
      </c>
      <c r="U12" s="43">
        <f t="shared" si="6"/>
        <v>0</v>
      </c>
      <c r="V12" s="187">
        <f t="shared" si="6"/>
        <v>91495</v>
      </c>
      <c r="W12" s="46">
        <f t="shared" si="4"/>
        <v>79.180620018408646</v>
      </c>
    </row>
    <row r="13" spans="1:23" ht="13.5" thickTop="1">
      <c r="A13" s="380" t="str">
        <f t="shared" si="0"/>
        <v xml:space="preserve"> </v>
      </c>
      <c r="B13" s="110" t="s">
        <v>16</v>
      </c>
      <c r="C13" s="138">
        <v>60</v>
      </c>
      <c r="D13" s="220">
        <v>60</v>
      </c>
      <c r="E13" s="168">
        <f t="shared" ref="E13" si="7">SUM(C13:D13)</f>
        <v>120</v>
      </c>
      <c r="F13" s="138">
        <v>136</v>
      </c>
      <c r="G13" s="220">
        <v>136</v>
      </c>
      <c r="H13" s="168">
        <f t="shared" ref="H13" si="8">SUM(F13:G13)</f>
        <v>272</v>
      </c>
      <c r="I13" s="127">
        <f t="shared" si="1"/>
        <v>126.66666666666666</v>
      </c>
      <c r="J13" s="7"/>
      <c r="L13" s="13" t="s">
        <v>16</v>
      </c>
      <c r="M13" s="39">
        <v>9205</v>
      </c>
      <c r="N13" s="37">
        <v>9081</v>
      </c>
      <c r="O13" s="402">
        <f>+M13+N13</f>
        <v>18286</v>
      </c>
      <c r="P13" s="401">
        <v>0</v>
      </c>
      <c r="Q13" s="402">
        <f>O13+P13</f>
        <v>18286</v>
      </c>
      <c r="R13" s="39">
        <v>12967</v>
      </c>
      <c r="S13" s="37">
        <v>12641</v>
      </c>
      <c r="T13" s="402">
        <f>+R13+S13</f>
        <v>25608</v>
      </c>
      <c r="U13" s="401">
        <v>0</v>
      </c>
      <c r="V13" s="402">
        <f>T13+U13</f>
        <v>25608</v>
      </c>
      <c r="W13" s="40">
        <f t="shared" si="4"/>
        <v>40.041561850596082</v>
      </c>
    </row>
    <row r="14" spans="1:23">
      <c r="A14" s="380" t="str">
        <f t="shared" si="0"/>
        <v xml:space="preserve"> </v>
      </c>
      <c r="B14" s="110" t="s">
        <v>17</v>
      </c>
      <c r="C14" s="138">
        <v>62</v>
      </c>
      <c r="D14" s="220">
        <v>62</v>
      </c>
      <c r="E14" s="168">
        <f>SUM(C14:D14)</f>
        <v>124</v>
      </c>
      <c r="F14" s="138">
        <v>124</v>
      </c>
      <c r="G14" s="220">
        <v>124</v>
      </c>
      <c r="H14" s="168">
        <f>SUM(F14:G14)</f>
        <v>248</v>
      </c>
      <c r="I14" s="127">
        <f t="shared" si="1"/>
        <v>100</v>
      </c>
      <c r="L14" s="13" t="s">
        <v>17</v>
      </c>
      <c r="M14" s="39">
        <v>9594</v>
      </c>
      <c r="N14" s="37">
        <v>9387</v>
      </c>
      <c r="O14" s="402">
        <f t="shared" ref="O14" si="9">+M14+N14</f>
        <v>18981</v>
      </c>
      <c r="P14" s="401">
        <v>0</v>
      </c>
      <c r="Q14" s="402">
        <f>O14+P14</f>
        <v>18981</v>
      </c>
      <c r="R14" s="39">
        <v>12443</v>
      </c>
      <c r="S14" s="37">
        <v>11987</v>
      </c>
      <c r="T14" s="402">
        <f>+R14+S14</f>
        <v>24430</v>
      </c>
      <c r="U14" s="401">
        <v>0</v>
      </c>
      <c r="V14" s="402">
        <f>T14+U14</f>
        <v>24430</v>
      </c>
      <c r="W14" s="40">
        <f t="shared" si="4"/>
        <v>28.707655023444502</v>
      </c>
    </row>
    <row r="15" spans="1:23" ht="13.5" thickBot="1">
      <c r="A15" s="383" t="str">
        <f>IF(ISERROR(F15/G15)," ",IF(F15/G15&gt;0.5,IF(F15/G15&lt;1.5," ","NOT OK"),"NOT OK"))</f>
        <v xml:space="preserve"> </v>
      </c>
      <c r="B15" s="110" t="s">
        <v>18</v>
      </c>
      <c r="C15" s="138">
        <v>76</v>
      </c>
      <c r="D15" s="220">
        <v>76</v>
      </c>
      <c r="E15" s="168">
        <f>SUM(C15:D15)</f>
        <v>152</v>
      </c>
      <c r="F15" s="138">
        <v>123</v>
      </c>
      <c r="G15" s="220">
        <v>123</v>
      </c>
      <c r="H15" s="168">
        <f>SUM(F15:G15)</f>
        <v>246</v>
      </c>
      <c r="I15" s="127">
        <f>IF(E15=0,0,((H15/E15)-1)*100)</f>
        <v>61.842105263157897</v>
      </c>
      <c r="J15" s="8"/>
      <c r="L15" s="13" t="s">
        <v>18</v>
      </c>
      <c r="M15" s="39">
        <v>10694</v>
      </c>
      <c r="N15" s="37">
        <v>10289</v>
      </c>
      <c r="O15" s="402">
        <f>+M15+N15</f>
        <v>20983</v>
      </c>
      <c r="P15" s="401">
        <v>0</v>
      </c>
      <c r="Q15" s="402">
        <f>O15+P15</f>
        <v>20983</v>
      </c>
      <c r="R15" s="39">
        <v>13471</v>
      </c>
      <c r="S15" s="37">
        <v>13003</v>
      </c>
      <c r="T15" s="402">
        <f>+R15+S15</f>
        <v>26474</v>
      </c>
      <c r="U15" s="401">
        <v>0</v>
      </c>
      <c r="V15" s="402">
        <f>T15+U15</f>
        <v>26474</v>
      </c>
      <c r="W15" s="40">
        <f>IF(Q15=0,0,((V15/Q15)-1)*100)</f>
        <v>26.168803316970891</v>
      </c>
    </row>
    <row r="16" spans="1:23" ht="15.75" customHeight="1" thickTop="1" thickBot="1">
      <c r="A16" s="9" t="str">
        <f>IF(ISERROR(F16/G16)," ",IF(F16/G16&gt;0.5,IF(F16/G16&lt;1.5," ","NOT OK"),"NOT OK"))</f>
        <v xml:space="preserve"> </v>
      </c>
      <c r="B16" s="140" t="s">
        <v>19</v>
      </c>
      <c r="C16" s="215">
        <f>+C13+C14+C15</f>
        <v>198</v>
      </c>
      <c r="D16" s="221">
        <f t="shared" ref="D16:H16" si="10">+D13+D14+D15</f>
        <v>198</v>
      </c>
      <c r="E16" s="169">
        <f t="shared" si="10"/>
        <v>396</v>
      </c>
      <c r="F16" s="215">
        <f t="shared" si="10"/>
        <v>383</v>
      </c>
      <c r="G16" s="221">
        <f t="shared" si="10"/>
        <v>383</v>
      </c>
      <c r="H16" s="169">
        <f t="shared" si="10"/>
        <v>766</v>
      </c>
      <c r="I16" s="135">
        <f>IF(E16=0,0,((H16/E16)-1)*100)</f>
        <v>93.434343434343418</v>
      </c>
      <c r="J16" s="9"/>
      <c r="K16" s="10"/>
      <c r="L16" s="47" t="s">
        <v>19</v>
      </c>
      <c r="M16" s="48">
        <f>+M13+M14+M15</f>
        <v>29493</v>
      </c>
      <c r="N16" s="49">
        <f t="shared" ref="N16:V16" si="11">+N13+N14+N15</f>
        <v>28757</v>
      </c>
      <c r="O16" s="188">
        <f t="shared" si="11"/>
        <v>58250</v>
      </c>
      <c r="P16" s="49">
        <f t="shared" si="11"/>
        <v>0</v>
      </c>
      <c r="Q16" s="188">
        <f t="shared" si="11"/>
        <v>58250</v>
      </c>
      <c r="R16" s="48">
        <f t="shared" si="11"/>
        <v>38881</v>
      </c>
      <c r="S16" s="49">
        <f t="shared" si="11"/>
        <v>37631</v>
      </c>
      <c r="T16" s="188">
        <f t="shared" si="11"/>
        <v>76512</v>
      </c>
      <c r="U16" s="49">
        <f t="shared" si="11"/>
        <v>0</v>
      </c>
      <c r="V16" s="188">
        <f t="shared" si="11"/>
        <v>76512</v>
      </c>
      <c r="W16" s="50">
        <f>IF(Q16=0,0,((V16/Q16)-1)*100)</f>
        <v>31.351072961373383</v>
      </c>
    </row>
    <row r="17" spans="1:23" ht="13.5" thickTop="1">
      <c r="A17" s="380" t="str">
        <f>IF(ISERROR(F17/G17)," ",IF(F17/G17&gt;0.5,IF(F17/G17&lt;1.5," ","NOT OK"),"NOT OK"))</f>
        <v xml:space="preserve"> </v>
      </c>
      <c r="B17" s="110" t="s">
        <v>20</v>
      </c>
      <c r="C17" s="214">
        <v>93</v>
      </c>
      <c r="D17" s="125">
        <v>93</v>
      </c>
      <c r="E17" s="177">
        <f>SUM(C17:D17)</f>
        <v>186</v>
      </c>
      <c r="F17" s="214">
        <v>132</v>
      </c>
      <c r="G17" s="125">
        <v>132</v>
      </c>
      <c r="H17" s="177">
        <f>SUM(F17:G17)</f>
        <v>264</v>
      </c>
      <c r="I17" s="127">
        <f>IF(E17=0,0,((H17/E17)-1)*100)</f>
        <v>41.935483870967751</v>
      </c>
      <c r="J17" s="3"/>
      <c r="L17" s="13" t="s">
        <v>21</v>
      </c>
      <c r="M17" s="39">
        <v>12369</v>
      </c>
      <c r="N17" s="37">
        <v>12519</v>
      </c>
      <c r="O17" s="402">
        <f>+M17+N17</f>
        <v>24888</v>
      </c>
      <c r="P17" s="401">
        <v>0</v>
      </c>
      <c r="Q17" s="402">
        <f>O17+P17</f>
        <v>24888</v>
      </c>
      <c r="R17" s="39">
        <v>14414</v>
      </c>
      <c r="S17" s="37">
        <v>13933</v>
      </c>
      <c r="T17" s="402">
        <f>+R17+S17</f>
        <v>28347</v>
      </c>
      <c r="U17" s="401">
        <v>0</v>
      </c>
      <c r="V17" s="402">
        <f>T17+U17</f>
        <v>28347</v>
      </c>
      <c r="W17" s="40">
        <f>IF(Q17=0,0,((V17/Q17)-1)*100)</f>
        <v>13.898264223722268</v>
      </c>
    </row>
    <row r="18" spans="1:23">
      <c r="A18" s="380" t="str">
        <f t="shared" ref="A18" si="12">IF(ISERROR(F18/G18)," ",IF(F18/G18&gt;0.5,IF(F18/G18&lt;1.5," ","NOT OK"),"NOT OK"))</f>
        <v xml:space="preserve"> </v>
      </c>
      <c r="B18" s="110" t="s">
        <v>22</v>
      </c>
      <c r="C18" s="214">
        <v>92</v>
      </c>
      <c r="D18" s="125">
        <v>92</v>
      </c>
      <c r="E18" s="168">
        <f t="shared" ref="E18" si="13">SUM(C18:D18)</f>
        <v>184</v>
      </c>
      <c r="F18" s="214">
        <v>136</v>
      </c>
      <c r="G18" s="125">
        <v>136</v>
      </c>
      <c r="H18" s="168">
        <f t="shared" ref="H18" si="14">SUM(F18:G18)</f>
        <v>272</v>
      </c>
      <c r="I18" s="127">
        <f t="shared" ref="I18" si="15">IF(E18=0,0,((H18/E18)-1)*100)</f>
        <v>47.826086956521728</v>
      </c>
      <c r="J18" s="3"/>
      <c r="L18" s="13" t="s">
        <v>22</v>
      </c>
      <c r="M18" s="39">
        <v>12933</v>
      </c>
      <c r="N18" s="37">
        <v>12306</v>
      </c>
      <c r="O18" s="402">
        <f t="shared" ref="O18" si="16">+M18+N18</f>
        <v>25239</v>
      </c>
      <c r="P18" s="401">
        <v>0</v>
      </c>
      <c r="Q18" s="402">
        <f>O18+P18</f>
        <v>25239</v>
      </c>
      <c r="R18" s="39">
        <v>14531</v>
      </c>
      <c r="S18" s="37">
        <v>13160</v>
      </c>
      <c r="T18" s="402">
        <f t="shared" ref="T18" si="17">+R18+S18</f>
        <v>27691</v>
      </c>
      <c r="U18" s="401">
        <v>0</v>
      </c>
      <c r="V18" s="402">
        <f>T18+U18</f>
        <v>27691</v>
      </c>
      <c r="W18" s="40">
        <f t="shared" ref="W18" si="18">IF(Q18=0,0,((V18/Q18)-1)*100)</f>
        <v>9.7151234201038115</v>
      </c>
    </row>
    <row r="19" spans="1:23" ht="13.5" thickBot="1">
      <c r="A19" s="380" t="str">
        <f>IF(ISERROR(F19/G19)," ",IF(F19/G19&gt;0.5,IF(F19/G19&lt;1.5," ","NOT OK"),"NOT OK"))</f>
        <v xml:space="preserve"> </v>
      </c>
      <c r="B19" s="110" t="s">
        <v>23</v>
      </c>
      <c r="C19" s="214">
        <v>88</v>
      </c>
      <c r="D19" s="125">
        <v>88</v>
      </c>
      <c r="E19" s="172">
        <f>SUM(C19:D19)</f>
        <v>176</v>
      </c>
      <c r="F19" s="214">
        <v>115</v>
      </c>
      <c r="G19" s="125">
        <v>115</v>
      </c>
      <c r="H19" s="172">
        <f>SUM(F19:G19)</f>
        <v>230</v>
      </c>
      <c r="I19" s="144">
        <f>IF(E19=0,0,((H19/E19)-1)*100)</f>
        <v>30.681818181818187</v>
      </c>
      <c r="J19" s="3"/>
      <c r="L19" s="13" t="s">
        <v>23</v>
      </c>
      <c r="M19" s="39">
        <v>11122</v>
      </c>
      <c r="N19" s="37">
        <v>10857</v>
      </c>
      <c r="O19" s="402">
        <f>+M19+N19</f>
        <v>21979</v>
      </c>
      <c r="P19" s="401">
        <v>0</v>
      </c>
      <c r="Q19" s="402">
        <f>O19+P19</f>
        <v>21979</v>
      </c>
      <c r="R19" s="39">
        <v>13907</v>
      </c>
      <c r="S19" s="37">
        <v>13343</v>
      </c>
      <c r="T19" s="402">
        <f>+R19+S19</f>
        <v>27250</v>
      </c>
      <c r="U19" s="401">
        <v>0</v>
      </c>
      <c r="V19" s="402">
        <f>T19+U19</f>
        <v>27250</v>
      </c>
      <c r="W19" s="40">
        <f>IF(Q19=0,0,((V19/Q19)-1)*100)</f>
        <v>23.981982801765312</v>
      </c>
    </row>
    <row r="20" spans="1:23" ht="14.25" customHeight="1" thickTop="1" thickBot="1">
      <c r="A20" s="380" t="str">
        <f t="shared" ref="A20:A65" si="19">IF(ISERROR(F20/G20)," ",IF(F20/G20&gt;0.5,IF(F20/G20&lt;1.5," ","NOT OK"),"NOT OK"))</f>
        <v xml:space="preserve"> </v>
      </c>
      <c r="B20" s="131" t="s">
        <v>24</v>
      </c>
      <c r="C20" s="215">
        <f t="shared" ref="C20:E20" si="20">+C17+C18+C19</f>
        <v>273</v>
      </c>
      <c r="D20" s="221">
        <f t="shared" si="20"/>
        <v>273</v>
      </c>
      <c r="E20" s="169">
        <f t="shared" si="20"/>
        <v>546</v>
      </c>
      <c r="F20" s="215">
        <f t="shared" ref="F20:H20" si="21">+F17+F18+F19</f>
        <v>383</v>
      </c>
      <c r="G20" s="221">
        <f t="shared" si="21"/>
        <v>383</v>
      </c>
      <c r="H20" s="169">
        <f t="shared" si="21"/>
        <v>766</v>
      </c>
      <c r="I20" s="135">
        <f t="shared" ref="I20" si="22">IF(E20=0,0,((H20/E20)-1)*100)</f>
        <v>40.293040293040285</v>
      </c>
      <c r="J20" s="3"/>
      <c r="L20" s="41" t="s">
        <v>24</v>
      </c>
      <c r="M20" s="45">
        <f t="shared" ref="M20:V20" si="23">+M17+M18+M19</f>
        <v>36424</v>
      </c>
      <c r="N20" s="43">
        <f t="shared" si="23"/>
        <v>35682</v>
      </c>
      <c r="O20" s="187">
        <f t="shared" si="23"/>
        <v>72106</v>
      </c>
      <c r="P20" s="43">
        <f t="shared" si="23"/>
        <v>0</v>
      </c>
      <c r="Q20" s="187">
        <f t="shared" si="23"/>
        <v>72106</v>
      </c>
      <c r="R20" s="45">
        <f t="shared" si="23"/>
        <v>42852</v>
      </c>
      <c r="S20" s="43">
        <f t="shared" si="23"/>
        <v>40436</v>
      </c>
      <c r="T20" s="187">
        <f t="shared" si="23"/>
        <v>83288</v>
      </c>
      <c r="U20" s="43">
        <f t="shared" si="23"/>
        <v>0</v>
      </c>
      <c r="V20" s="187">
        <f t="shared" si="23"/>
        <v>83288</v>
      </c>
      <c r="W20" s="46">
        <f t="shared" ref="W20" si="24">IF(Q20=0,0,((V20/Q20)-1)*100)</f>
        <v>15.507724738579309</v>
      </c>
    </row>
    <row r="21" spans="1:23" ht="14.25" customHeight="1" thickTop="1" thickBot="1">
      <c r="A21" s="380" t="str">
        <f t="shared" ref="A21:A26" si="25">IF(ISERROR(F21/G21)," ",IF(F21/G21&gt;0.5,IF(F21/G21&lt;1.5," ","NOT OK"),"NOT OK"))</f>
        <v xml:space="preserve"> </v>
      </c>
      <c r="B21" s="110" t="s">
        <v>10</v>
      </c>
      <c r="C21" s="214">
        <v>88</v>
      </c>
      <c r="D21" s="125">
        <v>88</v>
      </c>
      <c r="E21" s="168">
        <f>SUM(C21:D21)</f>
        <v>176</v>
      </c>
      <c r="F21" s="214">
        <v>124</v>
      </c>
      <c r="G21" s="125">
        <v>124</v>
      </c>
      <c r="H21" s="168">
        <f>SUM(F21:G21)</f>
        <v>248</v>
      </c>
      <c r="I21" s="127">
        <f t="shared" ref="I21:I22" si="26">IF(E21=0,0,((H21/E21)-1)*100)</f>
        <v>40.909090909090921</v>
      </c>
      <c r="J21" s="3"/>
      <c r="L21" s="13" t="s">
        <v>10</v>
      </c>
      <c r="M21" s="39">
        <v>12441</v>
      </c>
      <c r="N21" s="37">
        <v>12100</v>
      </c>
      <c r="O21" s="402">
        <f>SUM(M21:N21)</f>
        <v>24541</v>
      </c>
      <c r="P21" s="401">
        <v>0</v>
      </c>
      <c r="Q21" s="402">
        <f>O21+P21</f>
        <v>24541</v>
      </c>
      <c r="R21" s="39">
        <v>15214</v>
      </c>
      <c r="S21" s="37">
        <v>14496</v>
      </c>
      <c r="T21" s="186">
        <f>SUM(R21:S21)</f>
        <v>29710</v>
      </c>
      <c r="U21" s="147"/>
      <c r="V21" s="186">
        <f>T21+U21</f>
        <v>29710</v>
      </c>
      <c r="W21" s="40">
        <f t="shared" ref="W21:W22" si="27">IF(Q21=0,0,((V21/Q21)-1)*100)</f>
        <v>21.062711380954326</v>
      </c>
    </row>
    <row r="22" spans="1:23" ht="14.25" customHeight="1" thickTop="1" thickBot="1">
      <c r="A22" s="380" t="str">
        <f t="shared" si="25"/>
        <v xml:space="preserve"> </v>
      </c>
      <c r="B22" s="131" t="s">
        <v>66</v>
      </c>
      <c r="C22" s="215">
        <f>+C12+C16+C20+C21</f>
        <v>736</v>
      </c>
      <c r="D22" s="221">
        <f t="shared" ref="D22:H22" si="28">+D12+D16+D20+D21</f>
        <v>736</v>
      </c>
      <c r="E22" s="169">
        <f t="shared" si="28"/>
        <v>1472</v>
      </c>
      <c r="F22" s="215">
        <f t="shared" si="28"/>
        <v>1352</v>
      </c>
      <c r="G22" s="221">
        <f t="shared" si="28"/>
        <v>1352</v>
      </c>
      <c r="H22" s="169">
        <f t="shared" si="28"/>
        <v>2704</v>
      </c>
      <c r="I22" s="135">
        <f t="shared" si="26"/>
        <v>83.695652173913032</v>
      </c>
      <c r="J22" s="3"/>
      <c r="L22" s="41" t="s">
        <v>66</v>
      </c>
      <c r="M22" s="45">
        <f>+M12+M16+M20+M21</f>
        <v>104160</v>
      </c>
      <c r="N22" s="43">
        <f t="shared" ref="N22:V22" si="29">+N12+N16+N20+N21</f>
        <v>101800</v>
      </c>
      <c r="O22" s="187">
        <f t="shared" si="29"/>
        <v>205960</v>
      </c>
      <c r="P22" s="43">
        <f t="shared" si="29"/>
        <v>0</v>
      </c>
      <c r="Q22" s="187">
        <f t="shared" si="29"/>
        <v>205960</v>
      </c>
      <c r="R22" s="45">
        <f t="shared" si="29"/>
        <v>142614</v>
      </c>
      <c r="S22" s="43">
        <f t="shared" si="29"/>
        <v>138391</v>
      </c>
      <c r="T22" s="187">
        <f t="shared" si="29"/>
        <v>281005</v>
      </c>
      <c r="U22" s="43">
        <f t="shared" si="29"/>
        <v>0</v>
      </c>
      <c r="V22" s="187">
        <f t="shared" si="29"/>
        <v>281005</v>
      </c>
      <c r="W22" s="46">
        <f t="shared" si="27"/>
        <v>36.436686735288419</v>
      </c>
    </row>
    <row r="23" spans="1:23" ht="14.25" customHeight="1" thickTop="1">
      <c r="A23" s="380" t="str">
        <f>IF(ISERROR(F23/G23)," ",IF(F23/G23&gt;0.5,IF(F23/G23&lt;1.5," ","NOT OK"),"NOT OK"))</f>
        <v xml:space="preserve"> </v>
      </c>
      <c r="B23" s="110" t="s">
        <v>11</v>
      </c>
      <c r="C23" s="214">
        <v>107</v>
      </c>
      <c r="D23" s="125">
        <v>108</v>
      </c>
      <c r="E23" s="168">
        <f>SUM(C23:D23)</f>
        <v>215</v>
      </c>
      <c r="F23" s="214"/>
      <c r="G23" s="125"/>
      <c r="H23" s="168"/>
      <c r="I23" s="127"/>
      <c r="J23" s="3"/>
      <c r="K23" s="6"/>
      <c r="L23" s="13" t="s">
        <v>11</v>
      </c>
      <c r="M23" s="39">
        <v>13846</v>
      </c>
      <c r="N23" s="37">
        <v>13283</v>
      </c>
      <c r="O23" s="402">
        <f>SUM(M23:N23)</f>
        <v>27129</v>
      </c>
      <c r="P23" s="401">
        <v>0</v>
      </c>
      <c r="Q23" s="402">
        <f>O23+P23</f>
        <v>27129</v>
      </c>
      <c r="R23" s="39"/>
      <c r="S23" s="37"/>
      <c r="T23" s="186"/>
      <c r="U23" s="147"/>
      <c r="V23" s="186"/>
      <c r="W23" s="40"/>
    </row>
    <row r="24" spans="1:23" ht="14.25" customHeight="1" thickBot="1">
      <c r="A24" s="380" t="str">
        <f>IF(ISERROR(F24/G24)," ",IF(F24/G24&gt;0.5,IF(F24/G24&lt;1.5," ","NOT OK"),"NOT OK"))</f>
        <v xml:space="preserve"> </v>
      </c>
      <c r="B24" s="115" t="s">
        <v>12</v>
      </c>
      <c r="C24" s="216">
        <v>157</v>
      </c>
      <c r="D24" s="129">
        <v>157</v>
      </c>
      <c r="E24" s="168">
        <f>SUM(C24:D24)</f>
        <v>314</v>
      </c>
      <c r="F24" s="216"/>
      <c r="G24" s="129"/>
      <c r="H24" s="168"/>
      <c r="I24" s="127"/>
      <c r="J24" s="3"/>
      <c r="K24" s="6"/>
      <c r="L24" s="22" t="s">
        <v>12</v>
      </c>
      <c r="M24" s="39">
        <v>18024</v>
      </c>
      <c r="N24" s="37">
        <v>17977</v>
      </c>
      <c r="O24" s="402">
        <f t="shared" ref="O24" si="30">SUM(M24:N24)</f>
        <v>36001</v>
      </c>
      <c r="P24" s="38">
        <v>0</v>
      </c>
      <c r="Q24" s="304">
        <f t="shared" ref="Q24" si="31">O24+P24</f>
        <v>36001</v>
      </c>
      <c r="R24" s="39"/>
      <c r="S24" s="37"/>
      <c r="T24" s="186"/>
      <c r="U24" s="38"/>
      <c r="V24" s="304"/>
      <c r="W24" s="40"/>
    </row>
    <row r="25" spans="1:23" ht="14.25" customHeight="1" thickTop="1" thickBot="1">
      <c r="A25" s="380" t="str">
        <f t="shared" ref="A25" si="32">IF(ISERROR(F25/G25)," ",IF(F25/G25&gt;0.5,IF(F25/G25&lt;1.5," ","NOT OK"),"NOT OK"))</f>
        <v xml:space="preserve"> </v>
      </c>
      <c r="B25" s="131" t="s">
        <v>38</v>
      </c>
      <c r="C25" s="215">
        <f t="shared" ref="C25:E25" si="33">+C21+C23+C24</f>
        <v>352</v>
      </c>
      <c r="D25" s="221">
        <f t="shared" si="33"/>
        <v>353</v>
      </c>
      <c r="E25" s="169">
        <f t="shared" si="33"/>
        <v>705</v>
      </c>
      <c r="F25" s="215"/>
      <c r="G25" s="221"/>
      <c r="H25" s="169"/>
      <c r="I25" s="135"/>
      <c r="J25" s="3"/>
      <c r="L25" s="41" t="s">
        <v>38</v>
      </c>
      <c r="M25" s="45">
        <f t="shared" ref="M25:Q25" si="34">+M21+M23+M24</f>
        <v>44311</v>
      </c>
      <c r="N25" s="43">
        <f t="shared" si="34"/>
        <v>43360</v>
      </c>
      <c r="O25" s="187">
        <f t="shared" si="34"/>
        <v>87671</v>
      </c>
      <c r="P25" s="43">
        <f t="shared" si="34"/>
        <v>0</v>
      </c>
      <c r="Q25" s="187">
        <f t="shared" si="34"/>
        <v>87671</v>
      </c>
      <c r="R25" s="45"/>
      <c r="S25" s="43"/>
      <c r="T25" s="187"/>
      <c r="U25" s="43"/>
      <c r="V25" s="187"/>
      <c r="W25" s="46"/>
    </row>
    <row r="26" spans="1:23" ht="14.25" customHeight="1" thickTop="1" thickBot="1">
      <c r="A26" s="381" t="str">
        <f t="shared" si="25"/>
        <v xml:space="preserve"> </v>
      </c>
      <c r="B26" s="131" t="s">
        <v>63</v>
      </c>
      <c r="C26" s="132">
        <f t="shared" ref="C26:E26" si="35">+C12+C16+C20+C25</f>
        <v>1000</v>
      </c>
      <c r="D26" s="134">
        <f t="shared" si="35"/>
        <v>1001</v>
      </c>
      <c r="E26" s="175">
        <f t="shared" si="35"/>
        <v>2001</v>
      </c>
      <c r="F26" s="132"/>
      <c r="G26" s="134"/>
      <c r="H26" s="175"/>
      <c r="I26" s="136"/>
      <c r="J26" s="7"/>
      <c r="L26" s="41" t="s">
        <v>63</v>
      </c>
      <c r="M26" s="45">
        <f t="shared" ref="M26:Q26" si="36">+M12+M16+M20+M25</f>
        <v>136030</v>
      </c>
      <c r="N26" s="43">
        <f t="shared" si="36"/>
        <v>133060</v>
      </c>
      <c r="O26" s="187">
        <f t="shared" si="36"/>
        <v>269090</v>
      </c>
      <c r="P26" s="44">
        <f t="shared" si="36"/>
        <v>0</v>
      </c>
      <c r="Q26" s="190">
        <f t="shared" si="36"/>
        <v>269090</v>
      </c>
      <c r="R26" s="45"/>
      <c r="S26" s="43"/>
      <c r="T26" s="187"/>
      <c r="U26" s="44"/>
      <c r="V26" s="190"/>
      <c r="W26" s="46"/>
    </row>
    <row r="27" spans="1:23" ht="14.25" thickTop="1" thickBot="1">
      <c r="B27" s="145" t="s">
        <v>60</v>
      </c>
      <c r="C27" s="106"/>
      <c r="D27" s="106"/>
      <c r="E27" s="106"/>
      <c r="F27" s="106"/>
      <c r="G27" s="106"/>
      <c r="H27" s="106"/>
      <c r="I27" s="107"/>
      <c r="J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1:23" ht="13.5" thickTop="1">
      <c r="B28" s="449" t="s">
        <v>25</v>
      </c>
      <c r="C28" s="450"/>
      <c r="D28" s="450"/>
      <c r="E28" s="450"/>
      <c r="F28" s="450"/>
      <c r="G28" s="450"/>
      <c r="H28" s="450"/>
      <c r="I28" s="451"/>
      <c r="J28" s="3"/>
      <c r="L28" s="452" t="s">
        <v>26</v>
      </c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4"/>
    </row>
    <row r="29" spans="1:23" ht="13.5" thickBot="1">
      <c r="B29" s="455" t="s">
        <v>47</v>
      </c>
      <c r="C29" s="456"/>
      <c r="D29" s="456"/>
      <c r="E29" s="456"/>
      <c r="F29" s="456"/>
      <c r="G29" s="456"/>
      <c r="H29" s="456"/>
      <c r="I29" s="457"/>
      <c r="J29" s="3"/>
      <c r="L29" s="458" t="s">
        <v>49</v>
      </c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60"/>
    </row>
    <row r="30" spans="1:23" ht="14.25" thickTop="1" thickBot="1">
      <c r="B30" s="105"/>
      <c r="C30" s="106"/>
      <c r="D30" s="106"/>
      <c r="E30" s="106"/>
      <c r="F30" s="106"/>
      <c r="G30" s="106"/>
      <c r="H30" s="106"/>
      <c r="I30" s="107"/>
      <c r="J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1:23" ht="14.25" thickTop="1" thickBot="1">
      <c r="B31" s="108"/>
      <c r="C31" s="461" t="s">
        <v>64</v>
      </c>
      <c r="D31" s="462"/>
      <c r="E31" s="463"/>
      <c r="F31" s="461" t="s">
        <v>65</v>
      </c>
      <c r="G31" s="462"/>
      <c r="H31" s="463"/>
      <c r="I31" s="109" t="s">
        <v>2</v>
      </c>
      <c r="J31" s="3"/>
      <c r="L31" s="11"/>
      <c r="M31" s="464" t="s">
        <v>64</v>
      </c>
      <c r="N31" s="465"/>
      <c r="O31" s="465"/>
      <c r="P31" s="465"/>
      <c r="Q31" s="466"/>
      <c r="R31" s="464" t="s">
        <v>65</v>
      </c>
      <c r="S31" s="465"/>
      <c r="T31" s="465"/>
      <c r="U31" s="465"/>
      <c r="V31" s="466"/>
      <c r="W31" s="12" t="s">
        <v>2</v>
      </c>
    </row>
    <row r="32" spans="1:23" ht="13.5" thickTop="1">
      <c r="B32" s="110" t="s">
        <v>3</v>
      </c>
      <c r="C32" s="111"/>
      <c r="D32" s="112"/>
      <c r="E32" s="113"/>
      <c r="F32" s="111"/>
      <c r="G32" s="112"/>
      <c r="H32" s="113"/>
      <c r="I32" s="114" t="s">
        <v>4</v>
      </c>
      <c r="J32" s="3"/>
      <c r="L32" s="13" t="s">
        <v>3</v>
      </c>
      <c r="M32" s="19"/>
      <c r="N32" s="15"/>
      <c r="O32" s="16"/>
      <c r="P32" s="17"/>
      <c r="Q32" s="20"/>
      <c r="R32" s="19"/>
      <c r="S32" s="15"/>
      <c r="T32" s="16"/>
      <c r="U32" s="17"/>
      <c r="V32" s="20"/>
      <c r="W32" s="21" t="s">
        <v>4</v>
      </c>
    </row>
    <row r="33" spans="1:23" ht="13.5" thickBot="1">
      <c r="B33" s="115"/>
      <c r="C33" s="116" t="s">
        <v>5</v>
      </c>
      <c r="D33" s="117" t="s">
        <v>6</v>
      </c>
      <c r="E33" s="408" t="s">
        <v>7</v>
      </c>
      <c r="F33" s="116" t="s">
        <v>5</v>
      </c>
      <c r="G33" s="117" t="s">
        <v>6</v>
      </c>
      <c r="H33" s="118" t="s">
        <v>7</v>
      </c>
      <c r="I33" s="119"/>
      <c r="J33" s="3"/>
      <c r="L33" s="22"/>
      <c r="M33" s="27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1:23" ht="5.25" customHeight="1" thickTop="1">
      <c r="B34" s="110"/>
      <c r="C34" s="120"/>
      <c r="D34" s="121"/>
      <c r="E34" s="122"/>
      <c r="F34" s="120"/>
      <c r="G34" s="121"/>
      <c r="H34" s="122"/>
      <c r="I34" s="123"/>
      <c r="J34" s="3"/>
      <c r="L34" s="13"/>
      <c r="M34" s="33"/>
      <c r="N34" s="30"/>
      <c r="O34" s="31"/>
      <c r="P34" s="32"/>
      <c r="Q34" s="34"/>
      <c r="R34" s="33"/>
      <c r="S34" s="30"/>
      <c r="T34" s="31"/>
      <c r="U34" s="32"/>
      <c r="V34" s="34"/>
      <c r="W34" s="35"/>
    </row>
    <row r="35" spans="1:23">
      <c r="A35" s="3" t="str">
        <f t="shared" ref="A35:A40" si="37">IF(ISERROR(F35/G35)," ",IF(F35/G35&gt;0.5,IF(F35/G35&lt;1.5," ","NOT OK"),"NOT OK"))</f>
        <v xml:space="preserve"> </v>
      </c>
      <c r="B35" s="110" t="s">
        <v>13</v>
      </c>
      <c r="C35" s="124">
        <v>910</v>
      </c>
      <c r="D35" s="126">
        <v>910</v>
      </c>
      <c r="E35" s="174">
        <f t="shared" ref="E35" si="38">SUM(C35:D35)</f>
        <v>1820</v>
      </c>
      <c r="F35" s="124">
        <v>875</v>
      </c>
      <c r="G35" s="126">
        <v>875</v>
      </c>
      <c r="H35" s="174">
        <f t="shared" ref="H35" si="39">SUM(F35:G35)</f>
        <v>1750</v>
      </c>
      <c r="I35" s="127">
        <f t="shared" ref="I35:I40" si="40">IF(E35=0,0,((H35/E35)-1)*100)</f>
        <v>-3.8461538461538436</v>
      </c>
      <c r="L35" s="13" t="s">
        <v>13</v>
      </c>
      <c r="M35" s="39">
        <v>143823</v>
      </c>
      <c r="N35" s="37">
        <v>148159</v>
      </c>
      <c r="O35" s="402">
        <f t="shared" ref="O35" si="41">+M35+N35</f>
        <v>291982</v>
      </c>
      <c r="P35" s="38">
        <v>0</v>
      </c>
      <c r="Q35" s="189">
        <f>O35+P35</f>
        <v>291982</v>
      </c>
      <c r="R35" s="39">
        <v>141704</v>
      </c>
      <c r="S35" s="37">
        <v>144130</v>
      </c>
      <c r="T35" s="402">
        <f t="shared" ref="T35" si="42">+R35+S35</f>
        <v>285834</v>
      </c>
      <c r="U35" s="38">
        <v>148</v>
      </c>
      <c r="V35" s="189">
        <f>T35+U35</f>
        <v>285982</v>
      </c>
      <c r="W35" s="40">
        <f t="shared" ref="W35:W40" si="43">IF(Q35=0,0,((V35/Q35)-1)*100)</f>
        <v>-2.0549211937722189</v>
      </c>
    </row>
    <row r="36" spans="1:23">
      <c r="A36" s="3" t="str">
        <f t="shared" si="37"/>
        <v xml:space="preserve"> </v>
      </c>
      <c r="B36" s="110" t="s">
        <v>14</v>
      </c>
      <c r="C36" s="124">
        <v>838</v>
      </c>
      <c r="D36" s="126">
        <v>838</v>
      </c>
      <c r="E36" s="174">
        <f>SUM(C36:D36)</f>
        <v>1676</v>
      </c>
      <c r="F36" s="124">
        <v>766</v>
      </c>
      <c r="G36" s="126">
        <v>767</v>
      </c>
      <c r="H36" s="174">
        <f>SUM(F36:G36)</f>
        <v>1533</v>
      </c>
      <c r="I36" s="127">
        <f t="shared" si="40"/>
        <v>-8.5322195704057293</v>
      </c>
      <c r="J36" s="3"/>
      <c r="L36" s="13" t="s">
        <v>14</v>
      </c>
      <c r="M36" s="39">
        <v>133735</v>
      </c>
      <c r="N36" s="37">
        <v>131701</v>
      </c>
      <c r="O36" s="402">
        <f>+M36+N36</f>
        <v>265436</v>
      </c>
      <c r="P36" s="38">
        <v>0</v>
      </c>
      <c r="Q36" s="189">
        <f>O36+P36</f>
        <v>265436</v>
      </c>
      <c r="R36" s="39">
        <v>130946</v>
      </c>
      <c r="S36" s="37">
        <v>130731</v>
      </c>
      <c r="T36" s="402">
        <f>+R36+S36</f>
        <v>261677</v>
      </c>
      <c r="U36" s="38">
        <v>0</v>
      </c>
      <c r="V36" s="189">
        <f>T36+U36</f>
        <v>261677</v>
      </c>
      <c r="W36" s="40">
        <f t="shared" si="43"/>
        <v>-1.4161605810816935</v>
      </c>
    </row>
    <row r="37" spans="1:23" ht="13.5" thickBot="1">
      <c r="A37" s="3" t="str">
        <f t="shared" si="37"/>
        <v xml:space="preserve"> </v>
      </c>
      <c r="B37" s="110" t="s">
        <v>15</v>
      </c>
      <c r="C37" s="124">
        <v>955</v>
      </c>
      <c r="D37" s="126">
        <v>955</v>
      </c>
      <c r="E37" s="174">
        <f>SUM(C37:D37)</f>
        <v>1910</v>
      </c>
      <c r="F37" s="124">
        <v>887</v>
      </c>
      <c r="G37" s="126">
        <v>887</v>
      </c>
      <c r="H37" s="174">
        <f>SUM(F37:G37)</f>
        <v>1774</v>
      </c>
      <c r="I37" s="127">
        <f t="shared" si="40"/>
        <v>-7.1204188481675423</v>
      </c>
      <c r="J37" s="3"/>
      <c r="L37" s="13" t="s">
        <v>15</v>
      </c>
      <c r="M37" s="39">
        <v>155119</v>
      </c>
      <c r="N37" s="37">
        <v>154386</v>
      </c>
      <c r="O37" s="402">
        <f>+M37+N37</f>
        <v>309505</v>
      </c>
      <c r="P37" s="38">
        <v>0</v>
      </c>
      <c r="Q37" s="189">
        <f>O37+P37</f>
        <v>309505</v>
      </c>
      <c r="R37" s="39">
        <v>152782</v>
      </c>
      <c r="S37" s="37">
        <v>152917</v>
      </c>
      <c r="T37" s="402">
        <f>+R37+S37</f>
        <v>305699</v>
      </c>
      <c r="U37" s="38">
        <v>180</v>
      </c>
      <c r="V37" s="189">
        <f>T37+U37</f>
        <v>305879</v>
      </c>
      <c r="W37" s="40">
        <f t="shared" si="43"/>
        <v>-1.1715481171548081</v>
      </c>
    </row>
    <row r="38" spans="1:23" ht="14.25" thickTop="1" thickBot="1">
      <c r="A38" s="380" t="str">
        <f t="shared" si="37"/>
        <v xml:space="preserve"> </v>
      </c>
      <c r="B38" s="131" t="s">
        <v>61</v>
      </c>
      <c r="C38" s="215">
        <f>+C35+C36+C37</f>
        <v>2703</v>
      </c>
      <c r="D38" s="221">
        <f t="shared" ref="D38:H38" si="44">+D35+D36+D37</f>
        <v>2703</v>
      </c>
      <c r="E38" s="169">
        <f t="shared" si="44"/>
        <v>5406</v>
      </c>
      <c r="F38" s="215">
        <f t="shared" si="44"/>
        <v>2528</v>
      </c>
      <c r="G38" s="221">
        <f t="shared" si="44"/>
        <v>2529</v>
      </c>
      <c r="H38" s="169">
        <f t="shared" si="44"/>
        <v>5057</v>
      </c>
      <c r="I38" s="135">
        <f t="shared" si="40"/>
        <v>-6.4557898631150579</v>
      </c>
      <c r="J38" s="3"/>
      <c r="L38" s="41" t="s">
        <v>61</v>
      </c>
      <c r="M38" s="45">
        <f>+M35+M36+M37</f>
        <v>432677</v>
      </c>
      <c r="N38" s="43">
        <f t="shared" ref="N38:V38" si="45">+N35+N36+N37</f>
        <v>434246</v>
      </c>
      <c r="O38" s="187">
        <f t="shared" si="45"/>
        <v>866923</v>
      </c>
      <c r="P38" s="43">
        <f t="shared" si="45"/>
        <v>0</v>
      </c>
      <c r="Q38" s="187">
        <f t="shared" si="45"/>
        <v>866923</v>
      </c>
      <c r="R38" s="45">
        <f t="shared" si="45"/>
        <v>425432</v>
      </c>
      <c r="S38" s="43">
        <f t="shared" si="45"/>
        <v>427778</v>
      </c>
      <c r="T38" s="187">
        <f t="shared" si="45"/>
        <v>853210</v>
      </c>
      <c r="U38" s="43">
        <f t="shared" si="45"/>
        <v>328</v>
      </c>
      <c r="V38" s="187">
        <f t="shared" si="45"/>
        <v>853538</v>
      </c>
      <c r="W38" s="46">
        <f t="shared" si="43"/>
        <v>-1.5439664191629454</v>
      </c>
    </row>
    <row r="39" spans="1:23" ht="13.5" thickTop="1">
      <c r="A39" s="3" t="str">
        <f t="shared" si="37"/>
        <v xml:space="preserve"> </v>
      </c>
      <c r="B39" s="110" t="s">
        <v>16</v>
      </c>
      <c r="C39" s="137">
        <v>922</v>
      </c>
      <c r="D39" s="139">
        <v>922</v>
      </c>
      <c r="E39" s="174">
        <f t="shared" ref="E39" si="46">SUM(C39:D39)</f>
        <v>1844</v>
      </c>
      <c r="F39" s="137">
        <v>882</v>
      </c>
      <c r="G39" s="139">
        <v>882</v>
      </c>
      <c r="H39" s="174">
        <f t="shared" ref="H39" si="47">SUM(F39:G39)</f>
        <v>1764</v>
      </c>
      <c r="I39" s="127">
        <f t="shared" si="40"/>
        <v>-4.3383947939262484</v>
      </c>
      <c r="J39" s="7"/>
      <c r="L39" s="13" t="s">
        <v>16</v>
      </c>
      <c r="M39" s="39">
        <v>151179</v>
      </c>
      <c r="N39" s="37">
        <v>151238</v>
      </c>
      <c r="O39" s="402">
        <f>+M39+N39</f>
        <v>302417</v>
      </c>
      <c r="P39" s="401">
        <v>0</v>
      </c>
      <c r="Q39" s="306">
        <f>O39+P39</f>
        <v>302417</v>
      </c>
      <c r="R39" s="39">
        <v>144915</v>
      </c>
      <c r="S39" s="37">
        <v>147096</v>
      </c>
      <c r="T39" s="402">
        <f>+R39+S39</f>
        <v>292011</v>
      </c>
      <c r="U39" s="401">
        <v>0</v>
      </c>
      <c r="V39" s="306">
        <f>T39+U39</f>
        <v>292011</v>
      </c>
      <c r="W39" s="40">
        <f t="shared" si="43"/>
        <v>-3.4409441268182683</v>
      </c>
    </row>
    <row r="40" spans="1:23">
      <c r="A40" s="3" t="str">
        <f t="shared" si="37"/>
        <v xml:space="preserve"> </v>
      </c>
      <c r="B40" s="110" t="s">
        <v>17</v>
      </c>
      <c r="C40" s="137">
        <v>946</v>
      </c>
      <c r="D40" s="139">
        <v>946</v>
      </c>
      <c r="E40" s="174">
        <f>SUM(C40:D40)</f>
        <v>1892</v>
      </c>
      <c r="F40" s="137">
        <v>868</v>
      </c>
      <c r="G40" s="139">
        <v>868</v>
      </c>
      <c r="H40" s="174">
        <f>SUM(F40:G40)</f>
        <v>1736</v>
      </c>
      <c r="I40" s="127">
        <f t="shared" si="40"/>
        <v>-8.2452431289640629</v>
      </c>
      <c r="J40" s="3"/>
      <c r="L40" s="13" t="s">
        <v>17</v>
      </c>
      <c r="M40" s="39">
        <v>144599</v>
      </c>
      <c r="N40" s="37">
        <v>145758</v>
      </c>
      <c r="O40" s="402">
        <f t="shared" ref="O40" si="48">+M40+N40</f>
        <v>290357</v>
      </c>
      <c r="P40" s="401">
        <v>0</v>
      </c>
      <c r="Q40" s="402">
        <f>O40+P40</f>
        <v>290357</v>
      </c>
      <c r="R40" s="39">
        <v>139857</v>
      </c>
      <c r="S40" s="37">
        <v>138833</v>
      </c>
      <c r="T40" s="402">
        <f>+R40+S40</f>
        <v>278690</v>
      </c>
      <c r="U40" s="401">
        <v>322</v>
      </c>
      <c r="V40" s="402">
        <f>T40+U40</f>
        <v>279012</v>
      </c>
      <c r="W40" s="40">
        <f t="shared" si="43"/>
        <v>-3.9072589949613712</v>
      </c>
    </row>
    <row r="41" spans="1:23" ht="13.5" thickBot="1">
      <c r="A41" s="3" t="str">
        <f>IF(ISERROR(F41/G41)," ",IF(F41/G41&gt;0.5,IF(F41/G41&lt;1.5," ","NOT OK"),"NOT OK"))</f>
        <v xml:space="preserve"> </v>
      </c>
      <c r="B41" s="110" t="s">
        <v>18</v>
      </c>
      <c r="C41" s="137">
        <v>906</v>
      </c>
      <c r="D41" s="139">
        <v>906</v>
      </c>
      <c r="E41" s="174">
        <f>SUM(C41:D41)</f>
        <v>1812</v>
      </c>
      <c r="F41" s="137">
        <v>826</v>
      </c>
      <c r="G41" s="139">
        <v>826</v>
      </c>
      <c r="H41" s="174">
        <f>SUM(F41:G41)</f>
        <v>1652</v>
      </c>
      <c r="I41" s="127">
        <f>IF(E41=0,0,((H41/E41)-1)*100)</f>
        <v>-8.8300220750551883</v>
      </c>
      <c r="J41" s="3"/>
      <c r="L41" s="13" t="s">
        <v>18</v>
      </c>
      <c r="M41" s="39">
        <v>135703</v>
      </c>
      <c r="N41" s="37">
        <v>134389</v>
      </c>
      <c r="O41" s="402">
        <f>+M41+N41</f>
        <v>270092</v>
      </c>
      <c r="P41" s="401">
        <v>0</v>
      </c>
      <c r="Q41" s="402">
        <f>O41+P41</f>
        <v>270092</v>
      </c>
      <c r="R41" s="39">
        <v>126814</v>
      </c>
      <c r="S41" s="37">
        <v>124963</v>
      </c>
      <c r="T41" s="402">
        <f>+R41+S41</f>
        <v>251777</v>
      </c>
      <c r="U41" s="401">
        <v>143</v>
      </c>
      <c r="V41" s="402">
        <f>T41+U41</f>
        <v>251920</v>
      </c>
      <c r="W41" s="40">
        <f>IF(Q41=0,0,((V41/Q41)-1)*100)</f>
        <v>-6.7280778401433539</v>
      </c>
    </row>
    <row r="42" spans="1:23" ht="15.75" customHeight="1" thickTop="1" thickBot="1">
      <c r="A42" s="9" t="str">
        <f>IF(ISERROR(F42/G42)," ",IF(F42/G42&gt;0.5,IF(F42/G42&lt;1.5," ","NOT OK"),"NOT OK"))</f>
        <v xml:space="preserve"> </v>
      </c>
      <c r="B42" s="140" t="s">
        <v>19</v>
      </c>
      <c r="C42" s="215">
        <f>+C39+C40+C41</f>
        <v>2774</v>
      </c>
      <c r="D42" s="221">
        <f t="shared" ref="D42:H42" si="49">+D39+D40+D41</f>
        <v>2774</v>
      </c>
      <c r="E42" s="169">
        <f t="shared" si="49"/>
        <v>5548</v>
      </c>
      <c r="F42" s="215">
        <f t="shared" si="49"/>
        <v>2576</v>
      </c>
      <c r="G42" s="221">
        <f t="shared" si="49"/>
        <v>2576</v>
      </c>
      <c r="H42" s="169">
        <f t="shared" si="49"/>
        <v>5152</v>
      </c>
      <c r="I42" s="135">
        <f>IF(E42=0,0,((H42/E42)-1)*100)</f>
        <v>-7.1377072819033938</v>
      </c>
      <c r="J42" s="9"/>
      <c r="K42" s="10"/>
      <c r="L42" s="47" t="s">
        <v>19</v>
      </c>
      <c r="M42" s="48">
        <f>+M39+M40+M41</f>
        <v>431481</v>
      </c>
      <c r="N42" s="49">
        <f t="shared" ref="N42:V42" si="50">+N39+N40+N41</f>
        <v>431385</v>
      </c>
      <c r="O42" s="188">
        <f t="shared" si="50"/>
        <v>862866</v>
      </c>
      <c r="P42" s="49">
        <f t="shared" si="50"/>
        <v>0</v>
      </c>
      <c r="Q42" s="188">
        <f t="shared" si="50"/>
        <v>862866</v>
      </c>
      <c r="R42" s="48">
        <f t="shared" si="50"/>
        <v>411586</v>
      </c>
      <c r="S42" s="49">
        <f t="shared" si="50"/>
        <v>410892</v>
      </c>
      <c r="T42" s="188">
        <f t="shared" si="50"/>
        <v>822478</v>
      </c>
      <c r="U42" s="49">
        <f t="shared" si="50"/>
        <v>465</v>
      </c>
      <c r="V42" s="188">
        <f t="shared" si="50"/>
        <v>822943</v>
      </c>
      <c r="W42" s="50">
        <f>IF(Q42=0,0,((V42/Q42)-1)*100)</f>
        <v>-4.6267902548020157</v>
      </c>
    </row>
    <row r="43" spans="1:23" ht="13.5" thickTop="1">
      <c r="A43" s="3" t="str">
        <f>IF(ISERROR(F43/G43)," ",IF(F43/G43&gt;0.5,IF(F43/G43&lt;1.5," ","NOT OK"),"NOT OK"))</f>
        <v xml:space="preserve"> </v>
      </c>
      <c r="B43" s="110" t="s">
        <v>20</v>
      </c>
      <c r="C43" s="124">
        <v>907</v>
      </c>
      <c r="D43" s="126">
        <v>905</v>
      </c>
      <c r="E43" s="177">
        <f>SUM(C43:D43)</f>
        <v>1812</v>
      </c>
      <c r="F43" s="124">
        <v>898</v>
      </c>
      <c r="G43" s="126">
        <v>898</v>
      </c>
      <c r="H43" s="177">
        <f>SUM(F43:G43)</f>
        <v>1796</v>
      </c>
      <c r="I43" s="127">
        <f>IF(E43=0,0,((H43/E43)-1)*100)</f>
        <v>-0.88300220750552327</v>
      </c>
      <c r="J43" s="3"/>
      <c r="L43" s="13" t="s">
        <v>21</v>
      </c>
      <c r="M43" s="39">
        <v>137133</v>
      </c>
      <c r="N43" s="37">
        <v>137185</v>
      </c>
      <c r="O43" s="402">
        <f>+M43+N43</f>
        <v>274318</v>
      </c>
      <c r="P43" s="401">
        <v>0</v>
      </c>
      <c r="Q43" s="402">
        <f>O43+P43</f>
        <v>274318</v>
      </c>
      <c r="R43" s="39">
        <v>130899</v>
      </c>
      <c r="S43" s="37">
        <v>130674</v>
      </c>
      <c r="T43" s="402">
        <f>+R43+S43</f>
        <v>261573</v>
      </c>
      <c r="U43" s="401">
        <v>383</v>
      </c>
      <c r="V43" s="402">
        <f>T43+U43</f>
        <v>261956</v>
      </c>
      <c r="W43" s="40">
        <f>IF(Q43=0,0,((V43/Q43)-1)*100)</f>
        <v>-4.506448720098577</v>
      </c>
    </row>
    <row r="44" spans="1:23">
      <c r="A44" s="3" t="str">
        <f t="shared" ref="A44" si="51">IF(ISERROR(F44/G44)," ",IF(F44/G44&gt;0.5,IF(F44/G44&lt;1.5," ","NOT OK"),"NOT OK"))</f>
        <v xml:space="preserve"> </v>
      </c>
      <c r="B44" s="110" t="s">
        <v>22</v>
      </c>
      <c r="C44" s="124">
        <v>899</v>
      </c>
      <c r="D44" s="126">
        <v>900</v>
      </c>
      <c r="E44" s="168">
        <f>SUM(C44:D44)</f>
        <v>1799</v>
      </c>
      <c r="F44" s="124">
        <v>896</v>
      </c>
      <c r="G44" s="126">
        <v>895</v>
      </c>
      <c r="H44" s="168">
        <f t="shared" ref="H44:H45" si="52">SUM(F44:G44)</f>
        <v>1791</v>
      </c>
      <c r="I44" s="127">
        <f t="shared" ref="I44" si="53">IF(E44=0,0,((H44/E44)-1)*100)</f>
        <v>-0.44469149527515128</v>
      </c>
      <c r="J44" s="3"/>
      <c r="L44" s="13" t="s">
        <v>22</v>
      </c>
      <c r="M44" s="39">
        <v>139538</v>
      </c>
      <c r="N44" s="37">
        <v>138587</v>
      </c>
      <c r="O44" s="402">
        <f t="shared" ref="O44" si="54">+M44+N44</f>
        <v>278125</v>
      </c>
      <c r="P44" s="401">
        <v>0</v>
      </c>
      <c r="Q44" s="402">
        <f>O44+P44</f>
        <v>278125</v>
      </c>
      <c r="R44" s="39">
        <v>137336</v>
      </c>
      <c r="S44" s="37">
        <v>138372</v>
      </c>
      <c r="T44" s="402">
        <f t="shared" ref="T44" si="55">+R44+S44</f>
        <v>275708</v>
      </c>
      <c r="U44" s="401">
        <v>171</v>
      </c>
      <c r="V44" s="402">
        <f>T44+U44</f>
        <v>275879</v>
      </c>
      <c r="W44" s="40">
        <f t="shared" ref="W44" si="56">IF(Q44=0,0,((V44/Q44)-1)*100)</f>
        <v>-0.80755056179775409</v>
      </c>
    </row>
    <row r="45" spans="1:23" ht="13.5" thickBot="1">
      <c r="A45" s="3" t="str">
        <f>IF(ISERROR(F45/G45)," ",IF(F45/G45&gt;0.5,IF(F45/G45&lt;1.5," ","NOT OK"),"NOT OK"))</f>
        <v xml:space="preserve"> </v>
      </c>
      <c r="B45" s="110" t="s">
        <v>23</v>
      </c>
      <c r="C45" s="124">
        <v>826</v>
      </c>
      <c r="D45" s="143">
        <v>826</v>
      </c>
      <c r="E45" s="172">
        <f t="shared" ref="E45" si="57">SUM(C45:D45)</f>
        <v>1652</v>
      </c>
      <c r="F45" s="124">
        <v>844</v>
      </c>
      <c r="G45" s="143">
        <v>844</v>
      </c>
      <c r="H45" s="172">
        <f t="shared" si="52"/>
        <v>1688</v>
      </c>
      <c r="I45" s="144">
        <f>IF(E45=0,0,((H45/E45)-1)*100)</f>
        <v>2.1791767554479424</v>
      </c>
      <c r="J45" s="3"/>
      <c r="L45" s="13" t="s">
        <v>23</v>
      </c>
      <c r="M45" s="39">
        <v>132915</v>
      </c>
      <c r="N45" s="37">
        <v>131842</v>
      </c>
      <c r="O45" s="402">
        <f>+M45+N45</f>
        <v>264757</v>
      </c>
      <c r="P45" s="401">
        <v>0</v>
      </c>
      <c r="Q45" s="304">
        <f>O45+P45</f>
        <v>264757</v>
      </c>
      <c r="R45" s="39">
        <v>126635</v>
      </c>
      <c r="S45" s="37">
        <v>124291</v>
      </c>
      <c r="T45" s="402">
        <f>+R45+S45</f>
        <v>250926</v>
      </c>
      <c r="U45" s="401">
        <v>319</v>
      </c>
      <c r="V45" s="304">
        <f>T45+U45</f>
        <v>251245</v>
      </c>
      <c r="W45" s="40">
        <f>IF(Q45=0,0,((V45/Q45)-1)*100)</f>
        <v>-5.1035477815506329</v>
      </c>
    </row>
    <row r="46" spans="1:23" ht="14.25" customHeight="1" thickTop="1" thickBot="1">
      <c r="A46" s="3" t="str">
        <f t="shared" si="19"/>
        <v xml:space="preserve"> </v>
      </c>
      <c r="B46" s="131" t="s">
        <v>24</v>
      </c>
      <c r="C46" s="132">
        <f t="shared" ref="C46:E46" si="58">+C43+C44+C45</f>
        <v>2632</v>
      </c>
      <c r="D46" s="134">
        <f t="shared" si="58"/>
        <v>2631</v>
      </c>
      <c r="E46" s="178">
        <f t="shared" si="58"/>
        <v>5263</v>
      </c>
      <c r="F46" s="132">
        <f t="shared" ref="F46:H46" si="59">+F43+F44+F45</f>
        <v>2638</v>
      </c>
      <c r="G46" s="134">
        <f t="shared" si="59"/>
        <v>2637</v>
      </c>
      <c r="H46" s="178">
        <f t="shared" si="59"/>
        <v>5275</v>
      </c>
      <c r="I46" s="135">
        <f t="shared" ref="I46" si="60">IF(E46=0,0,((H46/E46)-1)*100)</f>
        <v>0.22800684020520823</v>
      </c>
      <c r="J46" s="3"/>
      <c r="L46" s="41" t="s">
        <v>24</v>
      </c>
      <c r="M46" s="45">
        <f t="shared" ref="M46:Q46" si="61">+M43+M44+M45</f>
        <v>409586</v>
      </c>
      <c r="N46" s="43">
        <f t="shared" si="61"/>
        <v>407614</v>
      </c>
      <c r="O46" s="187">
        <f t="shared" si="61"/>
        <v>817200</v>
      </c>
      <c r="P46" s="43">
        <f t="shared" si="61"/>
        <v>0</v>
      </c>
      <c r="Q46" s="187">
        <f t="shared" si="61"/>
        <v>817200</v>
      </c>
      <c r="R46" s="45">
        <f t="shared" ref="R46:V46" si="62">+R43+R44+R45</f>
        <v>394870</v>
      </c>
      <c r="S46" s="43">
        <f t="shared" si="62"/>
        <v>393337</v>
      </c>
      <c r="T46" s="187">
        <f t="shared" si="62"/>
        <v>788207</v>
      </c>
      <c r="U46" s="43">
        <f t="shared" si="62"/>
        <v>873</v>
      </c>
      <c r="V46" s="187">
        <f t="shared" si="62"/>
        <v>789080</v>
      </c>
      <c r="W46" s="46">
        <f t="shared" ref="W46" si="63">IF(Q46=0,0,((V46/Q46)-1)*100)</f>
        <v>-3.4410181106216298</v>
      </c>
    </row>
    <row r="47" spans="1:23" ht="14.25" customHeight="1" thickTop="1" thickBot="1">
      <c r="A47" s="3" t="str">
        <f t="shared" ref="A47:A48" si="64">IF(ISERROR(F47/G47)," ",IF(F47/G47&gt;0.5,IF(F47/G47&lt;1.5," ","NOT OK"),"NOT OK"))</f>
        <v xml:space="preserve"> </v>
      </c>
      <c r="B47" s="110" t="s">
        <v>10</v>
      </c>
      <c r="C47" s="124">
        <v>822</v>
      </c>
      <c r="D47" s="126">
        <v>823</v>
      </c>
      <c r="E47" s="174">
        <f t="shared" ref="E47" si="65">SUM(C47:D47)</f>
        <v>1645</v>
      </c>
      <c r="F47" s="124">
        <v>908</v>
      </c>
      <c r="G47" s="126">
        <v>908</v>
      </c>
      <c r="H47" s="174">
        <f t="shared" ref="H47" si="66">SUM(F47:G47)</f>
        <v>1816</v>
      </c>
      <c r="I47" s="127">
        <f t="shared" ref="I47:I48" si="67">IF(E47=0,0,((H47/E47)-1)*100)</f>
        <v>10.3951367781155</v>
      </c>
      <c r="J47" s="3"/>
      <c r="K47" s="6"/>
      <c r="L47" s="13" t="s">
        <v>10</v>
      </c>
      <c r="M47" s="39">
        <v>134655</v>
      </c>
      <c r="N47" s="37">
        <v>136337</v>
      </c>
      <c r="O47" s="402">
        <f>SUM(M47:N47)</f>
        <v>270992</v>
      </c>
      <c r="P47" s="401">
        <v>0</v>
      </c>
      <c r="Q47" s="402">
        <f>O47+P47</f>
        <v>270992</v>
      </c>
      <c r="R47" s="39">
        <v>145293</v>
      </c>
      <c r="S47" s="37">
        <v>146666</v>
      </c>
      <c r="T47" s="186">
        <f>SUM(R47:S47)</f>
        <v>291959</v>
      </c>
      <c r="U47" s="147">
        <v>126</v>
      </c>
      <c r="V47" s="186">
        <f>T47+U47</f>
        <v>292085</v>
      </c>
      <c r="W47" s="40">
        <f t="shared" ref="W47:W48" si="68">IF(Q47=0,0,((V47/Q47)-1)*100)</f>
        <v>7.7836246088445415</v>
      </c>
    </row>
    <row r="48" spans="1:23" ht="14.25" customHeight="1" thickTop="1" thickBot="1">
      <c r="A48" s="380" t="str">
        <f t="shared" si="64"/>
        <v xml:space="preserve"> </v>
      </c>
      <c r="B48" s="131" t="s">
        <v>66</v>
      </c>
      <c r="C48" s="215">
        <f>+C38+C42+C46+C47</f>
        <v>8931</v>
      </c>
      <c r="D48" s="221">
        <f t="shared" ref="D48" si="69">+D38+D42+D46+D47</f>
        <v>8931</v>
      </c>
      <c r="E48" s="169">
        <f t="shared" ref="E48" si="70">+E38+E42+E46+E47</f>
        <v>17862</v>
      </c>
      <c r="F48" s="215">
        <f t="shared" ref="F48" si="71">+F38+F42+F46+F47</f>
        <v>8650</v>
      </c>
      <c r="G48" s="221">
        <f t="shared" ref="G48" si="72">+G38+G42+G46+G47</f>
        <v>8650</v>
      </c>
      <c r="H48" s="169">
        <f t="shared" ref="H48" si="73">+H38+H42+H46+H47</f>
        <v>17300</v>
      </c>
      <c r="I48" s="135">
        <f t="shared" si="67"/>
        <v>-3.1463441943791248</v>
      </c>
      <c r="J48" s="3"/>
      <c r="L48" s="41" t="s">
        <v>66</v>
      </c>
      <c r="M48" s="45">
        <f>+M38+M42+M46+M47</f>
        <v>1408399</v>
      </c>
      <c r="N48" s="43">
        <f t="shared" ref="N48" si="74">+N38+N42+N46+N47</f>
        <v>1409582</v>
      </c>
      <c r="O48" s="187">
        <f t="shared" ref="O48" si="75">+O38+O42+O46+O47</f>
        <v>2817981</v>
      </c>
      <c r="P48" s="43">
        <f t="shared" ref="P48" si="76">+P38+P42+P46+P47</f>
        <v>0</v>
      </c>
      <c r="Q48" s="187">
        <f t="shared" ref="Q48" si="77">+Q38+Q42+Q46+Q47</f>
        <v>2817981</v>
      </c>
      <c r="R48" s="45">
        <f t="shared" ref="R48" si="78">+R38+R42+R46+R47</f>
        <v>1377181</v>
      </c>
      <c r="S48" s="43">
        <f t="shared" ref="S48" si="79">+S38+S42+S46+S47</f>
        <v>1378673</v>
      </c>
      <c r="T48" s="187">
        <f t="shared" ref="T48" si="80">+T38+T42+T46+T47</f>
        <v>2755854</v>
      </c>
      <c r="U48" s="43">
        <f t="shared" ref="U48" si="81">+U38+U42+U46+U47</f>
        <v>1792</v>
      </c>
      <c r="V48" s="187">
        <f t="shared" ref="V48" si="82">+V38+V42+V46+V47</f>
        <v>2757646</v>
      </c>
      <c r="W48" s="46">
        <f t="shared" si="68"/>
        <v>-2.1410719234799647</v>
      </c>
    </row>
    <row r="49" spans="1:23" ht="14.25" customHeight="1" thickTop="1">
      <c r="A49" s="3" t="str">
        <f>IF(ISERROR(F49/G49)," ",IF(F49/G49&gt;0.5,IF(F49/G49&lt;1.5," ","NOT OK"),"NOT OK"))</f>
        <v xml:space="preserve"> </v>
      </c>
      <c r="B49" s="110" t="s">
        <v>11</v>
      </c>
      <c r="C49" s="124">
        <v>854</v>
      </c>
      <c r="D49" s="126">
        <v>852</v>
      </c>
      <c r="E49" s="174">
        <f>SUM(C49:D49)</f>
        <v>1706</v>
      </c>
      <c r="F49" s="124"/>
      <c r="G49" s="126"/>
      <c r="H49" s="174"/>
      <c r="I49" s="127"/>
      <c r="J49" s="3"/>
      <c r="K49" s="6"/>
      <c r="L49" s="13" t="s">
        <v>11</v>
      </c>
      <c r="M49" s="39">
        <v>137495</v>
      </c>
      <c r="N49" s="37">
        <v>140398</v>
      </c>
      <c r="O49" s="402">
        <f>SUM(M49:N49)</f>
        <v>277893</v>
      </c>
      <c r="P49" s="401">
        <v>108</v>
      </c>
      <c r="Q49" s="402">
        <f>O49+P49</f>
        <v>278001</v>
      </c>
      <c r="R49" s="39"/>
      <c r="S49" s="37"/>
      <c r="T49" s="186"/>
      <c r="U49" s="147"/>
      <c r="V49" s="186"/>
      <c r="W49" s="40"/>
    </row>
    <row r="50" spans="1:23" ht="14.25" customHeight="1" thickBot="1">
      <c r="A50" s="3" t="str">
        <f>IF(ISERROR(F50/G50)," ",IF(F50/G50&gt;0.5,IF(F50/G50&lt;1.5," ","NOT OK"),"NOT OK"))</f>
        <v xml:space="preserve"> </v>
      </c>
      <c r="B50" s="115" t="s">
        <v>12</v>
      </c>
      <c r="C50" s="128">
        <v>890</v>
      </c>
      <c r="D50" s="130">
        <v>889</v>
      </c>
      <c r="E50" s="174">
        <f>SUM(C50:D50)</f>
        <v>1779</v>
      </c>
      <c r="F50" s="128"/>
      <c r="G50" s="130"/>
      <c r="H50" s="174"/>
      <c r="I50" s="127"/>
      <c r="J50" s="3"/>
      <c r="K50" s="6"/>
      <c r="L50" s="22" t="s">
        <v>12</v>
      </c>
      <c r="M50" s="39">
        <v>148701</v>
      </c>
      <c r="N50" s="37">
        <v>145188</v>
      </c>
      <c r="O50" s="402">
        <f t="shared" ref="O50" si="83">SUM(M50:N50)</f>
        <v>293889</v>
      </c>
      <c r="P50" s="38">
        <v>0</v>
      </c>
      <c r="Q50" s="402">
        <f t="shared" ref="Q50" si="84">O50+P50</f>
        <v>293889</v>
      </c>
      <c r="R50" s="39"/>
      <c r="S50" s="37"/>
      <c r="T50" s="186"/>
      <c r="U50" s="38"/>
      <c r="V50" s="186"/>
      <c r="W50" s="40"/>
    </row>
    <row r="51" spans="1:23" ht="14.25" customHeight="1" thickTop="1" thickBot="1">
      <c r="A51" s="380" t="str">
        <f t="shared" ref="A51:A52" si="85">IF(ISERROR(F51/G51)," ",IF(F51/G51&gt;0.5,IF(F51/G51&lt;1.5," ","NOT OK"),"NOT OK"))</f>
        <v xml:space="preserve"> </v>
      </c>
      <c r="B51" s="131" t="s">
        <v>38</v>
      </c>
      <c r="C51" s="215">
        <f t="shared" ref="C51:E51" si="86">+C47+C49+C50</f>
        <v>2566</v>
      </c>
      <c r="D51" s="221">
        <f t="shared" si="86"/>
        <v>2564</v>
      </c>
      <c r="E51" s="169">
        <f t="shared" si="86"/>
        <v>5130</v>
      </c>
      <c r="F51" s="215"/>
      <c r="G51" s="221"/>
      <c r="H51" s="169"/>
      <c r="I51" s="135"/>
      <c r="J51" s="3"/>
      <c r="L51" s="41" t="s">
        <v>38</v>
      </c>
      <c r="M51" s="45">
        <f t="shared" ref="M51:Q51" si="87">+M47+M49+M50</f>
        <v>420851</v>
      </c>
      <c r="N51" s="43">
        <f t="shared" si="87"/>
        <v>421923</v>
      </c>
      <c r="O51" s="187">
        <f t="shared" si="87"/>
        <v>842774</v>
      </c>
      <c r="P51" s="43">
        <f t="shared" si="87"/>
        <v>108</v>
      </c>
      <c r="Q51" s="187">
        <f t="shared" si="87"/>
        <v>842882</v>
      </c>
      <c r="R51" s="45"/>
      <c r="S51" s="43"/>
      <c r="T51" s="187"/>
      <c r="U51" s="43"/>
      <c r="V51" s="187"/>
      <c r="W51" s="46"/>
    </row>
    <row r="52" spans="1:23" ht="14.25" customHeight="1" thickTop="1" thickBot="1">
      <c r="A52" s="381" t="str">
        <f t="shared" si="85"/>
        <v xml:space="preserve"> </v>
      </c>
      <c r="B52" s="131" t="s">
        <v>63</v>
      </c>
      <c r="C52" s="132">
        <f t="shared" ref="C52:E52" si="88">+C38+C42+C46+C51</f>
        <v>10675</v>
      </c>
      <c r="D52" s="134">
        <f t="shared" si="88"/>
        <v>10672</v>
      </c>
      <c r="E52" s="175">
        <f t="shared" si="88"/>
        <v>21347</v>
      </c>
      <c r="F52" s="132"/>
      <c r="G52" s="134"/>
      <c r="H52" s="175"/>
      <c r="I52" s="136"/>
      <c r="J52" s="7"/>
      <c r="L52" s="41" t="s">
        <v>63</v>
      </c>
      <c r="M52" s="45">
        <f t="shared" ref="M52:Q52" si="89">+M38+M42+M46+M51</f>
        <v>1694595</v>
      </c>
      <c r="N52" s="43">
        <f t="shared" si="89"/>
        <v>1695168</v>
      </c>
      <c r="O52" s="187">
        <f t="shared" si="89"/>
        <v>3389763</v>
      </c>
      <c r="P52" s="44">
        <f t="shared" si="89"/>
        <v>108</v>
      </c>
      <c r="Q52" s="190">
        <f t="shared" si="89"/>
        <v>3389871</v>
      </c>
      <c r="R52" s="45"/>
      <c r="S52" s="43"/>
      <c r="T52" s="187"/>
      <c r="U52" s="44"/>
      <c r="V52" s="190"/>
      <c r="W52" s="46"/>
    </row>
    <row r="53" spans="1:23" ht="14.25" thickTop="1" thickBot="1">
      <c r="B53" s="145" t="s">
        <v>60</v>
      </c>
      <c r="C53" s="106"/>
      <c r="D53" s="106"/>
      <c r="E53" s="106"/>
      <c r="F53" s="106"/>
      <c r="G53" s="106"/>
      <c r="H53" s="106"/>
      <c r="I53" s="107"/>
      <c r="J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1:23" ht="13.5" thickTop="1">
      <c r="B54" s="449" t="s">
        <v>27</v>
      </c>
      <c r="C54" s="450"/>
      <c r="D54" s="450"/>
      <c r="E54" s="450"/>
      <c r="F54" s="450"/>
      <c r="G54" s="450"/>
      <c r="H54" s="450"/>
      <c r="I54" s="451"/>
      <c r="J54" s="3"/>
      <c r="L54" s="452" t="s">
        <v>28</v>
      </c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4"/>
    </row>
    <row r="55" spans="1:23" ht="13.5" thickBot="1">
      <c r="B55" s="455" t="s">
        <v>30</v>
      </c>
      <c r="C55" s="456"/>
      <c r="D55" s="456"/>
      <c r="E55" s="456"/>
      <c r="F55" s="456"/>
      <c r="G55" s="456"/>
      <c r="H55" s="456"/>
      <c r="I55" s="457"/>
      <c r="J55" s="3"/>
      <c r="L55" s="458" t="s">
        <v>50</v>
      </c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60"/>
    </row>
    <row r="56" spans="1:23" ht="14.25" thickTop="1" thickBot="1">
      <c r="B56" s="105"/>
      <c r="C56" s="106"/>
      <c r="D56" s="106"/>
      <c r="E56" s="106"/>
      <c r="F56" s="106"/>
      <c r="G56" s="106"/>
      <c r="H56" s="106"/>
      <c r="I56" s="107"/>
      <c r="J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1:23" ht="14.25" thickTop="1" thickBot="1">
      <c r="B57" s="108"/>
      <c r="C57" s="461" t="s">
        <v>64</v>
      </c>
      <c r="D57" s="462"/>
      <c r="E57" s="463"/>
      <c r="F57" s="461" t="s">
        <v>65</v>
      </c>
      <c r="G57" s="462"/>
      <c r="H57" s="463"/>
      <c r="I57" s="109" t="s">
        <v>2</v>
      </c>
      <c r="J57" s="3"/>
      <c r="L57" s="11"/>
      <c r="M57" s="464" t="s">
        <v>64</v>
      </c>
      <c r="N57" s="465"/>
      <c r="O57" s="465"/>
      <c r="P57" s="465"/>
      <c r="Q57" s="466"/>
      <c r="R57" s="464" t="s">
        <v>65</v>
      </c>
      <c r="S57" s="465"/>
      <c r="T57" s="465"/>
      <c r="U57" s="465"/>
      <c r="V57" s="466"/>
      <c r="W57" s="12" t="s">
        <v>2</v>
      </c>
    </row>
    <row r="58" spans="1:23" ht="13.5" thickTop="1">
      <c r="B58" s="110" t="s">
        <v>3</v>
      </c>
      <c r="C58" s="111"/>
      <c r="D58" s="112"/>
      <c r="E58" s="113"/>
      <c r="F58" s="111"/>
      <c r="G58" s="112"/>
      <c r="H58" s="113"/>
      <c r="I58" s="114" t="s">
        <v>4</v>
      </c>
      <c r="J58" s="3"/>
      <c r="L58" s="13" t="s">
        <v>3</v>
      </c>
      <c r="M58" s="19"/>
      <c r="N58" s="15"/>
      <c r="O58" s="16"/>
      <c r="P58" s="17"/>
      <c r="Q58" s="20"/>
      <c r="R58" s="19"/>
      <c r="S58" s="15"/>
      <c r="T58" s="16"/>
      <c r="U58" s="17"/>
      <c r="V58" s="20"/>
      <c r="W58" s="21" t="s">
        <v>4</v>
      </c>
    </row>
    <row r="59" spans="1:23" ht="13.5" thickBot="1">
      <c r="B59" s="115" t="s">
        <v>29</v>
      </c>
      <c r="C59" s="116" t="s">
        <v>5</v>
      </c>
      <c r="D59" s="117" t="s">
        <v>6</v>
      </c>
      <c r="E59" s="408" t="s">
        <v>7</v>
      </c>
      <c r="F59" s="116" t="s">
        <v>5</v>
      </c>
      <c r="G59" s="117" t="s">
        <v>6</v>
      </c>
      <c r="H59" s="118" t="s">
        <v>7</v>
      </c>
      <c r="I59" s="119"/>
      <c r="J59" s="3"/>
      <c r="L59" s="22"/>
      <c r="M59" s="27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1:23" ht="5.25" customHeight="1" thickTop="1">
      <c r="B60" s="110"/>
      <c r="C60" s="120"/>
      <c r="D60" s="121"/>
      <c r="E60" s="122"/>
      <c r="F60" s="120"/>
      <c r="G60" s="121"/>
      <c r="H60" s="122"/>
      <c r="I60" s="123"/>
      <c r="J60" s="3"/>
      <c r="L60" s="13"/>
      <c r="M60" s="33"/>
      <c r="N60" s="30"/>
      <c r="O60" s="31"/>
      <c r="P60" s="32"/>
      <c r="Q60" s="34"/>
      <c r="R60" s="33"/>
      <c r="S60" s="30"/>
      <c r="T60" s="31"/>
      <c r="U60" s="32"/>
      <c r="V60" s="34"/>
      <c r="W60" s="35"/>
    </row>
    <row r="61" spans="1:23" ht="14.25" customHeight="1">
      <c r="A61" s="3" t="str">
        <f t="shared" si="19"/>
        <v xml:space="preserve"> </v>
      </c>
      <c r="B61" s="110" t="s">
        <v>13</v>
      </c>
      <c r="C61" s="124">
        <f t="shared" ref="C61:E61" si="90">+C9+C35</f>
        <v>969</v>
      </c>
      <c r="D61" s="126">
        <f t="shared" si="90"/>
        <v>969</v>
      </c>
      <c r="E61" s="174">
        <f t="shared" si="90"/>
        <v>1938</v>
      </c>
      <c r="F61" s="124">
        <f t="shared" ref="F61:H63" si="91">+F9+F35</f>
        <v>1031</v>
      </c>
      <c r="G61" s="126">
        <f t="shared" si="91"/>
        <v>1031</v>
      </c>
      <c r="H61" s="174">
        <f t="shared" si="91"/>
        <v>2062</v>
      </c>
      <c r="I61" s="127">
        <f t="shared" ref="I61:I72" si="92">IF(E61=0,0,((H61/E61)-1)*100)</f>
        <v>6.3983488132094868</v>
      </c>
      <c r="J61" s="3"/>
      <c r="L61" s="13" t="s">
        <v>13</v>
      </c>
      <c r="M61" s="39">
        <f t="shared" ref="M61:N61" si="93">+M9+M35</f>
        <v>152196</v>
      </c>
      <c r="N61" s="37">
        <f t="shared" si="93"/>
        <v>155558</v>
      </c>
      <c r="O61" s="402">
        <f t="shared" ref="O61:O62" si="94">SUM(M61:N61)</f>
        <v>307754</v>
      </c>
      <c r="P61" s="38">
        <f>P9+P35</f>
        <v>0</v>
      </c>
      <c r="Q61" s="189">
        <f>+O61+P61</f>
        <v>307754</v>
      </c>
      <c r="R61" s="39">
        <f t="shared" ref="R61:S63" si="95">+R9+R35</f>
        <v>156235</v>
      </c>
      <c r="S61" s="37">
        <f t="shared" si="95"/>
        <v>158766</v>
      </c>
      <c r="T61" s="186">
        <f t="shared" ref="T61:T62" si="96">SUM(R61:S61)</f>
        <v>315001</v>
      </c>
      <c r="U61" s="38">
        <f>U9+U35</f>
        <v>148</v>
      </c>
      <c r="V61" s="189">
        <f>+T61+U61</f>
        <v>315149</v>
      </c>
      <c r="W61" s="40">
        <f t="shared" ref="W61:W72" si="97">IF(Q61=0,0,((V61/Q61)-1)*100)</f>
        <v>2.4028932199094077</v>
      </c>
    </row>
    <row r="62" spans="1:23" ht="14.25" customHeight="1">
      <c r="A62" s="3" t="str">
        <f t="shared" si="19"/>
        <v xml:space="preserve"> </v>
      </c>
      <c r="B62" s="110" t="s">
        <v>14</v>
      </c>
      <c r="C62" s="124">
        <f t="shared" ref="C62:E62" si="98">+C10+C36</f>
        <v>894</v>
      </c>
      <c r="D62" s="126">
        <f t="shared" si="98"/>
        <v>894</v>
      </c>
      <c r="E62" s="174">
        <f t="shared" si="98"/>
        <v>1788</v>
      </c>
      <c r="F62" s="124">
        <f t="shared" si="91"/>
        <v>920</v>
      </c>
      <c r="G62" s="126">
        <f t="shared" si="91"/>
        <v>921</v>
      </c>
      <c r="H62" s="174">
        <f t="shared" si="91"/>
        <v>1841</v>
      </c>
      <c r="I62" s="127">
        <f t="shared" si="92"/>
        <v>2.9642058165548102</v>
      </c>
      <c r="J62" s="3"/>
      <c r="L62" s="13" t="s">
        <v>14</v>
      </c>
      <c r="M62" s="39">
        <f t="shared" ref="M62:N62" si="99">+M10+M36</f>
        <v>141805</v>
      </c>
      <c r="N62" s="37">
        <f t="shared" si="99"/>
        <v>140149</v>
      </c>
      <c r="O62" s="402">
        <f t="shared" si="94"/>
        <v>281954</v>
      </c>
      <c r="P62" s="38">
        <f>P10+P36</f>
        <v>0</v>
      </c>
      <c r="Q62" s="189">
        <f>+O62+P62</f>
        <v>281954</v>
      </c>
      <c r="R62" s="39">
        <f t="shared" si="95"/>
        <v>146712</v>
      </c>
      <c r="S62" s="37">
        <f t="shared" si="95"/>
        <v>146342</v>
      </c>
      <c r="T62" s="186">
        <f t="shared" si="96"/>
        <v>293054</v>
      </c>
      <c r="U62" s="38">
        <f>U10+U36</f>
        <v>0</v>
      </c>
      <c r="V62" s="189">
        <f>+T62+U62</f>
        <v>293054</v>
      </c>
      <c r="W62" s="40">
        <f t="shared" si="97"/>
        <v>3.9368123878363193</v>
      </c>
    </row>
    <row r="63" spans="1:23" ht="14.25" customHeight="1" thickBot="1">
      <c r="A63" s="3" t="str">
        <f>IF(ISERROR(F63/G63)," ",IF(F63/G63&gt;0.5,IF(F63/G63&lt;1.5," ","NOT OK"),"NOT OK"))</f>
        <v xml:space="preserve"> </v>
      </c>
      <c r="B63" s="110" t="s">
        <v>15</v>
      </c>
      <c r="C63" s="124">
        <f t="shared" ref="C63:E63" si="100">+C11+C37</f>
        <v>1017</v>
      </c>
      <c r="D63" s="126">
        <f t="shared" si="100"/>
        <v>1017</v>
      </c>
      <c r="E63" s="174">
        <f t="shared" si="100"/>
        <v>2034</v>
      </c>
      <c r="F63" s="124">
        <f t="shared" si="91"/>
        <v>1039</v>
      </c>
      <c r="G63" s="126">
        <f t="shared" si="91"/>
        <v>1039</v>
      </c>
      <c r="H63" s="174">
        <f t="shared" si="91"/>
        <v>2078</v>
      </c>
      <c r="I63" s="127">
        <f>IF(E63=0,0,((H63/E63)-1)*100)</f>
        <v>2.1632251720747231</v>
      </c>
      <c r="J63" s="3"/>
      <c r="L63" s="13" t="s">
        <v>15</v>
      </c>
      <c r="M63" s="39">
        <f t="shared" ref="M63:N63" si="101">+M11+M37</f>
        <v>164478</v>
      </c>
      <c r="N63" s="37">
        <f t="shared" si="101"/>
        <v>163800</v>
      </c>
      <c r="O63" s="402">
        <f>SUM(M63:N63)</f>
        <v>328278</v>
      </c>
      <c r="P63" s="38">
        <f>P11+P37</f>
        <v>0</v>
      </c>
      <c r="Q63" s="189">
        <f>+O63+P63</f>
        <v>328278</v>
      </c>
      <c r="R63" s="39">
        <f t="shared" si="95"/>
        <v>168152</v>
      </c>
      <c r="S63" s="37">
        <f t="shared" si="95"/>
        <v>168498</v>
      </c>
      <c r="T63" s="186">
        <f>SUM(R63:S63)</f>
        <v>336650</v>
      </c>
      <c r="U63" s="38">
        <f>U11+U37</f>
        <v>180</v>
      </c>
      <c r="V63" s="189">
        <f>+T63+U63</f>
        <v>336830</v>
      </c>
      <c r="W63" s="40">
        <f>IF(Q63=0,0,((V63/Q63)-1)*100)</f>
        <v>2.6051090843736135</v>
      </c>
    </row>
    <row r="64" spans="1:23" ht="14.25" customHeight="1" thickTop="1" thickBot="1">
      <c r="A64" s="3" t="str">
        <f t="shared" si="19"/>
        <v xml:space="preserve"> </v>
      </c>
      <c r="B64" s="131" t="s">
        <v>61</v>
      </c>
      <c r="C64" s="132">
        <f t="shared" ref="C64:E64" si="102">+C61+C62+C63</f>
        <v>2880</v>
      </c>
      <c r="D64" s="134">
        <f t="shared" si="102"/>
        <v>2880</v>
      </c>
      <c r="E64" s="175">
        <f t="shared" si="102"/>
        <v>5760</v>
      </c>
      <c r="F64" s="132">
        <f t="shared" ref="F64:H64" si="103">+F61+F62+F63</f>
        <v>2990</v>
      </c>
      <c r="G64" s="134">
        <f t="shared" si="103"/>
        <v>2991</v>
      </c>
      <c r="H64" s="175">
        <f t="shared" si="103"/>
        <v>5981</v>
      </c>
      <c r="I64" s="136">
        <f>IF(E64=0,0,((H64/E64)-1)*100)</f>
        <v>3.8368055555555447</v>
      </c>
      <c r="J64" s="7"/>
      <c r="L64" s="41" t="s">
        <v>61</v>
      </c>
      <c r="M64" s="45">
        <f t="shared" ref="M64:Q64" si="104">+M61+M62+M63</f>
        <v>458479</v>
      </c>
      <c r="N64" s="43">
        <f t="shared" si="104"/>
        <v>459507</v>
      </c>
      <c r="O64" s="187">
        <f t="shared" si="104"/>
        <v>917986</v>
      </c>
      <c r="P64" s="44">
        <f t="shared" si="104"/>
        <v>0</v>
      </c>
      <c r="Q64" s="190">
        <f t="shared" si="104"/>
        <v>917986</v>
      </c>
      <c r="R64" s="45">
        <f t="shared" ref="R64:V64" si="105">+R61+R62+R63</f>
        <v>471099</v>
      </c>
      <c r="S64" s="43">
        <f t="shared" si="105"/>
        <v>473606</v>
      </c>
      <c r="T64" s="187">
        <f t="shared" si="105"/>
        <v>944705</v>
      </c>
      <c r="U64" s="44">
        <f t="shared" si="105"/>
        <v>328</v>
      </c>
      <c r="V64" s="190">
        <f t="shared" si="105"/>
        <v>945033</v>
      </c>
      <c r="W64" s="46">
        <f>IF(Q64=0,0,((V64/Q64)-1)*100)</f>
        <v>2.9463412296047986</v>
      </c>
    </row>
    <row r="65" spans="1:23" ht="14.25" customHeight="1" thickTop="1">
      <c r="A65" s="3" t="str">
        <f t="shared" si="19"/>
        <v xml:space="preserve"> </v>
      </c>
      <c r="B65" s="110" t="s">
        <v>16</v>
      </c>
      <c r="C65" s="137">
        <f t="shared" ref="C65:E65" si="106">+C13+C39</f>
        <v>982</v>
      </c>
      <c r="D65" s="139">
        <f t="shared" si="106"/>
        <v>982</v>
      </c>
      <c r="E65" s="174">
        <f t="shared" si="106"/>
        <v>1964</v>
      </c>
      <c r="F65" s="137">
        <f t="shared" ref="F65:H67" si="107">+F13+F39</f>
        <v>1018</v>
      </c>
      <c r="G65" s="139">
        <f t="shared" si="107"/>
        <v>1018</v>
      </c>
      <c r="H65" s="174">
        <f t="shared" si="107"/>
        <v>2036</v>
      </c>
      <c r="I65" s="127">
        <f t="shared" si="92"/>
        <v>3.6659877800407248</v>
      </c>
      <c r="J65" s="7"/>
      <c r="L65" s="13" t="s">
        <v>16</v>
      </c>
      <c r="M65" s="39">
        <f t="shared" ref="M65:N65" si="108">+M13+M39</f>
        <v>160384</v>
      </c>
      <c r="N65" s="37">
        <f t="shared" si="108"/>
        <v>160319</v>
      </c>
      <c r="O65" s="402">
        <f t="shared" ref="O65" si="109">SUM(M65:N65)</f>
        <v>320703</v>
      </c>
      <c r="P65" s="38">
        <f>P13+P39</f>
        <v>0</v>
      </c>
      <c r="Q65" s="189">
        <f>+O65+P65</f>
        <v>320703</v>
      </c>
      <c r="R65" s="39">
        <f t="shared" ref="R65:S67" si="110">+R13+R39</f>
        <v>157882</v>
      </c>
      <c r="S65" s="37">
        <f t="shared" si="110"/>
        <v>159737</v>
      </c>
      <c r="T65" s="186">
        <f t="shared" ref="T65:T67" si="111">SUM(R65:S65)</f>
        <v>317619</v>
      </c>
      <c r="U65" s="38">
        <f>U13+U39</f>
        <v>0</v>
      </c>
      <c r="V65" s="189">
        <f>+T65+U65</f>
        <v>317619</v>
      </c>
      <c r="W65" s="40">
        <f t="shared" si="97"/>
        <v>-0.96163740283066179</v>
      </c>
    </row>
    <row r="66" spans="1:23" ht="14.25" customHeight="1">
      <c r="A66" s="3" t="str">
        <f>IF(ISERROR(F66/G66)," ",IF(F66/G66&gt;0.5,IF(F66/G66&lt;1.5," ","NOT OK"),"NOT OK"))</f>
        <v xml:space="preserve"> </v>
      </c>
      <c r="B66" s="110" t="s">
        <v>17</v>
      </c>
      <c r="C66" s="137">
        <f t="shared" ref="C66:E66" si="112">+C14+C40</f>
        <v>1008</v>
      </c>
      <c r="D66" s="139">
        <f t="shared" si="112"/>
        <v>1008</v>
      </c>
      <c r="E66" s="174">
        <f t="shared" si="112"/>
        <v>2016</v>
      </c>
      <c r="F66" s="137">
        <f t="shared" si="107"/>
        <v>992</v>
      </c>
      <c r="G66" s="139">
        <f t="shared" si="107"/>
        <v>992</v>
      </c>
      <c r="H66" s="174">
        <f t="shared" si="107"/>
        <v>1984</v>
      </c>
      <c r="I66" s="127">
        <f>IF(E66=0,0,((H66/E66)-1)*100)</f>
        <v>-1.5873015873015928</v>
      </c>
      <c r="J66" s="3"/>
      <c r="L66" s="13" t="s">
        <v>17</v>
      </c>
      <c r="M66" s="39">
        <f t="shared" ref="M66:N66" si="113">+M14+M40</f>
        <v>154193</v>
      </c>
      <c r="N66" s="37">
        <f t="shared" si="113"/>
        <v>155145</v>
      </c>
      <c r="O66" s="402">
        <f>SUM(M66:N66)</f>
        <v>309338</v>
      </c>
      <c r="P66" s="401">
        <f>P14+P40</f>
        <v>0</v>
      </c>
      <c r="Q66" s="402">
        <f>+O66+P66</f>
        <v>309338</v>
      </c>
      <c r="R66" s="39">
        <f t="shared" si="110"/>
        <v>152300</v>
      </c>
      <c r="S66" s="37">
        <f t="shared" si="110"/>
        <v>150820</v>
      </c>
      <c r="T66" s="186">
        <f>SUM(R66:S66)</f>
        <v>303120</v>
      </c>
      <c r="U66" s="147">
        <f>U14+U40</f>
        <v>322</v>
      </c>
      <c r="V66" s="186">
        <f>+T66+U66</f>
        <v>303442</v>
      </c>
      <c r="W66" s="40">
        <f>IF(Q66=0,0,((V66/Q66)-1)*100)</f>
        <v>-1.9060057283618592</v>
      </c>
    </row>
    <row r="67" spans="1:23" ht="14.25" customHeight="1" thickBot="1">
      <c r="A67" s="3" t="str">
        <f t="shared" ref="A67:A72" si="114">IF(ISERROR(F67/G67)," ",IF(F67/G67&gt;0.5,IF(F67/G67&lt;1.5," ","NOT OK"),"NOT OK"))</f>
        <v xml:space="preserve"> </v>
      </c>
      <c r="B67" s="110" t="s">
        <v>18</v>
      </c>
      <c r="C67" s="137">
        <f t="shared" ref="C67:E67" si="115">+C15+C41</f>
        <v>982</v>
      </c>
      <c r="D67" s="139">
        <f t="shared" si="115"/>
        <v>982</v>
      </c>
      <c r="E67" s="174">
        <f t="shared" si="115"/>
        <v>1964</v>
      </c>
      <c r="F67" s="137">
        <f t="shared" si="107"/>
        <v>949</v>
      </c>
      <c r="G67" s="139">
        <f t="shared" si="107"/>
        <v>949</v>
      </c>
      <c r="H67" s="174">
        <f t="shared" si="107"/>
        <v>1898</v>
      </c>
      <c r="I67" s="127">
        <f t="shared" si="92"/>
        <v>-3.3604887983706755</v>
      </c>
      <c r="J67" s="3"/>
      <c r="L67" s="13" t="s">
        <v>18</v>
      </c>
      <c r="M67" s="39">
        <f t="shared" ref="M67:N67" si="116">+M15+M41</f>
        <v>146397</v>
      </c>
      <c r="N67" s="37">
        <f t="shared" si="116"/>
        <v>144678</v>
      </c>
      <c r="O67" s="402">
        <f t="shared" ref="O67" si="117">SUM(M67:N67)</f>
        <v>291075</v>
      </c>
      <c r="P67" s="401">
        <f>P15+P41</f>
        <v>0</v>
      </c>
      <c r="Q67" s="402">
        <f>+O67+P67</f>
        <v>291075</v>
      </c>
      <c r="R67" s="39">
        <f t="shared" si="110"/>
        <v>140285</v>
      </c>
      <c r="S67" s="37">
        <f t="shared" si="110"/>
        <v>137966</v>
      </c>
      <c r="T67" s="186">
        <f t="shared" si="111"/>
        <v>278251</v>
      </c>
      <c r="U67" s="147">
        <f>U15+U41</f>
        <v>143</v>
      </c>
      <c r="V67" s="186">
        <f>+T67+U67</f>
        <v>278394</v>
      </c>
      <c r="W67" s="40">
        <f t="shared" si="97"/>
        <v>-4.3566091213604778</v>
      </c>
    </row>
    <row r="68" spans="1:23" ht="14.25" customHeight="1" thickTop="1" thickBot="1">
      <c r="A68" s="9" t="str">
        <f t="shared" si="114"/>
        <v xml:space="preserve"> </v>
      </c>
      <c r="B68" s="140" t="s">
        <v>19</v>
      </c>
      <c r="C68" s="132">
        <f t="shared" ref="C68:E68" si="118">+C65+C66+C67</f>
        <v>2972</v>
      </c>
      <c r="D68" s="142">
        <f t="shared" si="118"/>
        <v>2972</v>
      </c>
      <c r="E68" s="176">
        <f t="shared" si="118"/>
        <v>5944</v>
      </c>
      <c r="F68" s="132">
        <f t="shared" ref="F68" si="119">+F65+F66+F67</f>
        <v>2959</v>
      </c>
      <c r="G68" s="142">
        <f t="shared" ref="G68" si="120">+G65+G66+G67</f>
        <v>2959</v>
      </c>
      <c r="H68" s="176">
        <f t="shared" ref="H68" si="121">+H65+H66+H67</f>
        <v>5918</v>
      </c>
      <c r="I68" s="135">
        <f t="shared" si="92"/>
        <v>-0.43741588156124278</v>
      </c>
      <c r="J68" s="9"/>
      <c r="K68" s="10"/>
      <c r="L68" s="47" t="s">
        <v>19</v>
      </c>
      <c r="M68" s="48">
        <f t="shared" ref="M68:Q68" si="122">+M65+M66+M67</f>
        <v>460974</v>
      </c>
      <c r="N68" s="49">
        <f t="shared" si="122"/>
        <v>460142</v>
      </c>
      <c r="O68" s="188">
        <f t="shared" si="122"/>
        <v>921116</v>
      </c>
      <c r="P68" s="49">
        <f t="shared" si="122"/>
        <v>0</v>
      </c>
      <c r="Q68" s="188">
        <f t="shared" si="122"/>
        <v>921116</v>
      </c>
      <c r="R68" s="48">
        <f t="shared" ref="R68" si="123">+R65+R66+R67</f>
        <v>450467</v>
      </c>
      <c r="S68" s="49">
        <f t="shared" ref="S68" si="124">+S65+S66+S67</f>
        <v>448523</v>
      </c>
      <c r="T68" s="188">
        <f t="shared" ref="T68" si="125">+T65+T66+T67</f>
        <v>898990</v>
      </c>
      <c r="U68" s="49">
        <f t="shared" ref="U68" si="126">+U65+U66+U67</f>
        <v>465</v>
      </c>
      <c r="V68" s="188">
        <f t="shared" ref="V68" si="127">+V65+V66+V67</f>
        <v>899455</v>
      </c>
      <c r="W68" s="50">
        <f t="shared" si="97"/>
        <v>-2.3516039239357522</v>
      </c>
    </row>
    <row r="69" spans="1:23" ht="14.25" customHeight="1" thickTop="1">
      <c r="A69" s="3" t="str">
        <f t="shared" si="114"/>
        <v xml:space="preserve"> </v>
      </c>
      <c r="B69" s="110" t="s">
        <v>21</v>
      </c>
      <c r="C69" s="124">
        <f t="shared" ref="C69:E69" si="128">+C17+C43</f>
        <v>1000</v>
      </c>
      <c r="D69" s="126">
        <f t="shared" si="128"/>
        <v>998</v>
      </c>
      <c r="E69" s="177">
        <f t="shared" si="128"/>
        <v>1998</v>
      </c>
      <c r="F69" s="124">
        <f t="shared" ref="F69:H71" si="129">+F17+F43</f>
        <v>1030</v>
      </c>
      <c r="G69" s="126">
        <f t="shared" si="129"/>
        <v>1030</v>
      </c>
      <c r="H69" s="177">
        <f t="shared" si="129"/>
        <v>2060</v>
      </c>
      <c r="I69" s="127">
        <f t="shared" si="92"/>
        <v>3.1031031031031109</v>
      </c>
      <c r="J69" s="3"/>
      <c r="L69" s="13" t="s">
        <v>21</v>
      </c>
      <c r="M69" s="39">
        <f t="shared" ref="M69:N69" si="130">+M17+M43</f>
        <v>149502</v>
      </c>
      <c r="N69" s="37">
        <f t="shared" si="130"/>
        <v>149704</v>
      </c>
      <c r="O69" s="402">
        <f t="shared" ref="O69:O71" si="131">SUM(M69:N69)</f>
        <v>299206</v>
      </c>
      <c r="P69" s="401">
        <f>P17+P43</f>
        <v>0</v>
      </c>
      <c r="Q69" s="402">
        <f>+O69+P69</f>
        <v>299206</v>
      </c>
      <c r="R69" s="39">
        <f t="shared" ref="R69:S71" si="132">+R17+R43</f>
        <v>145313</v>
      </c>
      <c r="S69" s="37">
        <f t="shared" si="132"/>
        <v>144607</v>
      </c>
      <c r="T69" s="186">
        <f t="shared" ref="T69:T71" si="133">SUM(R69:S69)</f>
        <v>289920</v>
      </c>
      <c r="U69" s="147">
        <f>U17+U43</f>
        <v>383</v>
      </c>
      <c r="V69" s="186">
        <f>+T69+U69</f>
        <v>290303</v>
      </c>
      <c r="W69" s="40">
        <f t="shared" si="97"/>
        <v>-2.9755419343195033</v>
      </c>
    </row>
    <row r="70" spans="1:23" ht="14.25" customHeight="1">
      <c r="A70" s="3" t="str">
        <f t="shared" si="114"/>
        <v xml:space="preserve"> </v>
      </c>
      <c r="B70" s="110" t="s">
        <v>22</v>
      </c>
      <c r="C70" s="124">
        <f t="shared" ref="C70:E70" si="134">+C18+C44</f>
        <v>991</v>
      </c>
      <c r="D70" s="126">
        <f t="shared" si="134"/>
        <v>992</v>
      </c>
      <c r="E70" s="168">
        <f t="shared" si="134"/>
        <v>1983</v>
      </c>
      <c r="F70" s="124">
        <f t="shared" si="129"/>
        <v>1032</v>
      </c>
      <c r="G70" s="126">
        <f t="shared" si="129"/>
        <v>1031</v>
      </c>
      <c r="H70" s="168">
        <f t="shared" si="129"/>
        <v>2063</v>
      </c>
      <c r="I70" s="127">
        <f t="shared" si="92"/>
        <v>4.0342914775592487</v>
      </c>
      <c r="J70" s="3"/>
      <c r="L70" s="13" t="s">
        <v>22</v>
      </c>
      <c r="M70" s="39">
        <f t="shared" ref="M70:N70" si="135">+M18+M44</f>
        <v>152471</v>
      </c>
      <c r="N70" s="37">
        <f t="shared" si="135"/>
        <v>150893</v>
      </c>
      <c r="O70" s="402">
        <f t="shared" si="131"/>
        <v>303364</v>
      </c>
      <c r="P70" s="401">
        <f>P18+P44</f>
        <v>0</v>
      </c>
      <c r="Q70" s="402">
        <f>+O70+P70</f>
        <v>303364</v>
      </c>
      <c r="R70" s="39">
        <f t="shared" si="132"/>
        <v>151867</v>
      </c>
      <c r="S70" s="37">
        <f t="shared" si="132"/>
        <v>151532</v>
      </c>
      <c r="T70" s="186">
        <f t="shared" si="133"/>
        <v>303399</v>
      </c>
      <c r="U70" s="147">
        <f>U18+U44</f>
        <v>171</v>
      </c>
      <c r="V70" s="186">
        <f>+T70+U70</f>
        <v>303570</v>
      </c>
      <c r="W70" s="40">
        <f t="shared" si="97"/>
        <v>6.7905222768693818E-2</v>
      </c>
    </row>
    <row r="71" spans="1:23" ht="14.25" customHeight="1" thickBot="1">
      <c r="A71" s="3" t="str">
        <f t="shared" si="114"/>
        <v xml:space="preserve"> </v>
      </c>
      <c r="B71" s="110" t="s">
        <v>23</v>
      </c>
      <c r="C71" s="124">
        <f t="shared" ref="C71:E71" si="136">+C19+C45</f>
        <v>914</v>
      </c>
      <c r="D71" s="143">
        <f t="shared" si="136"/>
        <v>914</v>
      </c>
      <c r="E71" s="172">
        <f t="shared" si="136"/>
        <v>1828</v>
      </c>
      <c r="F71" s="124">
        <f t="shared" si="129"/>
        <v>959</v>
      </c>
      <c r="G71" s="143">
        <f t="shared" si="129"/>
        <v>959</v>
      </c>
      <c r="H71" s="172">
        <f t="shared" si="129"/>
        <v>1918</v>
      </c>
      <c r="I71" s="144">
        <f t="shared" si="92"/>
        <v>4.9234135667395984</v>
      </c>
      <c r="J71" s="3"/>
      <c r="L71" s="13" t="s">
        <v>23</v>
      </c>
      <c r="M71" s="39">
        <f t="shared" ref="M71:N71" si="137">+M19+M45</f>
        <v>144037</v>
      </c>
      <c r="N71" s="37">
        <f t="shared" si="137"/>
        <v>142699</v>
      </c>
      <c r="O71" s="402">
        <f t="shared" si="131"/>
        <v>286736</v>
      </c>
      <c r="P71" s="38">
        <f>P19+P45</f>
        <v>0</v>
      </c>
      <c r="Q71" s="402">
        <f>+O71+P71</f>
        <v>286736</v>
      </c>
      <c r="R71" s="39">
        <f t="shared" si="132"/>
        <v>140542</v>
      </c>
      <c r="S71" s="37">
        <f t="shared" si="132"/>
        <v>137634</v>
      </c>
      <c r="T71" s="186">
        <f t="shared" si="133"/>
        <v>278176</v>
      </c>
      <c r="U71" s="38">
        <f>U19+U45</f>
        <v>319</v>
      </c>
      <c r="V71" s="186">
        <f>+T71+U71</f>
        <v>278495</v>
      </c>
      <c r="W71" s="40">
        <f t="shared" si="97"/>
        <v>-2.8740723173930061</v>
      </c>
    </row>
    <row r="72" spans="1:23" ht="14.25" customHeight="1" thickTop="1" thickBot="1">
      <c r="A72" s="3" t="str">
        <f t="shared" si="114"/>
        <v xml:space="preserve"> </v>
      </c>
      <c r="B72" s="131" t="s">
        <v>24</v>
      </c>
      <c r="C72" s="132">
        <f t="shared" ref="C72:E72" si="138">+C69+C70+C71</f>
        <v>2905</v>
      </c>
      <c r="D72" s="134">
        <f t="shared" si="138"/>
        <v>2904</v>
      </c>
      <c r="E72" s="178">
        <f t="shared" si="138"/>
        <v>5809</v>
      </c>
      <c r="F72" s="132">
        <f t="shared" ref="F72:H72" si="139">+F69+F70+F71</f>
        <v>3021</v>
      </c>
      <c r="G72" s="134">
        <f t="shared" si="139"/>
        <v>3020</v>
      </c>
      <c r="H72" s="178">
        <f t="shared" si="139"/>
        <v>6041</v>
      </c>
      <c r="I72" s="135">
        <f t="shared" si="92"/>
        <v>3.9938027199173609</v>
      </c>
      <c r="J72" s="3"/>
      <c r="L72" s="41" t="s">
        <v>24</v>
      </c>
      <c r="M72" s="45">
        <f t="shared" ref="M72:Q72" si="140">+M69+M70+M71</f>
        <v>446010</v>
      </c>
      <c r="N72" s="43">
        <f t="shared" si="140"/>
        <v>443296</v>
      </c>
      <c r="O72" s="187">
        <f t="shared" si="140"/>
        <v>889306</v>
      </c>
      <c r="P72" s="44">
        <f t="shared" si="140"/>
        <v>0</v>
      </c>
      <c r="Q72" s="187">
        <f t="shared" si="140"/>
        <v>889306</v>
      </c>
      <c r="R72" s="45">
        <f t="shared" ref="R72:V72" si="141">+R69+R70+R71</f>
        <v>437722</v>
      </c>
      <c r="S72" s="43">
        <f t="shared" si="141"/>
        <v>433773</v>
      </c>
      <c r="T72" s="187">
        <f t="shared" si="141"/>
        <v>871495</v>
      </c>
      <c r="U72" s="44">
        <f t="shared" si="141"/>
        <v>873</v>
      </c>
      <c r="V72" s="187">
        <f t="shared" si="141"/>
        <v>872368</v>
      </c>
      <c r="W72" s="46">
        <f t="shared" si="97"/>
        <v>-1.904631251785105</v>
      </c>
    </row>
    <row r="73" spans="1:23" ht="14.25" customHeight="1" thickTop="1" thickBot="1">
      <c r="A73" s="3" t="str">
        <f t="shared" ref="A73:A74" si="142">IF(ISERROR(F73/G73)," ",IF(F73/G73&gt;0.5,IF(F73/G73&lt;1.5," ","NOT OK"),"NOT OK"))</f>
        <v xml:space="preserve"> </v>
      </c>
      <c r="B73" s="110" t="s">
        <v>10</v>
      </c>
      <c r="C73" s="124">
        <f t="shared" ref="C73:E73" si="143">+C21+C47</f>
        <v>910</v>
      </c>
      <c r="D73" s="126">
        <f t="shared" si="143"/>
        <v>911</v>
      </c>
      <c r="E73" s="174">
        <f t="shared" si="143"/>
        <v>1821</v>
      </c>
      <c r="F73" s="124">
        <f>+F21+F47</f>
        <v>1032</v>
      </c>
      <c r="G73" s="126">
        <f>+G21+G47</f>
        <v>1032</v>
      </c>
      <c r="H73" s="174">
        <f>+H21+H47</f>
        <v>2064</v>
      </c>
      <c r="I73" s="127">
        <f t="shared" ref="I73:I74" si="144">IF(E73=0,0,((H73/E73)-1)*100)</f>
        <v>13.344316309719929</v>
      </c>
      <c r="J73" s="3"/>
      <c r="K73" s="6"/>
      <c r="L73" s="13" t="s">
        <v>10</v>
      </c>
      <c r="M73" s="39">
        <f t="shared" ref="M73:N73" si="145">+M21+M47</f>
        <v>147096</v>
      </c>
      <c r="N73" s="37">
        <f t="shared" si="145"/>
        <v>148437</v>
      </c>
      <c r="O73" s="402">
        <f>SUM(M73:N73)</f>
        <v>295533</v>
      </c>
      <c r="P73" s="38">
        <f>P21+P47</f>
        <v>0</v>
      </c>
      <c r="Q73" s="402">
        <f>+O73+P73</f>
        <v>295533</v>
      </c>
      <c r="R73" s="39">
        <f>+R21+R47</f>
        <v>160507</v>
      </c>
      <c r="S73" s="37">
        <f>+S21+S47</f>
        <v>161162</v>
      </c>
      <c r="T73" s="186">
        <f>SUM(R73:S73)</f>
        <v>321669</v>
      </c>
      <c r="U73" s="38">
        <f>U21+U47</f>
        <v>126</v>
      </c>
      <c r="V73" s="186">
        <f>+T73+U73</f>
        <v>321795</v>
      </c>
      <c r="W73" s="40">
        <f t="shared" ref="W73:W74" si="146">IF(Q73=0,0,((V73/Q73)-1)*100)</f>
        <v>8.8863172640618835</v>
      </c>
    </row>
    <row r="74" spans="1:23" ht="14.25" customHeight="1" thickTop="1" thickBot="1">
      <c r="A74" s="380" t="str">
        <f t="shared" si="142"/>
        <v xml:space="preserve"> </v>
      </c>
      <c r="B74" s="131" t="s">
        <v>66</v>
      </c>
      <c r="C74" s="215">
        <f>+C64+C68+C72+C73</f>
        <v>9667</v>
      </c>
      <c r="D74" s="221">
        <f t="shared" ref="D74" si="147">+D64+D68+D72+D73</f>
        <v>9667</v>
      </c>
      <c r="E74" s="169">
        <f t="shared" ref="E74" si="148">+E64+E68+E72+E73</f>
        <v>19334</v>
      </c>
      <c r="F74" s="215">
        <f t="shared" ref="F74" si="149">+F64+F68+F72+F73</f>
        <v>10002</v>
      </c>
      <c r="G74" s="221">
        <f t="shared" ref="G74" si="150">+G64+G68+G72+G73</f>
        <v>10002</v>
      </c>
      <c r="H74" s="169">
        <f t="shared" ref="H74" si="151">+H64+H68+H72+H73</f>
        <v>20004</v>
      </c>
      <c r="I74" s="135">
        <f t="shared" si="144"/>
        <v>3.4653977449053519</v>
      </c>
      <c r="J74" s="3"/>
      <c r="L74" s="41" t="s">
        <v>66</v>
      </c>
      <c r="M74" s="45">
        <f>+M64+M68+M72+M73</f>
        <v>1512559</v>
      </c>
      <c r="N74" s="43">
        <f t="shared" ref="N74" si="152">+N64+N68+N72+N73</f>
        <v>1511382</v>
      </c>
      <c r="O74" s="187">
        <f t="shared" ref="O74" si="153">+O64+O68+O72+O73</f>
        <v>3023941</v>
      </c>
      <c r="P74" s="43">
        <f t="shared" ref="P74" si="154">+P64+P68+P72+P73</f>
        <v>0</v>
      </c>
      <c r="Q74" s="187">
        <f t="shared" ref="Q74" si="155">+Q64+Q68+Q72+Q73</f>
        <v>3023941</v>
      </c>
      <c r="R74" s="45">
        <f t="shared" ref="R74" si="156">+R64+R68+R72+R73</f>
        <v>1519795</v>
      </c>
      <c r="S74" s="43">
        <f t="shared" ref="S74" si="157">+S64+S68+S72+S73</f>
        <v>1517064</v>
      </c>
      <c r="T74" s="187">
        <f t="shared" ref="T74" si="158">+T64+T68+T72+T73</f>
        <v>3036859</v>
      </c>
      <c r="U74" s="43">
        <f t="shared" ref="U74" si="159">+U64+U68+U72+U73</f>
        <v>1792</v>
      </c>
      <c r="V74" s="187">
        <f t="shared" ref="V74" si="160">+V64+V68+V72+V73</f>
        <v>3038651</v>
      </c>
      <c r="W74" s="46">
        <f t="shared" si="146"/>
        <v>0.48645128988957786</v>
      </c>
    </row>
    <row r="75" spans="1:23" ht="14.25" customHeight="1" thickTop="1">
      <c r="A75" s="3" t="str">
        <f>IF(ISERROR(F75/G75)," ",IF(F75/G75&gt;0.5,IF(F75/G75&lt;1.5," ","NOT OK"),"NOT OK"))</f>
        <v xml:space="preserve"> </v>
      </c>
      <c r="B75" s="110" t="s">
        <v>11</v>
      </c>
      <c r="C75" s="124">
        <f t="shared" ref="C75:E75" si="161">+C23+C49</f>
        <v>961</v>
      </c>
      <c r="D75" s="126">
        <f t="shared" si="161"/>
        <v>960</v>
      </c>
      <c r="E75" s="174">
        <f t="shared" si="161"/>
        <v>1921</v>
      </c>
      <c r="F75" s="124"/>
      <c r="G75" s="126"/>
      <c r="H75" s="174"/>
      <c r="I75" s="127"/>
      <c r="J75" s="3"/>
      <c r="K75" s="6"/>
      <c r="L75" s="13" t="s">
        <v>11</v>
      </c>
      <c r="M75" s="39">
        <f t="shared" ref="M75:N75" si="162">+M23+M49</f>
        <v>151341</v>
      </c>
      <c r="N75" s="37">
        <f t="shared" si="162"/>
        <v>153681</v>
      </c>
      <c r="O75" s="402">
        <f>SUM(M75:N75)</f>
        <v>305022</v>
      </c>
      <c r="P75" s="38">
        <f>P23+P49</f>
        <v>108</v>
      </c>
      <c r="Q75" s="402">
        <f>+O75+P75</f>
        <v>305130</v>
      </c>
      <c r="R75" s="39"/>
      <c r="S75" s="37"/>
      <c r="T75" s="186"/>
      <c r="U75" s="38"/>
      <c r="V75" s="186"/>
      <c r="W75" s="40"/>
    </row>
    <row r="76" spans="1:23" ht="14.25" customHeight="1" thickBot="1">
      <c r="A76" s="3" t="str">
        <f>IF(ISERROR(F76/G76)," ",IF(F76/G76&gt;0.5,IF(F76/G76&lt;1.5," ","NOT OK"),"NOT OK"))</f>
        <v xml:space="preserve"> </v>
      </c>
      <c r="B76" s="115" t="s">
        <v>12</v>
      </c>
      <c r="C76" s="128">
        <f t="shared" ref="C76:E76" si="163">+C24+C50</f>
        <v>1047</v>
      </c>
      <c r="D76" s="130">
        <f t="shared" si="163"/>
        <v>1046</v>
      </c>
      <c r="E76" s="174">
        <f t="shared" si="163"/>
        <v>2093</v>
      </c>
      <c r="F76" s="128"/>
      <c r="G76" s="130"/>
      <c r="H76" s="174"/>
      <c r="I76" s="127"/>
      <c r="J76" s="3"/>
      <c r="K76" s="6"/>
      <c r="L76" s="22" t="s">
        <v>12</v>
      </c>
      <c r="M76" s="39">
        <f t="shared" ref="M76:N76" si="164">+M24+M50</f>
        <v>166725</v>
      </c>
      <c r="N76" s="37">
        <f t="shared" si="164"/>
        <v>163165</v>
      </c>
      <c r="O76" s="402">
        <f t="shared" ref="O76" si="165">SUM(M76:N76)</f>
        <v>329890</v>
      </c>
      <c r="P76" s="38">
        <f>P24+P50</f>
        <v>0</v>
      </c>
      <c r="Q76" s="402">
        <f>+O76+P76</f>
        <v>329890</v>
      </c>
      <c r="R76" s="39"/>
      <c r="S76" s="37"/>
      <c r="T76" s="186"/>
      <c r="U76" s="38"/>
      <c r="V76" s="186"/>
      <c r="W76" s="40"/>
    </row>
    <row r="77" spans="1:23" ht="14.25" customHeight="1" thickTop="1" thickBot="1">
      <c r="A77" s="380" t="str">
        <f t="shared" ref="A77:A78" si="166">IF(ISERROR(F77/G77)," ",IF(F77/G77&gt;0.5,IF(F77/G77&lt;1.5," ","NOT OK"),"NOT OK"))</f>
        <v xml:space="preserve"> </v>
      </c>
      <c r="B77" s="131" t="s">
        <v>38</v>
      </c>
      <c r="C77" s="215">
        <f t="shared" ref="C77:E77" si="167">+C73+C75+C76</f>
        <v>2918</v>
      </c>
      <c r="D77" s="221">
        <f t="shared" si="167"/>
        <v>2917</v>
      </c>
      <c r="E77" s="169">
        <f t="shared" si="167"/>
        <v>5835</v>
      </c>
      <c r="F77" s="215"/>
      <c r="G77" s="221"/>
      <c r="H77" s="169"/>
      <c r="I77" s="135"/>
      <c r="J77" s="3"/>
      <c r="L77" s="41" t="s">
        <v>38</v>
      </c>
      <c r="M77" s="45">
        <f t="shared" ref="M77:Q77" si="168">+M73+M75+M76</f>
        <v>465162</v>
      </c>
      <c r="N77" s="43">
        <f t="shared" si="168"/>
        <v>465283</v>
      </c>
      <c r="O77" s="187">
        <f t="shared" si="168"/>
        <v>930445</v>
      </c>
      <c r="P77" s="43">
        <f t="shared" si="168"/>
        <v>108</v>
      </c>
      <c r="Q77" s="187">
        <f t="shared" si="168"/>
        <v>930553</v>
      </c>
      <c r="R77" s="45"/>
      <c r="S77" s="43"/>
      <c r="T77" s="187"/>
      <c r="U77" s="43"/>
      <c r="V77" s="187"/>
      <c r="W77" s="46"/>
    </row>
    <row r="78" spans="1:23" ht="14.25" customHeight="1" thickTop="1" thickBot="1">
      <c r="A78" s="381" t="str">
        <f t="shared" si="166"/>
        <v xml:space="preserve"> </v>
      </c>
      <c r="B78" s="131" t="s">
        <v>63</v>
      </c>
      <c r="C78" s="132">
        <f t="shared" ref="C78:E78" si="169">+C64+C68+C72+C77</f>
        <v>11675</v>
      </c>
      <c r="D78" s="134">
        <f t="shared" si="169"/>
        <v>11673</v>
      </c>
      <c r="E78" s="175">
        <f t="shared" si="169"/>
        <v>23348</v>
      </c>
      <c r="F78" s="132"/>
      <c r="G78" s="134"/>
      <c r="H78" s="175"/>
      <c r="I78" s="136"/>
      <c r="J78" s="7"/>
      <c r="L78" s="41" t="s">
        <v>63</v>
      </c>
      <c r="M78" s="45">
        <f t="shared" ref="M78:Q78" si="170">+M64+M68+M72+M77</f>
        <v>1830625</v>
      </c>
      <c r="N78" s="43">
        <f t="shared" si="170"/>
        <v>1828228</v>
      </c>
      <c r="O78" s="187">
        <f t="shared" si="170"/>
        <v>3658853</v>
      </c>
      <c r="P78" s="44">
        <f t="shared" si="170"/>
        <v>108</v>
      </c>
      <c r="Q78" s="190">
        <f t="shared" si="170"/>
        <v>3658961</v>
      </c>
      <c r="R78" s="45"/>
      <c r="S78" s="43"/>
      <c r="T78" s="187"/>
      <c r="U78" s="44"/>
      <c r="V78" s="190"/>
      <c r="W78" s="46"/>
    </row>
    <row r="79" spans="1:23" ht="14.25" thickTop="1" thickBot="1">
      <c r="B79" s="145" t="s">
        <v>60</v>
      </c>
      <c r="C79" s="106"/>
      <c r="D79" s="106"/>
      <c r="E79" s="106"/>
      <c r="F79" s="106"/>
      <c r="G79" s="106"/>
      <c r="H79" s="106"/>
      <c r="I79" s="107"/>
      <c r="J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1:23" ht="13.5" thickTop="1">
      <c r="L80" s="467" t="s">
        <v>33</v>
      </c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9"/>
    </row>
    <row r="81" spans="1:23" ht="13.5" thickBot="1">
      <c r="L81" s="470" t="s">
        <v>43</v>
      </c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2"/>
    </row>
    <row r="82" spans="1:23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:23" ht="24.75" customHeight="1" thickTop="1" thickBot="1">
      <c r="L83" s="58"/>
      <c r="M83" s="475" t="s">
        <v>64</v>
      </c>
      <c r="N83" s="473"/>
      <c r="O83" s="473"/>
      <c r="P83" s="473"/>
      <c r="Q83" s="474"/>
      <c r="R83" s="473" t="s">
        <v>65</v>
      </c>
      <c r="S83" s="473"/>
      <c r="T83" s="473"/>
      <c r="U83" s="473"/>
      <c r="V83" s="474"/>
      <c r="W83" s="354" t="s">
        <v>2</v>
      </c>
    </row>
    <row r="84" spans="1:23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355" t="s">
        <v>4</v>
      </c>
    </row>
    <row r="85" spans="1:23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353"/>
    </row>
    <row r="86" spans="1:23" ht="6" customHeight="1" thickTop="1">
      <c r="L86" s="60"/>
      <c r="M86" s="72"/>
      <c r="N86" s="73"/>
      <c r="O86" s="229"/>
      <c r="P86" s="224"/>
      <c r="Q86" s="74"/>
      <c r="R86" s="72"/>
      <c r="S86" s="73"/>
      <c r="T86" s="229"/>
      <c r="U86" s="224"/>
      <c r="V86" s="74"/>
      <c r="W86" s="76"/>
    </row>
    <row r="87" spans="1:23">
      <c r="A87" s="384"/>
      <c r="L87" s="60" t="s">
        <v>13</v>
      </c>
      <c r="M87" s="77">
        <v>0</v>
      </c>
      <c r="N87" s="78">
        <v>0</v>
      </c>
      <c r="O87" s="200">
        <f t="shared" ref="O87" si="171">+M87+N87</f>
        <v>0</v>
      </c>
      <c r="P87" s="225">
        <v>0</v>
      </c>
      <c r="Q87" s="200">
        <f>O87+P87</f>
        <v>0</v>
      </c>
      <c r="R87" s="77">
        <v>0</v>
      </c>
      <c r="S87" s="78">
        <v>0</v>
      </c>
      <c r="T87" s="200">
        <f t="shared" ref="T87" si="172">+R87+S87</f>
        <v>0</v>
      </c>
      <c r="U87" s="225">
        <v>0</v>
      </c>
      <c r="V87" s="200">
        <f>T87+U87</f>
        <v>0</v>
      </c>
      <c r="W87" s="448">
        <f t="shared" ref="W87" si="173">IF(Q87=0,0,((V87/Q87)-1)*100)</f>
        <v>0</v>
      </c>
    </row>
    <row r="88" spans="1:23">
      <c r="A88" s="384"/>
      <c r="L88" s="60" t="s">
        <v>14</v>
      </c>
      <c r="M88" s="77">
        <v>0</v>
      </c>
      <c r="N88" s="78">
        <v>0</v>
      </c>
      <c r="O88" s="200">
        <f>+M88+N88</f>
        <v>0</v>
      </c>
      <c r="P88" s="225">
        <v>0</v>
      </c>
      <c r="Q88" s="200">
        <f>O88+P88</f>
        <v>0</v>
      </c>
      <c r="R88" s="77">
        <v>0</v>
      </c>
      <c r="S88" s="78">
        <v>0</v>
      </c>
      <c r="T88" s="200">
        <f>+R88+S88</f>
        <v>0</v>
      </c>
      <c r="U88" s="225">
        <v>0</v>
      </c>
      <c r="V88" s="200">
        <f>T88+U88</f>
        <v>0</v>
      </c>
      <c r="W88" s="448">
        <f>IF(Q88=0,0,((V88/Q88)-1)*100)</f>
        <v>0</v>
      </c>
    </row>
    <row r="89" spans="1:23" ht="13.5" thickBot="1">
      <c r="A89" s="384"/>
      <c r="L89" s="60" t="s">
        <v>15</v>
      </c>
      <c r="M89" s="77">
        <v>0</v>
      </c>
      <c r="N89" s="78">
        <v>0</v>
      </c>
      <c r="O89" s="200">
        <f>+M89+N89</f>
        <v>0</v>
      </c>
      <c r="P89" s="225">
        <v>0</v>
      </c>
      <c r="Q89" s="200">
        <f>O89+P89</f>
        <v>0</v>
      </c>
      <c r="R89" s="77">
        <v>0</v>
      </c>
      <c r="S89" s="78">
        <v>0</v>
      </c>
      <c r="T89" s="200">
        <f>+R89+S89</f>
        <v>0</v>
      </c>
      <c r="U89" s="225">
        <v>0</v>
      </c>
      <c r="V89" s="200">
        <f>T89+U89</f>
        <v>0</v>
      </c>
      <c r="W89" s="448">
        <f>IF(Q89=0,0,((V89/Q89)-1)*100)</f>
        <v>0</v>
      </c>
    </row>
    <row r="90" spans="1:23" ht="14.25" thickTop="1" thickBot="1">
      <c r="A90" s="384"/>
      <c r="L90" s="81" t="s">
        <v>61</v>
      </c>
      <c r="M90" s="82">
        <f>+M87+M88+M89</f>
        <v>0</v>
      </c>
      <c r="N90" s="222">
        <f t="shared" ref="N90:V90" si="174">+N87+N88+N89</f>
        <v>0</v>
      </c>
      <c r="O90" s="230">
        <f t="shared" si="174"/>
        <v>0</v>
      </c>
      <c r="P90" s="83">
        <f t="shared" si="174"/>
        <v>0</v>
      </c>
      <c r="Q90" s="201">
        <f t="shared" si="174"/>
        <v>0</v>
      </c>
      <c r="R90" s="82">
        <f t="shared" si="174"/>
        <v>0</v>
      </c>
      <c r="S90" s="222">
        <f t="shared" si="174"/>
        <v>0</v>
      </c>
      <c r="T90" s="230">
        <f t="shared" si="174"/>
        <v>0</v>
      </c>
      <c r="U90" s="83">
        <f t="shared" si="174"/>
        <v>0</v>
      </c>
      <c r="V90" s="201">
        <f t="shared" si="174"/>
        <v>0</v>
      </c>
      <c r="W90" s="414">
        <f t="shared" ref="W90" si="175">IF(Q90=0,0,((V90/Q90)-1)*100)</f>
        <v>0</v>
      </c>
    </row>
    <row r="91" spans="1:23" ht="13.5" thickTop="1">
      <c r="A91" s="384"/>
      <c r="L91" s="60" t="s">
        <v>16</v>
      </c>
      <c r="M91" s="77">
        <v>0</v>
      </c>
      <c r="N91" s="78">
        <v>0</v>
      </c>
      <c r="O91" s="200">
        <f>+M91+N91</f>
        <v>0</v>
      </c>
      <c r="P91" s="225">
        <v>0</v>
      </c>
      <c r="Q91" s="200">
        <f>O91+P91</f>
        <v>0</v>
      </c>
      <c r="R91" s="77">
        <v>0</v>
      </c>
      <c r="S91" s="78">
        <v>0</v>
      </c>
      <c r="T91" s="200">
        <f>+R91+S91</f>
        <v>0</v>
      </c>
      <c r="U91" s="225">
        <v>0</v>
      </c>
      <c r="V91" s="200">
        <f>T91+U91</f>
        <v>0</v>
      </c>
      <c r="W91" s="448">
        <f>IF(Q91=0,0,((V91/Q91)-1)*100)</f>
        <v>0</v>
      </c>
    </row>
    <row r="92" spans="1:23">
      <c r="A92" s="384"/>
      <c r="L92" s="60" t="s">
        <v>17</v>
      </c>
      <c r="M92" s="77">
        <v>0</v>
      </c>
      <c r="N92" s="78">
        <v>0</v>
      </c>
      <c r="O92" s="200">
        <f t="shared" ref="O92" si="176">+M92+N92</f>
        <v>0</v>
      </c>
      <c r="P92" s="225">
        <v>0</v>
      </c>
      <c r="Q92" s="200">
        <f>O92+P92</f>
        <v>0</v>
      </c>
      <c r="R92" s="77">
        <v>2</v>
      </c>
      <c r="S92" s="78">
        <v>0</v>
      </c>
      <c r="T92" s="200">
        <f>+R92+S92</f>
        <v>2</v>
      </c>
      <c r="U92" s="225">
        <v>0</v>
      </c>
      <c r="V92" s="200">
        <f>T92+U92</f>
        <v>2</v>
      </c>
      <c r="W92" s="448">
        <f t="shared" ref="W92" si="177">IF(Q92=0,0,((V92/Q92)-1)*100)</f>
        <v>0</v>
      </c>
    </row>
    <row r="93" spans="1:23" ht="13.5" thickBot="1">
      <c r="A93" s="384"/>
      <c r="L93" s="60" t="s">
        <v>18</v>
      </c>
      <c r="M93" s="77">
        <v>0</v>
      </c>
      <c r="N93" s="78">
        <v>0</v>
      </c>
      <c r="O93" s="200">
        <f>+M93+N93</f>
        <v>0</v>
      </c>
      <c r="P93" s="226">
        <v>0</v>
      </c>
      <c r="Q93" s="202">
        <f>O93+P93</f>
        <v>0</v>
      </c>
      <c r="R93" s="77">
        <v>2</v>
      </c>
      <c r="S93" s="78">
        <v>0</v>
      </c>
      <c r="T93" s="200">
        <f>+R93+S93</f>
        <v>2</v>
      </c>
      <c r="U93" s="226">
        <v>0</v>
      </c>
      <c r="V93" s="202">
        <f>T93+U93</f>
        <v>2</v>
      </c>
      <c r="W93" s="448">
        <f>IF(Q93=0,0,((V93/Q93)-1)*100)</f>
        <v>0</v>
      </c>
    </row>
    <row r="94" spans="1:23" ht="14.25" thickTop="1" thickBot="1">
      <c r="A94" s="384" t="str">
        <f>IF(ISERROR(F94/G94)," ",IF(F94/G94&gt;0.5,IF(F94/G94&lt;1.5," ","NOT OK"),"NOT OK"))</f>
        <v xml:space="preserve"> </v>
      </c>
      <c r="L94" s="86" t="s">
        <v>19</v>
      </c>
      <c r="M94" s="87">
        <f>+M91+M92+M93</f>
        <v>0</v>
      </c>
      <c r="N94" s="223">
        <f t="shared" ref="N94:V94" si="178">+N91+N92+N93</f>
        <v>0</v>
      </c>
      <c r="O94" s="231">
        <f t="shared" si="178"/>
        <v>0</v>
      </c>
      <c r="P94" s="227">
        <f t="shared" si="178"/>
        <v>0</v>
      </c>
      <c r="Q94" s="203">
        <f t="shared" si="178"/>
        <v>0</v>
      </c>
      <c r="R94" s="87">
        <f t="shared" si="178"/>
        <v>4</v>
      </c>
      <c r="S94" s="223">
        <f t="shared" si="178"/>
        <v>0</v>
      </c>
      <c r="T94" s="231">
        <f t="shared" si="178"/>
        <v>4</v>
      </c>
      <c r="U94" s="227">
        <f t="shared" si="178"/>
        <v>0</v>
      </c>
      <c r="V94" s="203">
        <f t="shared" si="178"/>
        <v>4</v>
      </c>
      <c r="W94" s="443">
        <f>IF(Q94=0,0,((V94/Q94)-1)*100)</f>
        <v>0</v>
      </c>
    </row>
    <row r="95" spans="1:23" ht="13.5" thickTop="1">
      <c r="A95" s="384"/>
      <c r="L95" s="60" t="s">
        <v>21</v>
      </c>
      <c r="M95" s="77">
        <v>0</v>
      </c>
      <c r="N95" s="78">
        <v>0</v>
      </c>
      <c r="O95" s="200">
        <f>+M95+N95</f>
        <v>0</v>
      </c>
      <c r="P95" s="228">
        <v>0</v>
      </c>
      <c r="Q95" s="202">
        <f>O95+P95</f>
        <v>0</v>
      </c>
      <c r="R95" s="77">
        <v>1</v>
      </c>
      <c r="S95" s="78">
        <v>0</v>
      </c>
      <c r="T95" s="200">
        <f>+R95+S95</f>
        <v>1</v>
      </c>
      <c r="U95" s="228">
        <v>0</v>
      </c>
      <c r="V95" s="202">
        <f>T95+U95</f>
        <v>1</v>
      </c>
      <c r="W95" s="448">
        <f>IF(Q95=0,0,((V95/Q95)-1)*100)</f>
        <v>0</v>
      </c>
    </row>
    <row r="96" spans="1:23">
      <c r="A96" s="384"/>
      <c r="L96" s="60" t="s">
        <v>22</v>
      </c>
      <c r="M96" s="77">
        <v>0</v>
      </c>
      <c r="N96" s="78">
        <v>0</v>
      </c>
      <c r="O96" s="200">
        <f t="shared" ref="O96" si="179">+M96+N96</f>
        <v>0</v>
      </c>
      <c r="P96" s="225">
        <v>0</v>
      </c>
      <c r="Q96" s="202">
        <f>O96+P96</f>
        <v>0</v>
      </c>
      <c r="R96" s="77">
        <v>1</v>
      </c>
      <c r="S96" s="78">
        <v>0</v>
      </c>
      <c r="T96" s="200">
        <f t="shared" ref="T96" si="180">+R96+S96</f>
        <v>1</v>
      </c>
      <c r="U96" s="225">
        <v>0</v>
      </c>
      <c r="V96" s="202">
        <f>T96+U96</f>
        <v>1</v>
      </c>
      <c r="W96" s="448">
        <f t="shared" ref="W96" si="181">IF(Q96=0,0,((V96/Q96)-1)*100)</f>
        <v>0</v>
      </c>
    </row>
    <row r="97" spans="1:23" ht="13.5" thickBot="1">
      <c r="A97" s="385"/>
      <c r="L97" s="60" t="s">
        <v>23</v>
      </c>
      <c r="M97" s="77">
        <v>0</v>
      </c>
      <c r="N97" s="78">
        <v>0</v>
      </c>
      <c r="O97" s="200">
        <f>+M97+N97</f>
        <v>0</v>
      </c>
      <c r="P97" s="225">
        <v>0</v>
      </c>
      <c r="Q97" s="202">
        <f>O97+P97</f>
        <v>0</v>
      </c>
      <c r="R97" s="77">
        <v>0</v>
      </c>
      <c r="S97" s="78">
        <v>0</v>
      </c>
      <c r="T97" s="200">
        <f>+R97+S97</f>
        <v>0</v>
      </c>
      <c r="U97" s="225">
        <v>0</v>
      </c>
      <c r="V97" s="202">
        <f>T97+U97</f>
        <v>0</v>
      </c>
      <c r="W97" s="448">
        <f>IF(Q97=0,0,((V97/Q97)-1)*100)</f>
        <v>0</v>
      </c>
    </row>
    <row r="98" spans="1:23" ht="14.25" customHeight="1" thickTop="1" thickBot="1">
      <c r="A98" s="384"/>
      <c r="L98" s="81" t="s">
        <v>40</v>
      </c>
      <c r="M98" s="82">
        <f t="shared" ref="M98:Q98" si="182">+M95+M96+M97</f>
        <v>0</v>
      </c>
      <c r="N98" s="222">
        <f t="shared" si="182"/>
        <v>0</v>
      </c>
      <c r="O98" s="230">
        <f t="shared" si="182"/>
        <v>0</v>
      </c>
      <c r="P98" s="83">
        <f t="shared" si="182"/>
        <v>0</v>
      </c>
      <c r="Q98" s="201">
        <f t="shared" si="182"/>
        <v>0</v>
      </c>
      <c r="R98" s="82">
        <f t="shared" ref="R98:V98" si="183">+R95+R96+R97</f>
        <v>2</v>
      </c>
      <c r="S98" s="222">
        <f t="shared" si="183"/>
        <v>0</v>
      </c>
      <c r="T98" s="230">
        <f t="shared" si="183"/>
        <v>2</v>
      </c>
      <c r="U98" s="83">
        <f t="shared" si="183"/>
        <v>0</v>
      </c>
      <c r="V98" s="201">
        <f t="shared" si="183"/>
        <v>2</v>
      </c>
      <c r="W98" s="414">
        <f t="shared" ref="W98" si="184">IF(Q98=0,0,((V98/Q98)-1)*100)</f>
        <v>0</v>
      </c>
    </row>
    <row r="99" spans="1:23" ht="14.25" customHeight="1" thickTop="1" thickBot="1">
      <c r="A99" s="384"/>
      <c r="L99" s="60" t="s">
        <v>10</v>
      </c>
      <c r="M99" s="77">
        <v>0</v>
      </c>
      <c r="N99" s="78">
        <v>0</v>
      </c>
      <c r="O99" s="200">
        <f>M99+N99</f>
        <v>0</v>
      </c>
      <c r="P99" s="225">
        <v>0</v>
      </c>
      <c r="Q99" s="200">
        <f>O99+P99</f>
        <v>0</v>
      </c>
      <c r="R99" s="77">
        <v>0</v>
      </c>
      <c r="S99" s="78">
        <v>0</v>
      </c>
      <c r="T99" s="200">
        <f>R99+S99</f>
        <v>0</v>
      </c>
      <c r="U99" s="225">
        <v>0</v>
      </c>
      <c r="V99" s="200">
        <f>T99+U99</f>
        <v>0</v>
      </c>
      <c r="W99" s="448">
        <f>IF(Q99=0,0,((V99/Q99)-1)*100)</f>
        <v>0</v>
      </c>
    </row>
    <row r="100" spans="1:23" ht="14.25" customHeight="1" thickTop="1" thickBot="1">
      <c r="A100" s="384"/>
      <c r="L100" s="81" t="s">
        <v>66</v>
      </c>
      <c r="M100" s="82">
        <f>+M90+M94+M98+M99</f>
        <v>0</v>
      </c>
      <c r="N100" s="222">
        <f t="shared" ref="N100:V100" si="185">+N90+N94+N98+N99</f>
        <v>0</v>
      </c>
      <c r="O100" s="230">
        <f t="shared" si="185"/>
        <v>0</v>
      </c>
      <c r="P100" s="83">
        <f t="shared" si="185"/>
        <v>0</v>
      </c>
      <c r="Q100" s="201">
        <f t="shared" si="185"/>
        <v>0</v>
      </c>
      <c r="R100" s="82">
        <f t="shared" si="185"/>
        <v>6</v>
      </c>
      <c r="S100" s="222">
        <f t="shared" si="185"/>
        <v>0</v>
      </c>
      <c r="T100" s="230">
        <f t="shared" si="185"/>
        <v>6</v>
      </c>
      <c r="U100" s="83">
        <f t="shared" si="185"/>
        <v>0</v>
      </c>
      <c r="V100" s="201">
        <f t="shared" si="185"/>
        <v>6</v>
      </c>
      <c r="W100" s="414">
        <f t="shared" ref="W100" si="186">IF(Q100=0,0,((V100/Q100)-1)*100)</f>
        <v>0</v>
      </c>
    </row>
    <row r="101" spans="1:23" ht="14.25" customHeight="1" thickTop="1">
      <c r="A101" s="384"/>
      <c r="L101" s="60" t="s">
        <v>11</v>
      </c>
      <c r="M101" s="77">
        <v>0</v>
      </c>
      <c r="N101" s="78">
        <v>0</v>
      </c>
      <c r="O101" s="200">
        <f>M101+N101</f>
        <v>0</v>
      </c>
      <c r="P101" s="225">
        <v>0</v>
      </c>
      <c r="Q101" s="200">
        <f>O101+P101</f>
        <v>0</v>
      </c>
      <c r="R101" s="77"/>
      <c r="S101" s="78"/>
      <c r="T101" s="200"/>
      <c r="U101" s="225"/>
      <c r="V101" s="200"/>
      <c r="W101" s="80"/>
    </row>
    <row r="102" spans="1:23" ht="14.25" customHeight="1" thickBot="1">
      <c r="A102" s="384"/>
      <c r="L102" s="66" t="s">
        <v>12</v>
      </c>
      <c r="M102" s="77">
        <v>0</v>
      </c>
      <c r="N102" s="78">
        <v>0</v>
      </c>
      <c r="O102" s="232">
        <f>M102+N102</f>
        <v>0</v>
      </c>
      <c r="P102" s="225">
        <v>0</v>
      </c>
      <c r="Q102" s="200">
        <f>O102+P102</f>
        <v>0</v>
      </c>
      <c r="R102" s="77"/>
      <c r="S102" s="78"/>
      <c r="T102" s="232"/>
      <c r="U102" s="225"/>
      <c r="V102" s="200"/>
      <c r="W102" s="80"/>
    </row>
    <row r="103" spans="1:23" ht="14.25" customHeight="1" thickTop="1" thickBot="1">
      <c r="A103" s="384"/>
      <c r="L103" s="81" t="s">
        <v>38</v>
      </c>
      <c r="M103" s="82">
        <f t="shared" ref="M103:Q103" si="187">+M99+M101+M102</f>
        <v>0</v>
      </c>
      <c r="N103" s="222">
        <f t="shared" si="187"/>
        <v>0</v>
      </c>
      <c r="O103" s="230">
        <f t="shared" si="187"/>
        <v>0</v>
      </c>
      <c r="P103" s="83">
        <f t="shared" si="187"/>
        <v>0</v>
      </c>
      <c r="Q103" s="201">
        <f t="shared" si="187"/>
        <v>0</v>
      </c>
      <c r="R103" s="82"/>
      <c r="S103" s="222"/>
      <c r="T103" s="230"/>
      <c r="U103" s="83"/>
      <c r="V103" s="201"/>
      <c r="W103" s="84"/>
    </row>
    <row r="104" spans="1:23" ht="14.25" customHeight="1" thickTop="1" thickBot="1">
      <c r="A104" s="384"/>
      <c r="L104" s="81" t="s">
        <v>63</v>
      </c>
      <c r="M104" s="82">
        <f t="shared" ref="M104:Q104" si="188">+M90+M94+M98+M103</f>
        <v>0</v>
      </c>
      <c r="N104" s="222">
        <f t="shared" si="188"/>
        <v>0</v>
      </c>
      <c r="O104" s="230">
        <f t="shared" si="188"/>
        <v>0</v>
      </c>
      <c r="P104" s="83">
        <f t="shared" si="188"/>
        <v>0</v>
      </c>
      <c r="Q104" s="201">
        <f t="shared" si="188"/>
        <v>0</v>
      </c>
      <c r="R104" s="82"/>
      <c r="S104" s="222"/>
      <c r="T104" s="230"/>
      <c r="U104" s="83"/>
      <c r="V104" s="201"/>
      <c r="W104" s="84"/>
    </row>
    <row r="105" spans="1:23" ht="14.25" thickTop="1" thickBot="1">
      <c r="A105" s="384"/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:23" ht="13.5" thickTop="1">
      <c r="L106" s="467" t="s">
        <v>41</v>
      </c>
      <c r="M106" s="468"/>
      <c r="N106" s="468"/>
      <c r="O106" s="468"/>
      <c r="P106" s="468"/>
      <c r="Q106" s="468"/>
      <c r="R106" s="468"/>
      <c r="S106" s="468"/>
      <c r="T106" s="468"/>
      <c r="U106" s="468"/>
      <c r="V106" s="468"/>
      <c r="W106" s="469"/>
    </row>
    <row r="107" spans="1:23" ht="13.5" thickBot="1">
      <c r="L107" s="470" t="s">
        <v>44</v>
      </c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2"/>
    </row>
    <row r="108" spans="1:23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:23" ht="14.25" thickTop="1" thickBot="1">
      <c r="L109" s="58"/>
      <c r="M109" s="213" t="s">
        <v>64</v>
      </c>
      <c r="N109" s="212"/>
      <c r="O109" s="213"/>
      <c r="P109" s="211"/>
      <c r="Q109" s="212"/>
      <c r="R109" s="473" t="s">
        <v>65</v>
      </c>
      <c r="S109" s="473"/>
      <c r="T109" s="473"/>
      <c r="U109" s="473"/>
      <c r="V109" s="474"/>
      <c r="W109" s="354" t="s">
        <v>2</v>
      </c>
    </row>
    <row r="110" spans="1:23" ht="13.5" thickTop="1">
      <c r="L110" s="60" t="s">
        <v>3</v>
      </c>
      <c r="M110" s="307"/>
      <c r="N110" s="62"/>
      <c r="O110" s="63"/>
      <c r="P110" s="64"/>
      <c r="Q110" s="63"/>
      <c r="R110" s="307"/>
      <c r="S110" s="62"/>
      <c r="T110" s="63"/>
      <c r="U110" s="64"/>
      <c r="V110" s="63"/>
      <c r="W110" s="355" t="s">
        <v>4</v>
      </c>
    </row>
    <row r="111" spans="1:23" ht="13.5" thickBot="1">
      <c r="L111" s="66"/>
      <c r="M111" s="308" t="s">
        <v>35</v>
      </c>
      <c r="N111" s="68" t="s">
        <v>36</v>
      </c>
      <c r="O111" s="69" t="s">
        <v>37</v>
      </c>
      <c r="P111" s="70" t="s">
        <v>32</v>
      </c>
      <c r="Q111" s="69" t="s">
        <v>7</v>
      </c>
      <c r="R111" s="308" t="s">
        <v>35</v>
      </c>
      <c r="S111" s="68" t="s">
        <v>36</v>
      </c>
      <c r="T111" s="69" t="s">
        <v>37</v>
      </c>
      <c r="U111" s="70" t="s">
        <v>32</v>
      </c>
      <c r="V111" s="69" t="s">
        <v>7</v>
      </c>
      <c r="W111" s="356"/>
    </row>
    <row r="112" spans="1:23" ht="7.5" customHeight="1" thickTop="1">
      <c r="L112" s="60"/>
      <c r="M112" s="309"/>
      <c r="N112" s="73"/>
      <c r="O112" s="74"/>
      <c r="P112" s="75"/>
      <c r="Q112" s="74"/>
      <c r="R112" s="309"/>
      <c r="S112" s="73"/>
      <c r="T112" s="74"/>
      <c r="U112" s="75"/>
      <c r="V112" s="74"/>
      <c r="W112" s="76"/>
    </row>
    <row r="113" spans="1:23">
      <c r="L113" s="60" t="s">
        <v>13</v>
      </c>
      <c r="M113" s="310">
        <v>364</v>
      </c>
      <c r="N113" s="78">
        <v>106</v>
      </c>
      <c r="O113" s="200">
        <f>M113+N113</f>
        <v>470</v>
      </c>
      <c r="P113" s="79">
        <v>0</v>
      </c>
      <c r="Q113" s="200">
        <f>O113+P113</f>
        <v>470</v>
      </c>
      <c r="R113" s="310">
        <v>312</v>
      </c>
      <c r="S113" s="78">
        <v>159</v>
      </c>
      <c r="T113" s="200">
        <f>R113+S113</f>
        <v>471</v>
      </c>
      <c r="U113" s="79">
        <v>0</v>
      </c>
      <c r="V113" s="200">
        <f>T113+U113</f>
        <v>471</v>
      </c>
      <c r="W113" s="80">
        <f t="shared" ref="W113" si="189">IF(Q113=0,0,((V113/Q113)-1)*100)</f>
        <v>0.21276595744681437</v>
      </c>
    </row>
    <row r="114" spans="1:23">
      <c r="L114" s="60" t="s">
        <v>14</v>
      </c>
      <c r="M114" s="310">
        <v>313</v>
      </c>
      <c r="N114" s="78">
        <v>100</v>
      </c>
      <c r="O114" s="200">
        <f>M114+N114</f>
        <v>413</v>
      </c>
      <c r="P114" s="79">
        <v>0</v>
      </c>
      <c r="Q114" s="200">
        <f>O114+P114</f>
        <v>413</v>
      </c>
      <c r="R114" s="310">
        <v>314</v>
      </c>
      <c r="S114" s="78">
        <v>173</v>
      </c>
      <c r="T114" s="200">
        <f>R114+S114</f>
        <v>487</v>
      </c>
      <c r="U114" s="79">
        <v>0</v>
      </c>
      <c r="V114" s="200">
        <f>T114+U114</f>
        <v>487</v>
      </c>
      <c r="W114" s="80">
        <f>IF(Q114=0,0,((V114/Q114)-1)*100)</f>
        <v>17.9176755447942</v>
      </c>
    </row>
    <row r="115" spans="1:23" ht="13.5" thickBot="1">
      <c r="L115" s="60" t="s">
        <v>15</v>
      </c>
      <c r="M115" s="310">
        <v>301</v>
      </c>
      <c r="N115" s="78">
        <v>136</v>
      </c>
      <c r="O115" s="200">
        <f>M115+N115</f>
        <v>437</v>
      </c>
      <c r="P115" s="79">
        <v>0</v>
      </c>
      <c r="Q115" s="200">
        <f>O115+P115</f>
        <v>437</v>
      </c>
      <c r="R115" s="310">
        <v>295</v>
      </c>
      <c r="S115" s="78">
        <v>140</v>
      </c>
      <c r="T115" s="200">
        <f>R115+S115</f>
        <v>435</v>
      </c>
      <c r="U115" s="79">
        <v>0</v>
      </c>
      <c r="V115" s="200">
        <f>T115+U115</f>
        <v>435</v>
      </c>
      <c r="W115" s="80">
        <f>IF(Q115=0,0,((V115/Q115)-1)*100)</f>
        <v>-0.45766590389015871</v>
      </c>
    </row>
    <row r="116" spans="1:23" ht="14.25" thickTop="1" thickBot="1">
      <c r="A116" s="384"/>
      <c r="L116" s="81" t="s">
        <v>61</v>
      </c>
      <c r="M116" s="82">
        <f>+M113+M114+M115</f>
        <v>978</v>
      </c>
      <c r="N116" s="222">
        <f t="shared" ref="N116:V116" si="190">+N113+N114+N115</f>
        <v>342</v>
      </c>
      <c r="O116" s="230">
        <f t="shared" si="190"/>
        <v>1320</v>
      </c>
      <c r="P116" s="83">
        <f t="shared" si="190"/>
        <v>0</v>
      </c>
      <c r="Q116" s="230">
        <f t="shared" si="190"/>
        <v>1320</v>
      </c>
      <c r="R116" s="83">
        <f t="shared" si="190"/>
        <v>921</v>
      </c>
      <c r="S116" s="222">
        <f t="shared" si="190"/>
        <v>472</v>
      </c>
      <c r="T116" s="230">
        <f t="shared" si="190"/>
        <v>1393</v>
      </c>
      <c r="U116" s="83">
        <f t="shared" si="190"/>
        <v>0</v>
      </c>
      <c r="V116" s="201">
        <f t="shared" si="190"/>
        <v>1393</v>
      </c>
      <c r="W116" s="84">
        <f t="shared" ref="W116" si="191">IF(Q116=0,0,((V116/Q116)-1)*100)</f>
        <v>5.5303030303030409</v>
      </c>
    </row>
    <row r="117" spans="1:23" ht="13.5" thickTop="1">
      <c r="L117" s="60" t="s">
        <v>16</v>
      </c>
      <c r="M117" s="310">
        <v>226</v>
      </c>
      <c r="N117" s="78">
        <v>122</v>
      </c>
      <c r="O117" s="200">
        <f>SUM(M117:N117)</f>
        <v>348</v>
      </c>
      <c r="P117" s="79">
        <v>0</v>
      </c>
      <c r="Q117" s="200">
        <f>O117+P117</f>
        <v>348</v>
      </c>
      <c r="R117" s="310">
        <v>194</v>
      </c>
      <c r="S117" s="78">
        <v>109</v>
      </c>
      <c r="T117" s="200">
        <f>SUM(R117:S117)</f>
        <v>303</v>
      </c>
      <c r="U117" s="79">
        <v>0</v>
      </c>
      <c r="V117" s="200">
        <f>T117+U117</f>
        <v>303</v>
      </c>
      <c r="W117" s="80">
        <f>IF(Q117=0,0,((V117/Q117)-1)*100)</f>
        <v>-12.931034482758619</v>
      </c>
    </row>
    <row r="118" spans="1:23">
      <c r="L118" s="60" t="s">
        <v>17</v>
      </c>
      <c r="M118" s="310">
        <v>235</v>
      </c>
      <c r="N118" s="78">
        <v>122</v>
      </c>
      <c r="O118" s="200">
        <f>SUM(M118:N118)</f>
        <v>357</v>
      </c>
      <c r="P118" s="79">
        <v>0</v>
      </c>
      <c r="Q118" s="200">
        <f>O118+P118</f>
        <v>357</v>
      </c>
      <c r="R118" s="310">
        <v>167</v>
      </c>
      <c r="S118" s="78">
        <v>98</v>
      </c>
      <c r="T118" s="200">
        <f>SUM(R118:S118)</f>
        <v>265</v>
      </c>
      <c r="U118" s="79">
        <v>0</v>
      </c>
      <c r="V118" s="200">
        <f>T118+U118</f>
        <v>265</v>
      </c>
      <c r="W118" s="80">
        <f t="shared" ref="W118" si="192">IF(Q118=0,0,((V118/Q118)-1)*100)</f>
        <v>-25.770308123249297</v>
      </c>
    </row>
    <row r="119" spans="1:23" ht="13.5" thickBot="1">
      <c r="L119" s="60" t="s">
        <v>18</v>
      </c>
      <c r="M119" s="310">
        <v>271</v>
      </c>
      <c r="N119" s="78">
        <v>86</v>
      </c>
      <c r="O119" s="202">
        <f>SUM(M119:N119)</f>
        <v>357</v>
      </c>
      <c r="P119" s="85">
        <v>0</v>
      </c>
      <c r="Q119" s="200">
        <f>O119+P119</f>
        <v>357</v>
      </c>
      <c r="R119" s="310">
        <v>155</v>
      </c>
      <c r="S119" s="78">
        <v>82</v>
      </c>
      <c r="T119" s="202">
        <f>SUM(R119:S119)</f>
        <v>237</v>
      </c>
      <c r="U119" s="85">
        <v>0</v>
      </c>
      <c r="V119" s="202">
        <f>T119+U119</f>
        <v>237</v>
      </c>
      <c r="W119" s="80">
        <f>IF(Q119=0,0,((V119/Q119)-1)*100)</f>
        <v>-33.613445378151262</v>
      </c>
    </row>
    <row r="120" spans="1:23" ht="14.25" thickTop="1" thickBot="1">
      <c r="A120" s="384" t="str">
        <f>IF(ISERROR(F120/G120)," ",IF(F120/G120&gt;0.5,IF(F120/G120&lt;1.5," ","NOT OK"),"NOT OK"))</f>
        <v xml:space="preserve"> </v>
      </c>
      <c r="L120" s="86" t="s">
        <v>19</v>
      </c>
      <c r="M120" s="87">
        <f>+M117+M118+M119</f>
        <v>732</v>
      </c>
      <c r="N120" s="223">
        <f t="shared" ref="N120:V120" si="193">+N117+N118+N119</f>
        <v>330</v>
      </c>
      <c r="O120" s="231">
        <f t="shared" si="193"/>
        <v>1062</v>
      </c>
      <c r="P120" s="227">
        <f t="shared" si="193"/>
        <v>0</v>
      </c>
      <c r="Q120" s="418">
        <f t="shared" si="193"/>
        <v>1062</v>
      </c>
      <c r="R120" s="87">
        <f t="shared" si="193"/>
        <v>516</v>
      </c>
      <c r="S120" s="223">
        <f t="shared" si="193"/>
        <v>289</v>
      </c>
      <c r="T120" s="231">
        <f t="shared" si="193"/>
        <v>805</v>
      </c>
      <c r="U120" s="227">
        <f t="shared" si="193"/>
        <v>0</v>
      </c>
      <c r="V120" s="203">
        <f t="shared" si="193"/>
        <v>805</v>
      </c>
      <c r="W120" s="89">
        <f>IF(Q120=0,0,((V120/Q120)-1)*100)</f>
        <v>-24.199623352165723</v>
      </c>
    </row>
    <row r="121" spans="1:23" ht="13.5" thickTop="1">
      <c r="A121" s="386"/>
      <c r="K121" s="386"/>
      <c r="L121" s="60" t="s">
        <v>21</v>
      </c>
      <c r="M121" s="310">
        <v>276</v>
      </c>
      <c r="N121" s="78">
        <v>94</v>
      </c>
      <c r="O121" s="202">
        <f>SUM(M121:N121)</f>
        <v>370</v>
      </c>
      <c r="P121" s="90">
        <v>0</v>
      </c>
      <c r="Q121" s="200">
        <f>O121+P121</f>
        <v>370</v>
      </c>
      <c r="R121" s="310">
        <v>226</v>
      </c>
      <c r="S121" s="78">
        <v>95</v>
      </c>
      <c r="T121" s="202">
        <f>SUM(R121:S121)</f>
        <v>321</v>
      </c>
      <c r="U121" s="90">
        <v>0</v>
      </c>
      <c r="V121" s="202">
        <f>T121+U121</f>
        <v>321</v>
      </c>
      <c r="W121" s="80">
        <f>IF(Q121=0,0,((V121/Q121)-1)*100)</f>
        <v>-13.243243243243242</v>
      </c>
    </row>
    <row r="122" spans="1:23">
      <c r="A122" s="386"/>
      <c r="K122" s="386"/>
      <c r="L122" s="60" t="s">
        <v>22</v>
      </c>
      <c r="M122" s="310">
        <v>284</v>
      </c>
      <c r="N122" s="78">
        <v>98</v>
      </c>
      <c r="O122" s="202">
        <f>SUM(M122:N122)</f>
        <v>382</v>
      </c>
      <c r="P122" s="79">
        <v>0</v>
      </c>
      <c r="Q122" s="200">
        <f>O122+P122</f>
        <v>382</v>
      </c>
      <c r="R122" s="310">
        <v>241</v>
      </c>
      <c r="S122" s="78">
        <v>92</v>
      </c>
      <c r="T122" s="202">
        <f>SUM(R122:S122)</f>
        <v>333</v>
      </c>
      <c r="U122" s="79">
        <v>0</v>
      </c>
      <c r="V122" s="202">
        <f>T122+U122</f>
        <v>333</v>
      </c>
      <c r="W122" s="80">
        <f t="shared" ref="W122" si="194">IF(Q122=0,0,((V122/Q122)-1)*100)</f>
        <v>-12.827225130890053</v>
      </c>
    </row>
    <row r="123" spans="1:23" ht="13.5" thickBot="1">
      <c r="A123" s="386"/>
      <c r="K123" s="386"/>
      <c r="L123" s="60" t="s">
        <v>23</v>
      </c>
      <c r="M123" s="310">
        <v>242</v>
      </c>
      <c r="N123" s="78">
        <v>98</v>
      </c>
      <c r="O123" s="202">
        <f>SUM(M123:N123)</f>
        <v>340</v>
      </c>
      <c r="P123" s="79">
        <v>0</v>
      </c>
      <c r="Q123" s="200">
        <f>O123+P123</f>
        <v>340</v>
      </c>
      <c r="R123" s="310">
        <v>217</v>
      </c>
      <c r="S123" s="78">
        <v>85</v>
      </c>
      <c r="T123" s="202">
        <f>SUM(R123:S123)</f>
        <v>302</v>
      </c>
      <c r="U123" s="79">
        <v>0</v>
      </c>
      <c r="V123" s="202">
        <f>T123+U123</f>
        <v>302</v>
      </c>
      <c r="W123" s="80">
        <f>IF(Q123=0,0,((V123/Q123)-1)*100)</f>
        <v>-11.176470588235299</v>
      </c>
    </row>
    <row r="124" spans="1:23" ht="14.25" customHeight="1" thickTop="1" thickBot="1">
      <c r="L124" s="81" t="s">
        <v>40</v>
      </c>
      <c r="M124" s="83">
        <f t="shared" ref="M124:Q124" si="195">+M121+M122+M123</f>
        <v>802</v>
      </c>
      <c r="N124" s="83">
        <f t="shared" si="195"/>
        <v>290</v>
      </c>
      <c r="O124" s="201">
        <f t="shared" si="195"/>
        <v>1092</v>
      </c>
      <c r="P124" s="82">
        <f t="shared" si="195"/>
        <v>0</v>
      </c>
      <c r="Q124" s="230">
        <f t="shared" si="195"/>
        <v>1092</v>
      </c>
      <c r="R124" s="83">
        <f t="shared" ref="R124:V124" si="196">+R121+R122+R123</f>
        <v>684</v>
      </c>
      <c r="S124" s="83">
        <f t="shared" si="196"/>
        <v>272</v>
      </c>
      <c r="T124" s="201">
        <f t="shared" si="196"/>
        <v>956</v>
      </c>
      <c r="U124" s="82">
        <f t="shared" si="196"/>
        <v>0</v>
      </c>
      <c r="V124" s="201">
        <f t="shared" si="196"/>
        <v>956</v>
      </c>
      <c r="W124" s="84">
        <f t="shared" ref="W124" si="197">IF(Q124=0,0,((V124/Q124)-1)*100)</f>
        <v>-12.454212454212454</v>
      </c>
    </row>
    <row r="125" spans="1:23" ht="14.25" customHeight="1" thickTop="1" thickBot="1">
      <c r="L125" s="60" t="s">
        <v>10</v>
      </c>
      <c r="M125" s="310">
        <v>250</v>
      </c>
      <c r="N125" s="78">
        <v>101</v>
      </c>
      <c r="O125" s="200">
        <f>M125+N125</f>
        <v>351</v>
      </c>
      <c r="P125" s="79">
        <v>0</v>
      </c>
      <c r="Q125" s="200">
        <f>O125+P125</f>
        <v>351</v>
      </c>
      <c r="R125" s="310">
        <v>259</v>
      </c>
      <c r="S125" s="78">
        <v>87</v>
      </c>
      <c r="T125" s="200">
        <f>R125+S125</f>
        <v>346</v>
      </c>
      <c r="U125" s="79">
        <v>0</v>
      </c>
      <c r="V125" s="200">
        <f>T125+U125</f>
        <v>346</v>
      </c>
      <c r="W125" s="80">
        <f>IF(Q125=0,0,((V125/Q125)-1)*100)</f>
        <v>-1.4245014245014231</v>
      </c>
    </row>
    <row r="126" spans="1:23" ht="14.25" customHeight="1" thickTop="1" thickBot="1">
      <c r="A126" s="384"/>
      <c r="L126" s="81" t="s">
        <v>66</v>
      </c>
      <c r="M126" s="82">
        <f>+M116+M120+M124+M125</f>
        <v>2762</v>
      </c>
      <c r="N126" s="222">
        <f t="shared" ref="N126" si="198">+N116+N120+N124+N125</f>
        <v>1063</v>
      </c>
      <c r="O126" s="230">
        <f t="shared" ref="O126" si="199">+O116+O120+O124+O125</f>
        <v>3825</v>
      </c>
      <c r="P126" s="83">
        <f t="shared" ref="P126" si="200">+P116+P120+P124+P125</f>
        <v>0</v>
      </c>
      <c r="Q126" s="201">
        <f t="shared" ref="Q126" si="201">+Q116+Q120+Q124+Q125</f>
        <v>3825</v>
      </c>
      <c r="R126" s="82">
        <f t="shared" ref="R126" si="202">+R116+R120+R124+R125</f>
        <v>2380</v>
      </c>
      <c r="S126" s="222">
        <f t="shared" ref="S126" si="203">+S116+S120+S124+S125</f>
        <v>1120</v>
      </c>
      <c r="T126" s="230">
        <f t="shared" ref="T126" si="204">+T116+T120+T124+T125</f>
        <v>3500</v>
      </c>
      <c r="U126" s="83">
        <f t="shared" ref="U126" si="205">+U116+U120+U124+U125</f>
        <v>0</v>
      </c>
      <c r="V126" s="201">
        <f t="shared" ref="V126" si="206">+V116+V120+V124+V125</f>
        <v>3500</v>
      </c>
      <c r="W126" s="84">
        <f t="shared" ref="W126" si="207">IF(Q126=0,0,((V126/Q126)-1)*100)</f>
        <v>-8.4967320261437944</v>
      </c>
    </row>
    <row r="127" spans="1:23" ht="14.25" customHeight="1" thickTop="1">
      <c r="L127" s="60" t="s">
        <v>11</v>
      </c>
      <c r="M127" s="310">
        <v>242</v>
      </c>
      <c r="N127" s="78">
        <v>151</v>
      </c>
      <c r="O127" s="200">
        <f>M127+N127</f>
        <v>393</v>
      </c>
      <c r="P127" s="79">
        <v>0</v>
      </c>
      <c r="Q127" s="200">
        <f>O127+P127</f>
        <v>393</v>
      </c>
      <c r="R127" s="310"/>
      <c r="S127" s="78"/>
      <c r="T127" s="200"/>
      <c r="U127" s="79"/>
      <c r="V127" s="200"/>
      <c r="W127" s="80"/>
    </row>
    <row r="128" spans="1:23" ht="14.25" customHeight="1" thickBot="1">
      <c r="L128" s="66" t="s">
        <v>12</v>
      </c>
      <c r="M128" s="310">
        <v>285</v>
      </c>
      <c r="N128" s="78">
        <v>230</v>
      </c>
      <c r="O128" s="200">
        <f>M128+N128</f>
        <v>515</v>
      </c>
      <c r="P128" s="79">
        <v>0</v>
      </c>
      <c r="Q128" s="200">
        <f>O128+P128</f>
        <v>515</v>
      </c>
      <c r="R128" s="310"/>
      <c r="S128" s="78"/>
      <c r="T128" s="200"/>
      <c r="U128" s="79"/>
      <c r="V128" s="200"/>
      <c r="W128" s="80"/>
    </row>
    <row r="129" spans="1:23" ht="14.25" customHeight="1" thickTop="1" thickBot="1">
      <c r="A129" s="384"/>
      <c r="L129" s="81" t="s">
        <v>38</v>
      </c>
      <c r="M129" s="82">
        <f t="shared" ref="M129:Q129" si="208">+M125+M127+M128</f>
        <v>777</v>
      </c>
      <c r="N129" s="222">
        <f t="shared" si="208"/>
        <v>482</v>
      </c>
      <c r="O129" s="230">
        <f t="shared" si="208"/>
        <v>1259</v>
      </c>
      <c r="P129" s="83">
        <f t="shared" si="208"/>
        <v>0</v>
      </c>
      <c r="Q129" s="201">
        <f t="shared" si="208"/>
        <v>1259</v>
      </c>
      <c r="R129" s="82"/>
      <c r="S129" s="222"/>
      <c r="T129" s="230"/>
      <c r="U129" s="83"/>
      <c r="V129" s="201"/>
      <c r="W129" s="84"/>
    </row>
    <row r="130" spans="1:23" ht="14.25" customHeight="1" thickTop="1" thickBot="1">
      <c r="A130" s="384"/>
      <c r="L130" s="81" t="s">
        <v>63</v>
      </c>
      <c r="M130" s="82">
        <f t="shared" ref="M130:Q130" si="209">+M116+M120+M124+M129</f>
        <v>3289</v>
      </c>
      <c r="N130" s="222">
        <f t="shared" si="209"/>
        <v>1444</v>
      </c>
      <c r="O130" s="230">
        <f t="shared" si="209"/>
        <v>4733</v>
      </c>
      <c r="P130" s="83">
        <f t="shared" si="209"/>
        <v>0</v>
      </c>
      <c r="Q130" s="201">
        <f t="shared" si="209"/>
        <v>4733</v>
      </c>
      <c r="R130" s="82"/>
      <c r="S130" s="222"/>
      <c r="T130" s="230"/>
      <c r="U130" s="83"/>
      <c r="V130" s="201"/>
      <c r="W130" s="84"/>
    </row>
    <row r="131" spans="1:23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:23" ht="13.5" thickTop="1">
      <c r="L132" s="467" t="s">
        <v>42</v>
      </c>
      <c r="M132" s="468"/>
      <c r="N132" s="468"/>
      <c r="O132" s="468"/>
      <c r="P132" s="468"/>
      <c r="Q132" s="468"/>
      <c r="R132" s="468"/>
      <c r="S132" s="468"/>
      <c r="T132" s="468"/>
      <c r="U132" s="468"/>
      <c r="V132" s="468"/>
      <c r="W132" s="469"/>
    </row>
    <row r="133" spans="1:23" ht="13.5" thickBot="1">
      <c r="L133" s="470" t="s">
        <v>45</v>
      </c>
      <c r="M133" s="471"/>
      <c r="N133" s="471"/>
      <c r="O133" s="471"/>
      <c r="P133" s="471"/>
      <c r="Q133" s="471"/>
      <c r="R133" s="471"/>
      <c r="S133" s="471"/>
      <c r="T133" s="471"/>
      <c r="U133" s="471"/>
      <c r="V133" s="471"/>
      <c r="W133" s="472"/>
    </row>
    <row r="134" spans="1:23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:23" ht="14.25" thickTop="1" thickBot="1">
      <c r="L135" s="58"/>
      <c r="M135" s="213" t="s">
        <v>64</v>
      </c>
      <c r="N135" s="212"/>
      <c r="O135" s="213"/>
      <c r="P135" s="211"/>
      <c r="Q135" s="212"/>
      <c r="R135" s="473" t="s">
        <v>65</v>
      </c>
      <c r="S135" s="473"/>
      <c r="T135" s="473"/>
      <c r="U135" s="473"/>
      <c r="V135" s="474"/>
      <c r="W135" s="354" t="s">
        <v>2</v>
      </c>
    </row>
    <row r="136" spans="1:23" ht="13.5" thickTop="1">
      <c r="L136" s="60" t="s">
        <v>3</v>
      </c>
      <c r="M136" s="61"/>
      <c r="N136" s="62"/>
      <c r="O136" s="63"/>
      <c r="P136" s="64"/>
      <c r="Q136" s="102"/>
      <c r="R136" s="61"/>
      <c r="S136" s="62"/>
      <c r="T136" s="63"/>
      <c r="U136" s="64"/>
      <c r="V136" s="102"/>
      <c r="W136" s="355" t="s">
        <v>4</v>
      </c>
    </row>
    <row r="137" spans="1:23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410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103" t="s">
        <v>7</v>
      </c>
      <c r="W137" s="356"/>
    </row>
    <row r="138" spans="1:23" ht="5.25" customHeight="1" thickTop="1">
      <c r="L138" s="60"/>
      <c r="M138" s="72"/>
      <c r="N138" s="73"/>
      <c r="O138" s="74"/>
      <c r="P138" s="75"/>
      <c r="Q138" s="150"/>
      <c r="R138" s="72"/>
      <c r="S138" s="73"/>
      <c r="T138" s="74"/>
      <c r="U138" s="75"/>
      <c r="V138" s="150"/>
      <c r="W138" s="76"/>
    </row>
    <row r="139" spans="1:23">
      <c r="L139" s="60" t="s">
        <v>13</v>
      </c>
      <c r="M139" s="77">
        <f t="shared" ref="M139:N139" si="210">+M87+M113</f>
        <v>364</v>
      </c>
      <c r="N139" s="78">
        <f t="shared" si="210"/>
        <v>106</v>
      </c>
      <c r="O139" s="200">
        <f t="shared" ref="O139:O140" si="211">M139+N139</f>
        <v>470</v>
      </c>
      <c r="P139" s="79">
        <f>+P87+P113</f>
        <v>0</v>
      </c>
      <c r="Q139" s="207">
        <f>O139+P139</f>
        <v>470</v>
      </c>
      <c r="R139" s="77">
        <f t="shared" ref="R139:S141" si="212">+R87+R113</f>
        <v>312</v>
      </c>
      <c r="S139" s="78">
        <f t="shared" si="212"/>
        <v>159</v>
      </c>
      <c r="T139" s="200">
        <f t="shared" ref="T139:T140" si="213">R139+S139</f>
        <v>471</v>
      </c>
      <c r="U139" s="79">
        <f>+U87+U113</f>
        <v>0</v>
      </c>
      <c r="V139" s="207">
        <f>T139+U139</f>
        <v>471</v>
      </c>
      <c r="W139" s="80">
        <f>IF(Q139=0,0,((V139/Q139)-1)*100)</f>
        <v>0.21276595744681437</v>
      </c>
    </row>
    <row r="140" spans="1:23">
      <c r="L140" s="60" t="s">
        <v>14</v>
      </c>
      <c r="M140" s="77">
        <f t="shared" ref="M140:N140" si="214">+M88+M114</f>
        <v>313</v>
      </c>
      <c r="N140" s="78">
        <f t="shared" si="214"/>
        <v>100</v>
      </c>
      <c r="O140" s="200">
        <f t="shared" si="211"/>
        <v>413</v>
      </c>
      <c r="P140" s="79">
        <f>+P88+P114</f>
        <v>0</v>
      </c>
      <c r="Q140" s="207">
        <f>O140+P140</f>
        <v>413</v>
      </c>
      <c r="R140" s="77">
        <f t="shared" si="212"/>
        <v>314</v>
      </c>
      <c r="S140" s="78">
        <f t="shared" si="212"/>
        <v>173</v>
      </c>
      <c r="T140" s="200">
        <f t="shared" si="213"/>
        <v>487</v>
      </c>
      <c r="U140" s="79">
        <f>+U88+U114</f>
        <v>0</v>
      </c>
      <c r="V140" s="207">
        <f>T140+U140</f>
        <v>487</v>
      </c>
      <c r="W140" s="80">
        <f t="shared" ref="W140:W150" si="215">IF(Q140=0,0,((V140/Q140)-1)*100)</f>
        <v>17.9176755447942</v>
      </c>
    </row>
    <row r="141" spans="1:23" ht="13.5" thickBot="1">
      <c r="L141" s="60" t="s">
        <v>15</v>
      </c>
      <c r="M141" s="77">
        <f t="shared" ref="M141:N141" si="216">+M89+M115</f>
        <v>301</v>
      </c>
      <c r="N141" s="78">
        <f t="shared" si="216"/>
        <v>136</v>
      </c>
      <c r="O141" s="200">
        <f>M141+N141</f>
        <v>437</v>
      </c>
      <c r="P141" s="79">
        <f>+P89+P115</f>
        <v>0</v>
      </c>
      <c r="Q141" s="207">
        <f>O141+P141</f>
        <v>437</v>
      </c>
      <c r="R141" s="77">
        <f t="shared" si="212"/>
        <v>295</v>
      </c>
      <c r="S141" s="78">
        <f t="shared" si="212"/>
        <v>140</v>
      </c>
      <c r="T141" s="200">
        <f>R141+S141</f>
        <v>435</v>
      </c>
      <c r="U141" s="79">
        <f>+U89+U115</f>
        <v>0</v>
      </c>
      <c r="V141" s="207">
        <f>T141+U141</f>
        <v>435</v>
      </c>
      <c r="W141" s="80">
        <f>IF(Q141=0,0,((V141/Q141)-1)*100)</f>
        <v>-0.45766590389015871</v>
      </c>
    </row>
    <row r="142" spans="1:23" ht="14.25" customHeight="1" thickTop="1" thickBot="1">
      <c r="L142" s="81" t="s">
        <v>61</v>
      </c>
      <c r="M142" s="82">
        <f t="shared" ref="M142:Q142" si="217">+M139+M140+M141</f>
        <v>978</v>
      </c>
      <c r="N142" s="222">
        <f t="shared" si="217"/>
        <v>342</v>
      </c>
      <c r="O142" s="230">
        <f t="shared" si="217"/>
        <v>1320</v>
      </c>
      <c r="P142" s="83">
        <f t="shared" si="217"/>
        <v>0</v>
      </c>
      <c r="Q142" s="201">
        <f t="shared" si="217"/>
        <v>1320</v>
      </c>
      <c r="R142" s="82">
        <f t="shared" ref="R142" si="218">+R139+R140+R141</f>
        <v>921</v>
      </c>
      <c r="S142" s="222">
        <f t="shared" ref="S142" si="219">+S139+S140+S141</f>
        <v>472</v>
      </c>
      <c r="T142" s="230">
        <f t="shared" ref="T142" si="220">+T139+T140+T141</f>
        <v>1393</v>
      </c>
      <c r="U142" s="83">
        <f t="shared" ref="U142" si="221">+U139+U140+U141</f>
        <v>0</v>
      </c>
      <c r="V142" s="201">
        <f t="shared" ref="V142" si="222">+V139+V140+V141</f>
        <v>1393</v>
      </c>
      <c r="W142" s="84">
        <f>IF(Q142=0,0,((V142/Q142)-1)*100)</f>
        <v>5.5303030303030409</v>
      </c>
    </row>
    <row r="143" spans="1:23" ht="13.5" thickTop="1">
      <c r="L143" s="60" t="s">
        <v>16</v>
      </c>
      <c r="M143" s="77">
        <f t="shared" ref="M143:N143" si="223">+M91+M117</f>
        <v>226</v>
      </c>
      <c r="N143" s="78">
        <f t="shared" si="223"/>
        <v>122</v>
      </c>
      <c r="O143" s="200">
        <f t="shared" ref="O143" si="224">M143+N143</f>
        <v>348</v>
      </c>
      <c r="P143" s="79">
        <f>+P91+P117</f>
        <v>0</v>
      </c>
      <c r="Q143" s="207">
        <f t="shared" ref="Q143" si="225">O143+P143</f>
        <v>348</v>
      </c>
      <c r="R143" s="77">
        <f t="shared" ref="R143:S145" si="226">+R91+R117</f>
        <v>194</v>
      </c>
      <c r="S143" s="78">
        <f t="shared" si="226"/>
        <v>109</v>
      </c>
      <c r="T143" s="200">
        <f t="shared" ref="T143:T145" si="227">R143+S143</f>
        <v>303</v>
      </c>
      <c r="U143" s="79">
        <f>+U91+U117</f>
        <v>0</v>
      </c>
      <c r="V143" s="207">
        <f t="shared" ref="V143:V145" si="228">T143+U143</f>
        <v>303</v>
      </c>
      <c r="W143" s="80">
        <f t="shared" ref="W143:W145" si="229">IF(Q143=0,0,((V143/Q143)-1)*100)</f>
        <v>-12.931034482758619</v>
      </c>
    </row>
    <row r="144" spans="1:23">
      <c r="L144" s="60" t="s">
        <v>17</v>
      </c>
      <c r="M144" s="77">
        <f t="shared" ref="M144:N144" si="230">+M92+M118</f>
        <v>235</v>
      </c>
      <c r="N144" s="78">
        <f t="shared" si="230"/>
        <v>122</v>
      </c>
      <c r="O144" s="200">
        <f>M144+N144</f>
        <v>357</v>
      </c>
      <c r="P144" s="79">
        <f>+P92+P118</f>
        <v>0</v>
      </c>
      <c r="Q144" s="207">
        <f>O144+P144</f>
        <v>357</v>
      </c>
      <c r="R144" s="77">
        <f t="shared" si="226"/>
        <v>169</v>
      </c>
      <c r="S144" s="78">
        <f t="shared" si="226"/>
        <v>98</v>
      </c>
      <c r="T144" s="200">
        <f>R144+S144</f>
        <v>267</v>
      </c>
      <c r="U144" s="79">
        <f>+U92+U118</f>
        <v>0</v>
      </c>
      <c r="V144" s="207">
        <f>T144+U144</f>
        <v>267</v>
      </c>
      <c r="W144" s="80">
        <f>IF(Q144=0,0,((V144/Q144)-1)*100)</f>
        <v>-25.210084033613445</v>
      </c>
    </row>
    <row r="145" spans="1:23" ht="13.5" thickBot="1">
      <c r="L145" s="60" t="s">
        <v>18</v>
      </c>
      <c r="M145" s="77">
        <f t="shared" ref="M145:N145" si="231">+M93+M119</f>
        <v>271</v>
      </c>
      <c r="N145" s="78">
        <f t="shared" si="231"/>
        <v>86</v>
      </c>
      <c r="O145" s="202">
        <f t="shared" ref="O145" si="232">M145+N145</f>
        <v>357</v>
      </c>
      <c r="P145" s="85">
        <f>+P93+P119</f>
        <v>0</v>
      </c>
      <c r="Q145" s="207">
        <f t="shared" ref="Q145" si="233">O145+P145</f>
        <v>357</v>
      </c>
      <c r="R145" s="77">
        <f t="shared" si="226"/>
        <v>157</v>
      </c>
      <c r="S145" s="78">
        <f t="shared" si="226"/>
        <v>82</v>
      </c>
      <c r="T145" s="202">
        <f t="shared" si="227"/>
        <v>239</v>
      </c>
      <c r="U145" s="85">
        <f>+U93+U119</f>
        <v>0</v>
      </c>
      <c r="V145" s="207">
        <f t="shared" si="228"/>
        <v>239</v>
      </c>
      <c r="W145" s="80">
        <f t="shared" si="229"/>
        <v>-33.05322128851541</v>
      </c>
    </row>
    <row r="146" spans="1:23" ht="14.25" customHeight="1" thickTop="1" thickBot="1">
      <c r="A146" s="384"/>
      <c r="L146" s="86" t="s">
        <v>39</v>
      </c>
      <c r="M146" s="82">
        <f t="shared" ref="M146:Q146" si="234">+M143+M144+M145</f>
        <v>732</v>
      </c>
      <c r="N146" s="222">
        <f t="shared" si="234"/>
        <v>330</v>
      </c>
      <c r="O146" s="230">
        <f t="shared" si="234"/>
        <v>1062</v>
      </c>
      <c r="P146" s="83">
        <f t="shared" si="234"/>
        <v>0</v>
      </c>
      <c r="Q146" s="201">
        <f t="shared" si="234"/>
        <v>1062</v>
      </c>
      <c r="R146" s="82">
        <f t="shared" ref="R146" si="235">+R143+R144+R145</f>
        <v>520</v>
      </c>
      <c r="S146" s="222">
        <f t="shared" ref="S146" si="236">+S143+S144+S145</f>
        <v>289</v>
      </c>
      <c r="T146" s="230">
        <f t="shared" ref="T146" si="237">+T143+T144+T145</f>
        <v>809</v>
      </c>
      <c r="U146" s="83">
        <f t="shared" ref="U146" si="238">+U143+U144+U145</f>
        <v>0</v>
      </c>
      <c r="V146" s="201">
        <f t="shared" ref="V146" si="239">+V143+V144+V145</f>
        <v>809</v>
      </c>
      <c r="W146" s="89">
        <f t="shared" si="215"/>
        <v>-23.822975517890775</v>
      </c>
    </row>
    <row r="147" spans="1:23" ht="13.5" thickTop="1">
      <c r="A147" s="384"/>
      <c r="L147" s="60" t="s">
        <v>21</v>
      </c>
      <c r="M147" s="77">
        <f t="shared" ref="M147:N147" si="240">+M95+M121</f>
        <v>276</v>
      </c>
      <c r="N147" s="78">
        <f t="shared" si="240"/>
        <v>94</v>
      </c>
      <c r="O147" s="202">
        <f t="shared" ref="O147:O149" si="241">M147+N147</f>
        <v>370</v>
      </c>
      <c r="P147" s="90">
        <f>+P95+P121</f>
        <v>0</v>
      </c>
      <c r="Q147" s="207">
        <f t="shared" ref="Q147:Q149" si="242">O147+P147</f>
        <v>370</v>
      </c>
      <c r="R147" s="77">
        <f t="shared" ref="R147:S149" si="243">+R95+R121</f>
        <v>227</v>
      </c>
      <c r="S147" s="78">
        <f t="shared" si="243"/>
        <v>95</v>
      </c>
      <c r="T147" s="202">
        <f t="shared" ref="T147:T149" si="244">R147+S147</f>
        <v>322</v>
      </c>
      <c r="U147" s="90">
        <f>+U95+U121</f>
        <v>0</v>
      </c>
      <c r="V147" s="207">
        <f t="shared" ref="V147:V149" si="245">T147+U147</f>
        <v>322</v>
      </c>
      <c r="W147" s="80">
        <f t="shared" ref="W147:W149" si="246">IF(Q147=0,0,((V147/Q147)-1)*100)</f>
        <v>-12.972972972972974</v>
      </c>
    </row>
    <row r="148" spans="1:23">
      <c r="A148" s="384"/>
      <c r="L148" s="60" t="s">
        <v>22</v>
      </c>
      <c r="M148" s="77">
        <f t="shared" ref="M148:N148" si="247">+M96+M122</f>
        <v>284</v>
      </c>
      <c r="N148" s="78">
        <f t="shared" si="247"/>
        <v>98</v>
      </c>
      <c r="O148" s="202">
        <f t="shared" si="241"/>
        <v>382</v>
      </c>
      <c r="P148" s="79">
        <f>+P96+P122</f>
        <v>0</v>
      </c>
      <c r="Q148" s="207">
        <f t="shared" si="242"/>
        <v>382</v>
      </c>
      <c r="R148" s="77">
        <f t="shared" si="243"/>
        <v>242</v>
      </c>
      <c r="S148" s="78">
        <f t="shared" si="243"/>
        <v>92</v>
      </c>
      <c r="T148" s="202">
        <f t="shared" si="244"/>
        <v>334</v>
      </c>
      <c r="U148" s="79">
        <f>+U96+U122</f>
        <v>0</v>
      </c>
      <c r="V148" s="207">
        <f t="shared" si="245"/>
        <v>334</v>
      </c>
      <c r="W148" s="80">
        <f t="shared" si="246"/>
        <v>-12.565445026178013</v>
      </c>
    </row>
    <row r="149" spans="1:23" ht="13.5" thickBot="1">
      <c r="A149" s="386"/>
      <c r="K149" s="386"/>
      <c r="L149" s="60" t="s">
        <v>23</v>
      </c>
      <c r="M149" s="77">
        <f t="shared" ref="M149:N149" si="248">+M97+M123</f>
        <v>242</v>
      </c>
      <c r="N149" s="78">
        <f t="shared" si="248"/>
        <v>98</v>
      </c>
      <c r="O149" s="202">
        <f t="shared" si="241"/>
        <v>340</v>
      </c>
      <c r="P149" s="79">
        <f>+P97+P123</f>
        <v>0</v>
      </c>
      <c r="Q149" s="207">
        <f t="shared" si="242"/>
        <v>340</v>
      </c>
      <c r="R149" s="77">
        <f t="shared" si="243"/>
        <v>217</v>
      </c>
      <c r="S149" s="78">
        <f t="shared" si="243"/>
        <v>85</v>
      </c>
      <c r="T149" s="202">
        <f t="shared" si="244"/>
        <v>302</v>
      </c>
      <c r="U149" s="79">
        <f>+U97+U123</f>
        <v>0</v>
      </c>
      <c r="V149" s="207">
        <f t="shared" si="245"/>
        <v>302</v>
      </c>
      <c r="W149" s="80">
        <f t="shared" si="246"/>
        <v>-11.176470588235299</v>
      </c>
    </row>
    <row r="150" spans="1:23" ht="14.25" customHeight="1" thickTop="1" thickBot="1">
      <c r="A150" s="386"/>
      <c r="K150" s="386"/>
      <c r="L150" s="81" t="s">
        <v>40</v>
      </c>
      <c r="M150" s="82">
        <f t="shared" ref="M150:Q150" si="249">+M147+M148+M149</f>
        <v>802</v>
      </c>
      <c r="N150" s="222">
        <f t="shared" si="249"/>
        <v>290</v>
      </c>
      <c r="O150" s="230">
        <f t="shared" si="249"/>
        <v>1092</v>
      </c>
      <c r="P150" s="83">
        <f t="shared" si="249"/>
        <v>0</v>
      </c>
      <c r="Q150" s="201">
        <f t="shared" si="249"/>
        <v>1092</v>
      </c>
      <c r="R150" s="82">
        <f t="shared" ref="R150:V150" si="250">+R147+R148+R149</f>
        <v>686</v>
      </c>
      <c r="S150" s="222">
        <f t="shared" si="250"/>
        <v>272</v>
      </c>
      <c r="T150" s="230">
        <f t="shared" si="250"/>
        <v>958</v>
      </c>
      <c r="U150" s="83">
        <f t="shared" si="250"/>
        <v>0</v>
      </c>
      <c r="V150" s="201">
        <f t="shared" si="250"/>
        <v>958</v>
      </c>
      <c r="W150" s="84">
        <f t="shared" si="215"/>
        <v>-12.271062271062272</v>
      </c>
    </row>
    <row r="151" spans="1:23" ht="14.25" customHeight="1" thickTop="1" thickBot="1">
      <c r="L151" s="60" t="s">
        <v>10</v>
      </c>
      <c r="M151" s="77">
        <f>M99+M125</f>
        <v>250</v>
      </c>
      <c r="N151" s="78">
        <f>N125+N99</f>
        <v>101</v>
      </c>
      <c r="O151" s="200">
        <f>M151+N151</f>
        <v>351</v>
      </c>
      <c r="P151" s="79">
        <f>+P99+P125</f>
        <v>0</v>
      </c>
      <c r="Q151" s="207">
        <f>O151+P151</f>
        <v>351</v>
      </c>
      <c r="R151" s="77">
        <f>R99+R125</f>
        <v>259</v>
      </c>
      <c r="S151" s="78">
        <f>S125+S99</f>
        <v>87</v>
      </c>
      <c r="T151" s="200">
        <f>R151+S151</f>
        <v>346</v>
      </c>
      <c r="U151" s="79">
        <f>+U99+U125</f>
        <v>0</v>
      </c>
      <c r="V151" s="207">
        <f>T151+U151</f>
        <v>346</v>
      </c>
      <c r="W151" s="80">
        <f>IF(Q151=0,0,((V151/Q151)-1)*100)</f>
        <v>-1.4245014245014231</v>
      </c>
    </row>
    <row r="152" spans="1:23" ht="14.25" customHeight="1" thickTop="1" thickBot="1">
      <c r="A152" s="384"/>
      <c r="L152" s="81" t="s">
        <v>66</v>
      </c>
      <c r="M152" s="82">
        <f>+M142+M146+M150+M151</f>
        <v>2762</v>
      </c>
      <c r="N152" s="222">
        <f t="shared" ref="N152" si="251">+N142+N146+N150+N151</f>
        <v>1063</v>
      </c>
      <c r="O152" s="230">
        <f t="shared" ref="O152" si="252">+O142+O146+O150+O151</f>
        <v>3825</v>
      </c>
      <c r="P152" s="83">
        <f t="shared" ref="P152" si="253">+P142+P146+P150+P151</f>
        <v>0</v>
      </c>
      <c r="Q152" s="201">
        <f t="shared" ref="Q152" si="254">+Q142+Q146+Q150+Q151</f>
        <v>3825</v>
      </c>
      <c r="R152" s="82">
        <f t="shared" ref="R152" si="255">+R142+R146+R150+R151</f>
        <v>2386</v>
      </c>
      <c r="S152" s="222">
        <f t="shared" ref="S152" si="256">+S142+S146+S150+S151</f>
        <v>1120</v>
      </c>
      <c r="T152" s="230">
        <f t="shared" ref="T152" si="257">+T142+T146+T150+T151</f>
        <v>3506</v>
      </c>
      <c r="U152" s="83">
        <f t="shared" ref="U152" si="258">+U142+U146+U150+U151</f>
        <v>0</v>
      </c>
      <c r="V152" s="201">
        <f t="shared" ref="V152" si="259">+V142+V146+V150+V151</f>
        <v>3506</v>
      </c>
      <c r="W152" s="84">
        <f t="shared" ref="W152" si="260">IF(Q152=0,0,((V152/Q152)-1)*100)</f>
        <v>-8.339869281045754</v>
      </c>
    </row>
    <row r="153" spans="1:23" ht="14.25" customHeight="1" thickTop="1">
      <c r="L153" s="60" t="s">
        <v>11</v>
      </c>
      <c r="M153" s="77">
        <f>+M101+M127</f>
        <v>242</v>
      </c>
      <c r="N153" s="78">
        <f>+N101+N127</f>
        <v>151</v>
      </c>
      <c r="O153" s="200">
        <f>M153+N153</f>
        <v>393</v>
      </c>
      <c r="P153" s="79">
        <f>+P101+P127</f>
        <v>0</v>
      </c>
      <c r="Q153" s="207">
        <f>O153+P153</f>
        <v>393</v>
      </c>
      <c r="R153" s="77"/>
      <c r="S153" s="78"/>
      <c r="T153" s="200"/>
      <c r="U153" s="79"/>
      <c r="V153" s="207"/>
      <c r="W153" s="80"/>
    </row>
    <row r="154" spans="1:23" ht="14.25" customHeight="1" thickBot="1">
      <c r="L154" s="66" t="s">
        <v>12</v>
      </c>
      <c r="M154" s="77">
        <f>+M102+M128</f>
        <v>285</v>
      </c>
      <c r="N154" s="78">
        <f>+N102+N128</f>
        <v>230</v>
      </c>
      <c r="O154" s="200">
        <f>M154+N154</f>
        <v>515</v>
      </c>
      <c r="P154" s="79">
        <f>+P102+P128</f>
        <v>0</v>
      </c>
      <c r="Q154" s="207">
        <f>O154+P154</f>
        <v>515</v>
      </c>
      <c r="R154" s="77"/>
      <c r="S154" s="78"/>
      <c r="T154" s="200"/>
      <c r="U154" s="79"/>
      <c r="V154" s="207"/>
      <c r="W154" s="80"/>
    </row>
    <row r="155" spans="1:23" ht="14.25" customHeight="1" thickTop="1" thickBot="1">
      <c r="A155" s="384"/>
      <c r="L155" s="81" t="s">
        <v>38</v>
      </c>
      <c r="M155" s="82">
        <f t="shared" ref="M155:Q155" si="261">+M151+M153+M154</f>
        <v>777</v>
      </c>
      <c r="N155" s="222">
        <f t="shared" si="261"/>
        <v>482</v>
      </c>
      <c r="O155" s="230">
        <f t="shared" si="261"/>
        <v>1259</v>
      </c>
      <c r="P155" s="83">
        <f t="shared" si="261"/>
        <v>0</v>
      </c>
      <c r="Q155" s="201">
        <f t="shared" si="261"/>
        <v>1259</v>
      </c>
      <c r="R155" s="82"/>
      <c r="S155" s="222"/>
      <c r="T155" s="230"/>
      <c r="U155" s="83"/>
      <c r="V155" s="201"/>
      <c r="W155" s="84"/>
    </row>
    <row r="156" spans="1:23" ht="14.25" customHeight="1" thickTop="1" thickBot="1">
      <c r="A156" s="384"/>
      <c r="L156" s="81" t="s">
        <v>63</v>
      </c>
      <c r="M156" s="82">
        <f t="shared" ref="M156:Q156" si="262">+M142+M146+M150+M155</f>
        <v>3289</v>
      </c>
      <c r="N156" s="222">
        <f t="shared" si="262"/>
        <v>1444</v>
      </c>
      <c r="O156" s="230">
        <f t="shared" si="262"/>
        <v>4733</v>
      </c>
      <c r="P156" s="83">
        <f t="shared" si="262"/>
        <v>0</v>
      </c>
      <c r="Q156" s="201">
        <f t="shared" si="262"/>
        <v>4733</v>
      </c>
      <c r="R156" s="82"/>
      <c r="S156" s="222"/>
      <c r="T156" s="230"/>
      <c r="U156" s="83"/>
      <c r="V156" s="201"/>
      <c r="W156" s="84"/>
    </row>
    <row r="157" spans="1:23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:23" ht="13.5" thickTop="1">
      <c r="L158" s="482" t="s">
        <v>54</v>
      </c>
      <c r="M158" s="483"/>
      <c r="N158" s="483"/>
      <c r="O158" s="483"/>
      <c r="P158" s="483"/>
      <c r="Q158" s="483"/>
      <c r="R158" s="483"/>
      <c r="S158" s="483"/>
      <c r="T158" s="483"/>
      <c r="U158" s="483"/>
      <c r="V158" s="483"/>
      <c r="W158" s="484"/>
    </row>
    <row r="159" spans="1:23" ht="24.75" customHeight="1" thickBot="1">
      <c r="L159" s="485" t="s">
        <v>51</v>
      </c>
      <c r="M159" s="486"/>
      <c r="N159" s="486"/>
      <c r="O159" s="486"/>
      <c r="P159" s="486"/>
      <c r="Q159" s="486"/>
      <c r="R159" s="486"/>
      <c r="S159" s="486"/>
      <c r="T159" s="486"/>
      <c r="U159" s="486"/>
      <c r="V159" s="486"/>
      <c r="W159" s="487"/>
    </row>
    <row r="160" spans="1:23" ht="14.25" thickTop="1" thickBot="1">
      <c r="L160" s="235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7" t="s">
        <v>34</v>
      </c>
    </row>
    <row r="161" spans="1:23" ht="14.25" thickTop="1" thickBot="1">
      <c r="L161" s="238"/>
      <c r="M161" s="239" t="s">
        <v>64</v>
      </c>
      <c r="N161" s="240"/>
      <c r="O161" s="278"/>
      <c r="P161" s="239"/>
      <c r="Q161" s="239"/>
      <c r="R161" s="239" t="s">
        <v>65</v>
      </c>
      <c r="S161" s="240"/>
      <c r="T161" s="278"/>
      <c r="U161" s="239"/>
      <c r="V161" s="239"/>
      <c r="W161" s="351" t="s">
        <v>2</v>
      </c>
    </row>
    <row r="162" spans="1:23" ht="13.5" thickTop="1">
      <c r="L162" s="242" t="s">
        <v>3</v>
      </c>
      <c r="M162" s="243"/>
      <c r="N162" s="244"/>
      <c r="O162" s="245"/>
      <c r="P162" s="246"/>
      <c r="Q162" s="245"/>
      <c r="R162" s="243"/>
      <c r="S162" s="244"/>
      <c r="T162" s="245"/>
      <c r="U162" s="246"/>
      <c r="V162" s="245"/>
      <c r="W162" s="352" t="s">
        <v>4</v>
      </c>
    </row>
    <row r="163" spans="1:23" ht="13.5" thickBot="1">
      <c r="L163" s="248"/>
      <c r="M163" s="249" t="s">
        <v>35</v>
      </c>
      <c r="N163" s="250" t="s">
        <v>36</v>
      </c>
      <c r="O163" s="251" t="s">
        <v>37</v>
      </c>
      <c r="P163" s="252" t="s">
        <v>32</v>
      </c>
      <c r="Q163" s="251" t="s">
        <v>7</v>
      </c>
      <c r="R163" s="249" t="s">
        <v>35</v>
      </c>
      <c r="S163" s="250" t="s">
        <v>36</v>
      </c>
      <c r="T163" s="251" t="s">
        <v>37</v>
      </c>
      <c r="U163" s="252" t="s">
        <v>32</v>
      </c>
      <c r="V163" s="251" t="s">
        <v>7</v>
      </c>
      <c r="W163" s="353"/>
    </row>
    <row r="164" spans="1:23" ht="5.25" customHeight="1" thickTop="1">
      <c r="L164" s="242"/>
      <c r="M164" s="254"/>
      <c r="N164" s="255"/>
      <c r="O164" s="256"/>
      <c r="P164" s="257"/>
      <c r="Q164" s="256"/>
      <c r="R164" s="254"/>
      <c r="S164" s="255"/>
      <c r="T164" s="256"/>
      <c r="U164" s="257"/>
      <c r="V164" s="256"/>
      <c r="W164" s="258"/>
    </row>
    <row r="165" spans="1:23">
      <c r="L165" s="242" t="s">
        <v>13</v>
      </c>
      <c r="M165" s="259">
        <v>0</v>
      </c>
      <c r="N165" s="260">
        <v>0</v>
      </c>
      <c r="O165" s="261">
        <f>M165+N165</f>
        <v>0</v>
      </c>
      <c r="P165" s="262">
        <v>0</v>
      </c>
      <c r="Q165" s="261">
        <f>O165+P165</f>
        <v>0</v>
      </c>
      <c r="R165" s="259">
        <v>0</v>
      </c>
      <c r="S165" s="260">
        <v>0</v>
      </c>
      <c r="T165" s="261">
        <f>R165+S165</f>
        <v>0</v>
      </c>
      <c r="U165" s="262">
        <v>0</v>
      </c>
      <c r="V165" s="261">
        <f>T165+U165</f>
        <v>0</v>
      </c>
      <c r="W165" s="445">
        <f t="shared" ref="W165" si="263">IF(Q165=0,0,((V165/Q165)-1)*100)</f>
        <v>0</v>
      </c>
    </row>
    <row r="166" spans="1:23">
      <c r="L166" s="242" t="s">
        <v>14</v>
      </c>
      <c r="M166" s="259">
        <v>0</v>
      </c>
      <c r="N166" s="260">
        <v>0</v>
      </c>
      <c r="O166" s="261">
        <f>M166+N166</f>
        <v>0</v>
      </c>
      <c r="P166" s="262">
        <v>0</v>
      </c>
      <c r="Q166" s="261">
        <f>O166+P166</f>
        <v>0</v>
      </c>
      <c r="R166" s="259">
        <v>0</v>
      </c>
      <c r="S166" s="260">
        <v>0</v>
      </c>
      <c r="T166" s="261">
        <f>R166+S166</f>
        <v>0</v>
      </c>
      <c r="U166" s="262">
        <v>0</v>
      </c>
      <c r="V166" s="261">
        <f>T166+U166</f>
        <v>0</v>
      </c>
      <c r="W166" s="445">
        <f>IF(Q166=0,0,((V166/Q166)-1)*100)</f>
        <v>0</v>
      </c>
    </row>
    <row r="167" spans="1:23" ht="13.5" thickBot="1">
      <c r="L167" s="242" t="s">
        <v>15</v>
      </c>
      <c r="M167" s="259">
        <v>0</v>
      </c>
      <c r="N167" s="260">
        <v>0</v>
      </c>
      <c r="O167" s="261">
        <f>M167+N167</f>
        <v>0</v>
      </c>
      <c r="P167" s="262">
        <v>0</v>
      </c>
      <c r="Q167" s="261">
        <f>O167+P167</f>
        <v>0</v>
      </c>
      <c r="R167" s="259">
        <v>0</v>
      </c>
      <c r="S167" s="260">
        <v>0</v>
      </c>
      <c r="T167" s="261">
        <f>R167+S167</f>
        <v>0</v>
      </c>
      <c r="U167" s="262">
        <v>0</v>
      </c>
      <c r="V167" s="261">
        <f>T167+U167</f>
        <v>0</v>
      </c>
      <c r="W167" s="445">
        <f>IF(Q167=0,0,((V167/Q167)-1)*100)</f>
        <v>0</v>
      </c>
    </row>
    <row r="168" spans="1:23" ht="14.25" thickTop="1" thickBot="1">
      <c r="L168" s="264" t="s">
        <v>61</v>
      </c>
      <c r="M168" s="265">
        <f>+M165+M166+M167</f>
        <v>0</v>
      </c>
      <c r="N168" s="266">
        <f t="shared" ref="N168:V168" si="264">+N165+N166+N167</f>
        <v>0</v>
      </c>
      <c r="O168" s="267">
        <f t="shared" si="264"/>
        <v>0</v>
      </c>
      <c r="P168" s="265">
        <f t="shared" si="264"/>
        <v>0</v>
      </c>
      <c r="Q168" s="267">
        <f t="shared" si="264"/>
        <v>0</v>
      </c>
      <c r="R168" s="265">
        <f t="shared" si="264"/>
        <v>0</v>
      </c>
      <c r="S168" s="266">
        <f t="shared" si="264"/>
        <v>0</v>
      </c>
      <c r="T168" s="267">
        <f t="shared" si="264"/>
        <v>0</v>
      </c>
      <c r="U168" s="265">
        <f t="shared" si="264"/>
        <v>0</v>
      </c>
      <c r="V168" s="267">
        <f t="shared" si="264"/>
        <v>0</v>
      </c>
      <c r="W168" s="446">
        <f t="shared" ref="W168" si="265">IF(Q168=0,0,((V168/Q168)-1)*100)</f>
        <v>0</v>
      </c>
    </row>
    <row r="169" spans="1:23" ht="13.5" thickTop="1">
      <c r="L169" s="242" t="s">
        <v>16</v>
      </c>
      <c r="M169" s="259">
        <v>0</v>
      </c>
      <c r="N169" s="260">
        <v>0</v>
      </c>
      <c r="O169" s="261">
        <f>SUM(M169:N169)</f>
        <v>0</v>
      </c>
      <c r="P169" s="262">
        <v>0</v>
      </c>
      <c r="Q169" s="261">
        <f t="shared" ref="Q169" si="266">O169+P169</f>
        <v>0</v>
      </c>
      <c r="R169" s="259">
        <v>0</v>
      </c>
      <c r="S169" s="260">
        <v>0</v>
      </c>
      <c r="T169" s="261">
        <f>SUM(R169:S169)</f>
        <v>0</v>
      </c>
      <c r="U169" s="262">
        <v>0</v>
      </c>
      <c r="V169" s="261">
        <f t="shared" ref="V169" si="267">T169+U169</f>
        <v>0</v>
      </c>
      <c r="W169" s="445">
        <f>IF(Q169=0,0,((V169/Q169)-1)*100)</f>
        <v>0</v>
      </c>
    </row>
    <row r="170" spans="1:23">
      <c r="L170" s="242" t="s">
        <v>17</v>
      </c>
      <c r="M170" s="259">
        <v>0</v>
      </c>
      <c r="N170" s="260">
        <v>0</v>
      </c>
      <c r="O170" s="261">
        <f>SUM(M170:N170)</f>
        <v>0</v>
      </c>
      <c r="P170" s="262">
        <v>0</v>
      </c>
      <c r="Q170" s="261">
        <f>O170+P170</f>
        <v>0</v>
      </c>
      <c r="R170" s="259">
        <v>0</v>
      </c>
      <c r="S170" s="260">
        <v>0</v>
      </c>
      <c r="T170" s="261">
        <f>SUM(R170:S170)</f>
        <v>0</v>
      </c>
      <c r="U170" s="262">
        <v>0</v>
      </c>
      <c r="V170" s="261">
        <f>T170+U170</f>
        <v>0</v>
      </c>
      <c r="W170" s="445">
        <f t="shared" ref="W170" si="268">IF(Q170=0,0,((V170/Q170)-1)*100)</f>
        <v>0</v>
      </c>
    </row>
    <row r="171" spans="1:23" ht="13.5" thickBot="1">
      <c r="L171" s="242" t="s">
        <v>18</v>
      </c>
      <c r="M171" s="259">
        <v>0</v>
      </c>
      <c r="N171" s="260">
        <v>0</v>
      </c>
      <c r="O171" s="269">
        <f>SUM(M171:N171)</f>
        <v>0</v>
      </c>
      <c r="P171" s="270">
        <v>0</v>
      </c>
      <c r="Q171" s="269">
        <f>O171+P171</f>
        <v>0</v>
      </c>
      <c r="R171" s="259">
        <v>0</v>
      </c>
      <c r="S171" s="260">
        <v>0</v>
      </c>
      <c r="T171" s="269">
        <f>SUM(R171:S171)</f>
        <v>0</v>
      </c>
      <c r="U171" s="270">
        <v>0</v>
      </c>
      <c r="V171" s="269">
        <f>T171+U171</f>
        <v>0</v>
      </c>
      <c r="W171" s="445">
        <f>IF(Q171=0,0,((V171/Q171)-1)*100)</f>
        <v>0</v>
      </c>
    </row>
    <row r="172" spans="1:23" ht="14.25" thickTop="1" thickBot="1">
      <c r="L172" s="271" t="s">
        <v>19</v>
      </c>
      <c r="M172" s="272">
        <f>+M169+M170+M171</f>
        <v>0</v>
      </c>
      <c r="N172" s="272">
        <f t="shared" ref="N172:V172" si="269">+N169+N170+N171</f>
        <v>0</v>
      </c>
      <c r="O172" s="273">
        <f t="shared" si="269"/>
        <v>0</v>
      </c>
      <c r="P172" s="274">
        <f t="shared" si="269"/>
        <v>0</v>
      </c>
      <c r="Q172" s="273">
        <f t="shared" si="269"/>
        <v>0</v>
      </c>
      <c r="R172" s="272">
        <f t="shared" si="269"/>
        <v>0</v>
      </c>
      <c r="S172" s="272">
        <f t="shared" si="269"/>
        <v>0</v>
      </c>
      <c r="T172" s="273">
        <f t="shared" si="269"/>
        <v>0</v>
      </c>
      <c r="U172" s="274">
        <f t="shared" si="269"/>
        <v>0</v>
      </c>
      <c r="V172" s="273">
        <f t="shared" si="269"/>
        <v>0</v>
      </c>
      <c r="W172" s="447">
        <f>IF(Q172=0,0,((V172/Q172)-1)*100)</f>
        <v>0</v>
      </c>
    </row>
    <row r="173" spans="1:23" ht="13.5" thickTop="1">
      <c r="A173" s="386"/>
      <c r="K173" s="386"/>
      <c r="L173" s="242" t="s">
        <v>21</v>
      </c>
      <c r="M173" s="259">
        <v>0</v>
      </c>
      <c r="N173" s="260">
        <v>0</v>
      </c>
      <c r="O173" s="269">
        <f>SUM(M173:N173)</f>
        <v>0</v>
      </c>
      <c r="P173" s="276">
        <v>0</v>
      </c>
      <c r="Q173" s="269">
        <f>O173+P173</f>
        <v>0</v>
      </c>
      <c r="R173" s="259">
        <v>0</v>
      </c>
      <c r="S173" s="260">
        <v>0</v>
      </c>
      <c r="T173" s="269">
        <f>SUM(R173:S173)</f>
        <v>0</v>
      </c>
      <c r="U173" s="276">
        <v>0</v>
      </c>
      <c r="V173" s="269">
        <f>T173+U173</f>
        <v>0</v>
      </c>
      <c r="W173" s="445">
        <f>IF(Q173=0,0,((V173/Q173)-1)*100)</f>
        <v>0</v>
      </c>
    </row>
    <row r="174" spans="1:23">
      <c r="A174" s="386"/>
      <c r="K174" s="386"/>
      <c r="L174" s="242" t="s">
        <v>22</v>
      </c>
      <c r="M174" s="259">
        <v>0</v>
      </c>
      <c r="N174" s="260">
        <v>0</v>
      </c>
      <c r="O174" s="269">
        <f>SUM(M174:N174)</f>
        <v>0</v>
      </c>
      <c r="P174" s="262">
        <v>0</v>
      </c>
      <c r="Q174" s="269">
        <f>O174+P174</f>
        <v>0</v>
      </c>
      <c r="R174" s="259">
        <v>0</v>
      </c>
      <c r="S174" s="260">
        <v>0</v>
      </c>
      <c r="T174" s="269">
        <f>SUM(R174:S174)</f>
        <v>0</v>
      </c>
      <c r="U174" s="262">
        <v>0</v>
      </c>
      <c r="V174" s="269">
        <f>T174+U174</f>
        <v>0</v>
      </c>
      <c r="W174" s="445">
        <f t="shared" ref="W174" si="270">IF(Q174=0,0,((V174/Q174)-1)*100)</f>
        <v>0</v>
      </c>
    </row>
    <row r="175" spans="1:23" ht="13.5" thickBot="1">
      <c r="A175" s="386"/>
      <c r="K175" s="386"/>
      <c r="L175" s="242" t="s">
        <v>23</v>
      </c>
      <c r="M175" s="259">
        <v>0</v>
      </c>
      <c r="N175" s="260">
        <v>0</v>
      </c>
      <c r="O175" s="269">
        <f>SUM(M175:N175)</f>
        <v>0</v>
      </c>
      <c r="P175" s="262">
        <v>0</v>
      </c>
      <c r="Q175" s="269">
        <f>O175+P175</f>
        <v>0</v>
      </c>
      <c r="R175" s="259">
        <v>0</v>
      </c>
      <c r="S175" s="260">
        <v>0</v>
      </c>
      <c r="T175" s="269">
        <f>SUM(R175:S175)</f>
        <v>0</v>
      </c>
      <c r="U175" s="262">
        <v>0</v>
      </c>
      <c r="V175" s="269">
        <f>T175+U175</f>
        <v>0</v>
      </c>
      <c r="W175" s="445">
        <f>IF(Q175=0,0,((V175/Q175)-1)*100)</f>
        <v>0</v>
      </c>
    </row>
    <row r="176" spans="1:23" ht="14.25" customHeight="1" thickTop="1" thickBot="1">
      <c r="L176" s="264" t="s">
        <v>40</v>
      </c>
      <c r="M176" s="265">
        <f t="shared" ref="M176:Q176" si="271">+M173+M174+M175</f>
        <v>0</v>
      </c>
      <c r="N176" s="266">
        <f t="shared" si="271"/>
        <v>0</v>
      </c>
      <c r="O176" s="267">
        <f t="shared" si="271"/>
        <v>0</v>
      </c>
      <c r="P176" s="265">
        <f t="shared" si="271"/>
        <v>0</v>
      </c>
      <c r="Q176" s="267">
        <f t="shared" si="271"/>
        <v>0</v>
      </c>
      <c r="R176" s="265">
        <f t="shared" ref="R176:V176" si="272">+R173+R174+R175</f>
        <v>0</v>
      </c>
      <c r="S176" s="266">
        <f t="shared" si="272"/>
        <v>0</v>
      </c>
      <c r="T176" s="267">
        <f t="shared" si="272"/>
        <v>0</v>
      </c>
      <c r="U176" s="265">
        <f t="shared" si="272"/>
        <v>0</v>
      </c>
      <c r="V176" s="267">
        <f t="shared" si="272"/>
        <v>0</v>
      </c>
      <c r="W176" s="446">
        <f t="shared" ref="W176" si="273">IF(Q176=0,0,((V176/Q176)-1)*100)</f>
        <v>0</v>
      </c>
    </row>
    <row r="177" spans="12:23" ht="14.25" customHeight="1" thickTop="1" thickBot="1">
      <c r="L177" s="242" t="s">
        <v>10</v>
      </c>
      <c r="M177" s="259">
        <v>0</v>
      </c>
      <c r="N177" s="260">
        <v>0</v>
      </c>
      <c r="O177" s="261">
        <f>M177+N177</f>
        <v>0</v>
      </c>
      <c r="P177" s="262">
        <v>0</v>
      </c>
      <c r="Q177" s="261">
        <f t="shared" ref="Q177" si="274">O177+P177</f>
        <v>0</v>
      </c>
      <c r="R177" s="259">
        <v>0</v>
      </c>
      <c r="S177" s="260">
        <v>0</v>
      </c>
      <c r="T177" s="261">
        <f>R177+S177</f>
        <v>0</v>
      </c>
      <c r="U177" s="262">
        <v>0</v>
      </c>
      <c r="V177" s="261">
        <f t="shared" ref="V177" si="275">T177+U177</f>
        <v>0</v>
      </c>
      <c r="W177" s="445">
        <f>IF(Q177=0,0,((V177/Q177)-1)*100)</f>
        <v>0</v>
      </c>
    </row>
    <row r="178" spans="12:23" ht="14.25" customHeight="1" thickTop="1" thickBot="1">
      <c r="L178" s="264" t="s">
        <v>66</v>
      </c>
      <c r="M178" s="265">
        <f>+M168+M172+M176+M177</f>
        <v>0</v>
      </c>
      <c r="N178" s="266">
        <f t="shared" ref="N178:V178" si="276">+N168+N172+N176+N177</f>
        <v>0</v>
      </c>
      <c r="O178" s="267">
        <f t="shared" si="276"/>
        <v>0</v>
      </c>
      <c r="P178" s="265">
        <f t="shared" si="276"/>
        <v>0</v>
      </c>
      <c r="Q178" s="267">
        <f t="shared" si="276"/>
        <v>0</v>
      </c>
      <c r="R178" s="265">
        <f t="shared" si="276"/>
        <v>0</v>
      </c>
      <c r="S178" s="266">
        <f t="shared" si="276"/>
        <v>0</v>
      </c>
      <c r="T178" s="267">
        <f t="shared" si="276"/>
        <v>0</v>
      </c>
      <c r="U178" s="265">
        <f t="shared" si="276"/>
        <v>0</v>
      </c>
      <c r="V178" s="267">
        <f t="shared" si="276"/>
        <v>0</v>
      </c>
      <c r="W178" s="446">
        <f t="shared" ref="W178" si="277">IF(Q178=0,0,((V178/Q178)-1)*100)</f>
        <v>0</v>
      </c>
    </row>
    <row r="179" spans="12:23" ht="14.25" customHeight="1" thickTop="1">
      <c r="L179" s="242" t="s">
        <v>11</v>
      </c>
      <c r="M179" s="259">
        <v>0</v>
      </c>
      <c r="N179" s="260">
        <v>0</v>
      </c>
      <c r="O179" s="261">
        <f>M179+N179</f>
        <v>0</v>
      </c>
      <c r="P179" s="262">
        <v>0</v>
      </c>
      <c r="Q179" s="261">
        <f>O179+P179</f>
        <v>0</v>
      </c>
      <c r="R179" s="259"/>
      <c r="S179" s="260"/>
      <c r="T179" s="261"/>
      <c r="U179" s="262"/>
      <c r="V179" s="261"/>
      <c r="W179" s="263"/>
    </row>
    <row r="180" spans="12:23" ht="14.25" customHeight="1" thickBot="1">
      <c r="L180" s="248" t="s">
        <v>12</v>
      </c>
      <c r="M180" s="259">
        <v>0</v>
      </c>
      <c r="N180" s="260">
        <v>0</v>
      </c>
      <c r="O180" s="261">
        <f>M180+N180</f>
        <v>0</v>
      </c>
      <c r="P180" s="262">
        <v>0</v>
      </c>
      <c r="Q180" s="261">
        <f>O180+P180</f>
        <v>0</v>
      </c>
      <c r="R180" s="259"/>
      <c r="S180" s="260"/>
      <c r="T180" s="261"/>
      <c r="U180" s="262"/>
      <c r="V180" s="261"/>
      <c r="W180" s="263"/>
    </row>
    <row r="181" spans="12:23" ht="14.25" customHeight="1" thickTop="1" thickBot="1">
      <c r="L181" s="264" t="s">
        <v>38</v>
      </c>
      <c r="M181" s="265">
        <f t="shared" ref="M181:Q181" si="278">+M177+M179+M180</f>
        <v>0</v>
      </c>
      <c r="N181" s="266">
        <f t="shared" si="278"/>
        <v>0</v>
      </c>
      <c r="O181" s="267">
        <f t="shared" si="278"/>
        <v>0</v>
      </c>
      <c r="P181" s="265">
        <f t="shared" si="278"/>
        <v>0</v>
      </c>
      <c r="Q181" s="267">
        <f t="shared" si="278"/>
        <v>0</v>
      </c>
      <c r="R181" s="265"/>
      <c r="S181" s="266"/>
      <c r="T181" s="267"/>
      <c r="U181" s="265"/>
      <c r="V181" s="267"/>
      <c r="W181" s="268"/>
    </row>
    <row r="182" spans="12:23" ht="14.25" customHeight="1" thickTop="1" thickBot="1">
      <c r="L182" s="264" t="s">
        <v>63</v>
      </c>
      <c r="M182" s="265">
        <f t="shared" ref="M182:Q182" si="279">+M168+M172+M176+M181</f>
        <v>0</v>
      </c>
      <c r="N182" s="266">
        <f t="shared" si="279"/>
        <v>0</v>
      </c>
      <c r="O182" s="267">
        <f t="shared" si="279"/>
        <v>0</v>
      </c>
      <c r="P182" s="265">
        <f t="shared" si="279"/>
        <v>0</v>
      </c>
      <c r="Q182" s="267">
        <f t="shared" si="279"/>
        <v>0</v>
      </c>
      <c r="R182" s="265"/>
      <c r="S182" s="266"/>
      <c r="T182" s="267"/>
      <c r="U182" s="265"/>
      <c r="V182" s="267"/>
      <c r="W182" s="268"/>
    </row>
    <row r="183" spans="12:23" ht="14.25" thickTop="1" thickBot="1">
      <c r="L183" s="277" t="s">
        <v>60</v>
      </c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</row>
    <row r="184" spans="12:23" ht="13.5" thickTop="1">
      <c r="L184" s="482" t="s">
        <v>55</v>
      </c>
      <c r="M184" s="483"/>
      <c r="N184" s="483"/>
      <c r="O184" s="483"/>
      <c r="P184" s="483"/>
      <c r="Q184" s="483"/>
      <c r="R184" s="483"/>
      <c r="S184" s="483"/>
      <c r="T184" s="483"/>
      <c r="U184" s="483"/>
      <c r="V184" s="483"/>
      <c r="W184" s="484"/>
    </row>
    <row r="185" spans="12:23" ht="13.5" thickBot="1">
      <c r="L185" s="485" t="s">
        <v>52</v>
      </c>
      <c r="M185" s="486"/>
      <c r="N185" s="486"/>
      <c r="O185" s="486"/>
      <c r="P185" s="486"/>
      <c r="Q185" s="486"/>
      <c r="R185" s="486"/>
      <c r="S185" s="486"/>
      <c r="T185" s="486"/>
      <c r="U185" s="486"/>
      <c r="V185" s="486"/>
      <c r="W185" s="487"/>
    </row>
    <row r="186" spans="12:23" ht="14.25" thickTop="1" thickBot="1">
      <c r="L186" s="235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7" t="s">
        <v>34</v>
      </c>
    </row>
    <row r="187" spans="12:23" ht="14.25" thickTop="1" thickBot="1">
      <c r="L187" s="238"/>
      <c r="M187" s="239" t="s">
        <v>64</v>
      </c>
      <c r="N187" s="240"/>
      <c r="O187" s="278"/>
      <c r="P187" s="239"/>
      <c r="Q187" s="239"/>
      <c r="R187" s="239" t="s">
        <v>65</v>
      </c>
      <c r="S187" s="240"/>
      <c r="T187" s="278"/>
      <c r="U187" s="239"/>
      <c r="V187" s="239"/>
      <c r="W187" s="351" t="s">
        <v>2</v>
      </c>
    </row>
    <row r="188" spans="12:23" ht="13.5" thickTop="1">
      <c r="L188" s="242" t="s">
        <v>3</v>
      </c>
      <c r="M188" s="243"/>
      <c r="N188" s="244"/>
      <c r="O188" s="245"/>
      <c r="P188" s="246"/>
      <c r="Q188" s="245"/>
      <c r="R188" s="243"/>
      <c r="S188" s="244"/>
      <c r="T188" s="245"/>
      <c r="U188" s="246"/>
      <c r="V188" s="245"/>
      <c r="W188" s="352" t="s">
        <v>4</v>
      </c>
    </row>
    <row r="189" spans="12:23" ht="13.5" thickBot="1">
      <c r="L189" s="248"/>
      <c r="M189" s="249" t="s">
        <v>35</v>
      </c>
      <c r="N189" s="250" t="s">
        <v>36</v>
      </c>
      <c r="O189" s="251" t="s">
        <v>37</v>
      </c>
      <c r="P189" s="252" t="s">
        <v>32</v>
      </c>
      <c r="Q189" s="251" t="s">
        <v>7</v>
      </c>
      <c r="R189" s="249" t="s">
        <v>35</v>
      </c>
      <c r="S189" s="250" t="s">
        <v>36</v>
      </c>
      <c r="T189" s="251" t="s">
        <v>37</v>
      </c>
      <c r="U189" s="252" t="s">
        <v>32</v>
      </c>
      <c r="V189" s="251" t="s">
        <v>7</v>
      </c>
      <c r="W189" s="353"/>
    </row>
    <row r="190" spans="12:23" ht="6" customHeight="1" thickTop="1">
      <c r="L190" s="242"/>
      <c r="M190" s="254"/>
      <c r="N190" s="255"/>
      <c r="O190" s="256"/>
      <c r="P190" s="257"/>
      <c r="Q190" s="256"/>
      <c r="R190" s="254"/>
      <c r="S190" s="255"/>
      <c r="T190" s="256"/>
      <c r="U190" s="257"/>
      <c r="V190" s="256"/>
      <c r="W190" s="258"/>
    </row>
    <row r="191" spans="12:23">
      <c r="L191" s="242" t="s">
        <v>13</v>
      </c>
      <c r="M191" s="259">
        <v>150</v>
      </c>
      <c r="N191" s="260">
        <v>89</v>
      </c>
      <c r="O191" s="261">
        <f>M191+N191</f>
        <v>239</v>
      </c>
      <c r="P191" s="311">
        <v>0</v>
      </c>
      <c r="Q191" s="261">
        <f>O191+P191</f>
        <v>239</v>
      </c>
      <c r="R191" s="259">
        <v>0</v>
      </c>
      <c r="S191" s="260">
        <v>0</v>
      </c>
      <c r="T191" s="261">
        <f>R191+S191</f>
        <v>0</v>
      </c>
      <c r="U191" s="311">
        <v>0</v>
      </c>
      <c r="V191" s="261">
        <f>T191+U191</f>
        <v>0</v>
      </c>
      <c r="W191" s="263">
        <f t="shared" ref="W191" si="280">IF(Q191=0,0,((V191/Q191)-1)*100)</f>
        <v>-100</v>
      </c>
    </row>
    <row r="192" spans="12:23">
      <c r="L192" s="242" t="s">
        <v>14</v>
      </c>
      <c r="M192" s="259">
        <v>150</v>
      </c>
      <c r="N192" s="260">
        <v>90</v>
      </c>
      <c r="O192" s="261">
        <f>M192+N192</f>
        <v>240</v>
      </c>
      <c r="P192" s="311">
        <v>0</v>
      </c>
      <c r="Q192" s="261">
        <f>O192+P192</f>
        <v>240</v>
      </c>
      <c r="R192" s="259">
        <v>0</v>
      </c>
      <c r="S192" s="260">
        <v>0</v>
      </c>
      <c r="T192" s="261">
        <f>R192+S192</f>
        <v>0</v>
      </c>
      <c r="U192" s="311">
        <v>0</v>
      </c>
      <c r="V192" s="261">
        <f>T192+U192</f>
        <v>0</v>
      </c>
      <c r="W192" s="263">
        <f>IF(Q192=0,0,((V192/Q192)-1)*100)</f>
        <v>-100</v>
      </c>
    </row>
    <row r="193" spans="1:23" ht="13.5" thickBot="1">
      <c r="L193" s="242" t="s">
        <v>15</v>
      </c>
      <c r="M193" s="259">
        <v>167</v>
      </c>
      <c r="N193" s="260">
        <v>99</v>
      </c>
      <c r="O193" s="261">
        <f>M193+N193</f>
        <v>266</v>
      </c>
      <c r="P193" s="311">
        <v>0</v>
      </c>
      <c r="Q193" s="261">
        <f>O193+P193</f>
        <v>266</v>
      </c>
      <c r="R193" s="259">
        <v>0</v>
      </c>
      <c r="S193" s="260">
        <v>0</v>
      </c>
      <c r="T193" s="261">
        <f>R193+S193</f>
        <v>0</v>
      </c>
      <c r="U193" s="311">
        <v>0</v>
      </c>
      <c r="V193" s="261">
        <f>T193+U193</f>
        <v>0</v>
      </c>
      <c r="W193" s="263">
        <f>IF(Q193=0,0,((V193/Q193)-1)*100)</f>
        <v>-100</v>
      </c>
    </row>
    <row r="194" spans="1:23" ht="14.25" thickTop="1" thickBot="1">
      <c r="L194" s="264" t="s">
        <v>61</v>
      </c>
      <c r="M194" s="265">
        <f>+M191+M192+M193</f>
        <v>467</v>
      </c>
      <c r="N194" s="266">
        <f t="shared" ref="N194:V194" si="281">+N191+N192+N193</f>
        <v>278</v>
      </c>
      <c r="O194" s="267">
        <f t="shared" si="281"/>
        <v>745</v>
      </c>
      <c r="P194" s="265">
        <f t="shared" si="281"/>
        <v>0</v>
      </c>
      <c r="Q194" s="267">
        <f t="shared" si="281"/>
        <v>745</v>
      </c>
      <c r="R194" s="265">
        <f t="shared" si="281"/>
        <v>0</v>
      </c>
      <c r="S194" s="266">
        <f t="shared" si="281"/>
        <v>0</v>
      </c>
      <c r="T194" s="267">
        <f t="shared" si="281"/>
        <v>0</v>
      </c>
      <c r="U194" s="265">
        <f t="shared" si="281"/>
        <v>0</v>
      </c>
      <c r="V194" s="267">
        <f t="shared" si="281"/>
        <v>0</v>
      </c>
      <c r="W194" s="268">
        <f t="shared" ref="W194" si="282">IF(Q194=0,0,((V194/Q194)-1)*100)</f>
        <v>-100</v>
      </c>
    </row>
    <row r="195" spans="1:23" ht="13.5" thickTop="1">
      <c r="L195" s="242" t="s">
        <v>16</v>
      </c>
      <c r="M195" s="259">
        <v>131</v>
      </c>
      <c r="N195" s="260">
        <v>89</v>
      </c>
      <c r="O195" s="261">
        <f>SUM(M195:N195)</f>
        <v>220</v>
      </c>
      <c r="P195" s="311">
        <v>0</v>
      </c>
      <c r="Q195" s="261">
        <f>O195+P195</f>
        <v>220</v>
      </c>
      <c r="R195" s="259">
        <v>0</v>
      </c>
      <c r="S195" s="260">
        <v>0</v>
      </c>
      <c r="T195" s="261">
        <f>SUM(R195:S195)</f>
        <v>0</v>
      </c>
      <c r="U195" s="311">
        <v>0</v>
      </c>
      <c r="V195" s="261">
        <f>T195+U195</f>
        <v>0</v>
      </c>
      <c r="W195" s="263">
        <f>IF(Q195=0,0,((V195/Q195)-1)*100)</f>
        <v>-100</v>
      </c>
    </row>
    <row r="196" spans="1:23">
      <c r="L196" s="242" t="s">
        <v>17</v>
      </c>
      <c r="M196" s="259">
        <v>136</v>
      </c>
      <c r="N196" s="260">
        <v>104</v>
      </c>
      <c r="O196" s="261">
        <f>SUM(M196:N196)</f>
        <v>240</v>
      </c>
      <c r="P196" s="311">
        <v>0</v>
      </c>
      <c r="Q196" s="261">
        <f>O196+P196</f>
        <v>240</v>
      </c>
      <c r="R196" s="259">
        <v>0</v>
      </c>
      <c r="S196" s="260">
        <v>0</v>
      </c>
      <c r="T196" s="261">
        <f>SUM(R196:S196)</f>
        <v>0</v>
      </c>
      <c r="U196" s="311">
        <v>0</v>
      </c>
      <c r="V196" s="261">
        <f>T196+U196</f>
        <v>0</v>
      </c>
      <c r="W196" s="263">
        <f t="shared" ref="W196" si="283">IF(Q196=0,0,((V196/Q196)-1)*100)</f>
        <v>-100</v>
      </c>
    </row>
    <row r="197" spans="1:23" ht="13.5" thickBot="1">
      <c r="L197" s="242" t="s">
        <v>18</v>
      </c>
      <c r="M197" s="259">
        <v>142</v>
      </c>
      <c r="N197" s="260">
        <v>94</v>
      </c>
      <c r="O197" s="261">
        <f>SUM(M197:N197)</f>
        <v>236</v>
      </c>
      <c r="P197" s="312">
        <v>0</v>
      </c>
      <c r="Q197" s="269">
        <f>O197+P197</f>
        <v>236</v>
      </c>
      <c r="R197" s="259">
        <v>0</v>
      </c>
      <c r="S197" s="260">
        <v>0</v>
      </c>
      <c r="T197" s="261">
        <f>SUM(R197:S197)</f>
        <v>0</v>
      </c>
      <c r="U197" s="312">
        <v>0</v>
      </c>
      <c r="V197" s="269">
        <f>T197+U197</f>
        <v>0</v>
      </c>
      <c r="W197" s="263">
        <f>IF(Q197=0,0,((V197/Q197)-1)*100)</f>
        <v>-100</v>
      </c>
    </row>
    <row r="198" spans="1:23" ht="14.25" thickTop="1" thickBot="1">
      <c r="L198" s="271" t="s">
        <v>19</v>
      </c>
      <c r="M198" s="272">
        <f>+M195+M196+M197</f>
        <v>409</v>
      </c>
      <c r="N198" s="272">
        <f t="shared" ref="N198:V198" si="284">+N195+N196+N197</f>
        <v>287</v>
      </c>
      <c r="O198" s="273">
        <f t="shared" si="284"/>
        <v>696</v>
      </c>
      <c r="P198" s="274">
        <f t="shared" si="284"/>
        <v>0</v>
      </c>
      <c r="Q198" s="273">
        <f t="shared" si="284"/>
        <v>696</v>
      </c>
      <c r="R198" s="272">
        <f t="shared" si="284"/>
        <v>0</v>
      </c>
      <c r="S198" s="272">
        <f t="shared" si="284"/>
        <v>0</v>
      </c>
      <c r="T198" s="273">
        <f t="shared" si="284"/>
        <v>0</v>
      </c>
      <c r="U198" s="274">
        <f t="shared" si="284"/>
        <v>0</v>
      </c>
      <c r="V198" s="273">
        <f t="shared" si="284"/>
        <v>0</v>
      </c>
      <c r="W198" s="275">
        <f>IF(Q198=0,0,((V198/Q198)-1)*100)</f>
        <v>-100</v>
      </c>
    </row>
    <row r="199" spans="1:23" ht="13.5" thickTop="1">
      <c r="A199" s="386"/>
      <c r="K199" s="386"/>
      <c r="L199" s="242" t="s">
        <v>21</v>
      </c>
      <c r="M199" s="259">
        <v>137</v>
      </c>
      <c r="N199" s="260">
        <v>95</v>
      </c>
      <c r="O199" s="261">
        <f>SUM(M199:N199)</f>
        <v>232</v>
      </c>
      <c r="P199" s="313">
        <v>0</v>
      </c>
      <c r="Q199" s="269">
        <f>O199+P199</f>
        <v>232</v>
      </c>
      <c r="R199" s="259">
        <v>0</v>
      </c>
      <c r="S199" s="260">
        <v>0</v>
      </c>
      <c r="T199" s="261">
        <f>SUM(R199:S199)</f>
        <v>0</v>
      </c>
      <c r="U199" s="313">
        <v>0</v>
      </c>
      <c r="V199" s="269">
        <f>T199+U199</f>
        <v>0</v>
      </c>
      <c r="W199" s="263">
        <f>IF(Q199=0,0,((V199/Q199)-1)*100)</f>
        <v>-100</v>
      </c>
    </row>
    <row r="200" spans="1:23">
      <c r="A200" s="386"/>
      <c r="K200" s="386"/>
      <c r="L200" s="242" t="s">
        <v>22</v>
      </c>
      <c r="M200" s="259">
        <v>164</v>
      </c>
      <c r="N200" s="260">
        <v>97</v>
      </c>
      <c r="O200" s="261">
        <f>SUM(M200:N200)</f>
        <v>261</v>
      </c>
      <c r="P200" s="311">
        <v>0</v>
      </c>
      <c r="Q200" s="269">
        <f>O200+P200</f>
        <v>261</v>
      </c>
      <c r="R200" s="259">
        <v>0</v>
      </c>
      <c r="S200" s="260">
        <v>0</v>
      </c>
      <c r="T200" s="261">
        <f>SUM(R200:S200)</f>
        <v>0</v>
      </c>
      <c r="U200" s="311">
        <v>0</v>
      </c>
      <c r="V200" s="269">
        <f>T200+U200</f>
        <v>0</v>
      </c>
      <c r="W200" s="263">
        <f t="shared" ref="W200" si="285">IF(Q200=0,0,((V200/Q200)-1)*100)</f>
        <v>-100</v>
      </c>
    </row>
    <row r="201" spans="1:23" ht="13.5" thickBot="1">
      <c r="A201" s="386"/>
      <c r="K201" s="386"/>
      <c r="L201" s="242" t="s">
        <v>23</v>
      </c>
      <c r="M201" s="259">
        <v>41</v>
      </c>
      <c r="N201" s="260">
        <v>26</v>
      </c>
      <c r="O201" s="261">
        <f>SUM(M201:N201)</f>
        <v>67</v>
      </c>
      <c r="P201" s="311">
        <v>0</v>
      </c>
      <c r="Q201" s="269">
        <f>O201+P201</f>
        <v>67</v>
      </c>
      <c r="R201" s="259">
        <v>0</v>
      </c>
      <c r="S201" s="260">
        <v>0</v>
      </c>
      <c r="T201" s="261">
        <f>SUM(R201:S201)</f>
        <v>0</v>
      </c>
      <c r="U201" s="311">
        <v>0</v>
      </c>
      <c r="V201" s="269">
        <f>T201+U201</f>
        <v>0</v>
      </c>
      <c r="W201" s="263">
        <f>IF(Q201=0,0,((V201/Q201)-1)*100)</f>
        <v>-100</v>
      </c>
    </row>
    <row r="202" spans="1:23" ht="14.25" customHeight="1" thickTop="1" thickBot="1">
      <c r="A202" s="386"/>
      <c r="K202" s="386"/>
      <c r="L202" s="264" t="s">
        <v>40</v>
      </c>
      <c r="M202" s="265">
        <f t="shared" ref="M202:Q202" si="286">+M199+M200+M201</f>
        <v>342</v>
      </c>
      <c r="N202" s="299">
        <f t="shared" si="286"/>
        <v>218</v>
      </c>
      <c r="O202" s="286">
        <f t="shared" si="286"/>
        <v>560</v>
      </c>
      <c r="P202" s="266">
        <f t="shared" si="286"/>
        <v>0</v>
      </c>
      <c r="Q202" s="267">
        <f t="shared" si="286"/>
        <v>560</v>
      </c>
      <c r="R202" s="265">
        <f t="shared" ref="R202:V202" si="287">+R199+R200+R201</f>
        <v>0</v>
      </c>
      <c r="S202" s="299">
        <f t="shared" si="287"/>
        <v>0</v>
      </c>
      <c r="T202" s="286">
        <f t="shared" si="287"/>
        <v>0</v>
      </c>
      <c r="U202" s="266">
        <f t="shared" si="287"/>
        <v>0</v>
      </c>
      <c r="V202" s="267">
        <f t="shared" si="287"/>
        <v>0</v>
      </c>
      <c r="W202" s="268">
        <f t="shared" ref="W202" si="288">IF(Q202=0,0,((V202/Q202)-1)*100)</f>
        <v>-100</v>
      </c>
    </row>
    <row r="203" spans="1:23" ht="14.25" customHeight="1" thickTop="1" thickBot="1">
      <c r="L203" s="242" t="s">
        <v>10</v>
      </c>
      <c r="M203" s="259">
        <v>0</v>
      </c>
      <c r="N203" s="260">
        <v>0</v>
      </c>
      <c r="O203" s="261">
        <f>M203+N203</f>
        <v>0</v>
      </c>
      <c r="P203" s="311">
        <v>0</v>
      </c>
      <c r="Q203" s="261">
        <f>O203+P203</f>
        <v>0</v>
      </c>
      <c r="R203" s="259">
        <v>0</v>
      </c>
      <c r="S203" s="260">
        <v>0</v>
      </c>
      <c r="T203" s="261">
        <f>R203+S203</f>
        <v>0</v>
      </c>
      <c r="U203" s="311">
        <v>0</v>
      </c>
      <c r="V203" s="261">
        <f>T203+U203</f>
        <v>0</v>
      </c>
      <c r="W203" s="263">
        <f>IF(Q203=0,0,((V203/Q203)-1)*100)</f>
        <v>0</v>
      </c>
    </row>
    <row r="204" spans="1:23" ht="14.25" customHeight="1" thickTop="1" thickBot="1">
      <c r="L204" s="264" t="s">
        <v>66</v>
      </c>
      <c r="M204" s="265">
        <f>+M194+M198+M202+M203</f>
        <v>1218</v>
      </c>
      <c r="N204" s="266">
        <f t="shared" ref="N204" si="289">+N194+N198+N202+N203</f>
        <v>783</v>
      </c>
      <c r="O204" s="267">
        <f t="shared" ref="O204" si="290">+O194+O198+O202+O203</f>
        <v>2001</v>
      </c>
      <c r="P204" s="265">
        <f t="shared" ref="P204" si="291">+P194+P198+P202+P203</f>
        <v>0</v>
      </c>
      <c r="Q204" s="267">
        <f t="shared" ref="Q204" si="292">+Q194+Q198+Q202+Q203</f>
        <v>2001</v>
      </c>
      <c r="R204" s="265">
        <f t="shared" ref="R204" si="293">+R194+R198+R202+R203</f>
        <v>0</v>
      </c>
      <c r="S204" s="266">
        <f t="shared" ref="S204" si="294">+S194+S198+S202+S203</f>
        <v>0</v>
      </c>
      <c r="T204" s="267">
        <f t="shared" ref="T204" si="295">+T194+T198+T202+T203</f>
        <v>0</v>
      </c>
      <c r="U204" s="265">
        <f t="shared" ref="U204" si="296">+U194+U198+U202+U203</f>
        <v>0</v>
      </c>
      <c r="V204" s="267">
        <f t="shared" ref="V204" si="297">+V194+V198+V202+V203</f>
        <v>0</v>
      </c>
      <c r="W204" s="268">
        <f t="shared" ref="W204" si="298">IF(Q204=0,0,((V204/Q204)-1)*100)</f>
        <v>-100</v>
      </c>
    </row>
    <row r="205" spans="1:23" ht="14.25" customHeight="1" thickTop="1">
      <c r="L205" s="242" t="s">
        <v>11</v>
      </c>
      <c r="M205" s="259">
        <v>1</v>
      </c>
      <c r="N205" s="260">
        <v>0</v>
      </c>
      <c r="O205" s="261">
        <f>M205+N205</f>
        <v>1</v>
      </c>
      <c r="P205" s="311">
        <v>0</v>
      </c>
      <c r="Q205" s="261">
        <f>O205+P205</f>
        <v>1</v>
      </c>
      <c r="R205" s="259"/>
      <c r="S205" s="260"/>
      <c r="T205" s="261"/>
      <c r="U205" s="311"/>
      <c r="V205" s="261"/>
      <c r="W205" s="263"/>
    </row>
    <row r="206" spans="1:23" ht="14.25" customHeight="1" thickBot="1">
      <c r="L206" s="248" t="s">
        <v>12</v>
      </c>
      <c r="M206" s="259">
        <v>1</v>
      </c>
      <c r="N206" s="260">
        <v>0</v>
      </c>
      <c r="O206" s="303">
        <f>M206+N206</f>
        <v>1</v>
      </c>
      <c r="P206" s="311">
        <v>0</v>
      </c>
      <c r="Q206" s="261">
        <f t="shared" ref="Q206" si="299">O206+P206</f>
        <v>1</v>
      </c>
      <c r="R206" s="259"/>
      <c r="S206" s="260"/>
      <c r="T206" s="303"/>
      <c r="U206" s="311"/>
      <c r="V206" s="261"/>
      <c r="W206" s="263"/>
    </row>
    <row r="207" spans="1:23" ht="14.25" customHeight="1" thickTop="1" thickBot="1">
      <c r="L207" s="264" t="s">
        <v>38</v>
      </c>
      <c r="M207" s="265">
        <f t="shared" ref="M207:Q207" si="300">+M203+M205+M206</f>
        <v>2</v>
      </c>
      <c r="N207" s="266">
        <f t="shared" si="300"/>
        <v>0</v>
      </c>
      <c r="O207" s="267">
        <f t="shared" si="300"/>
        <v>2</v>
      </c>
      <c r="P207" s="265">
        <f t="shared" si="300"/>
        <v>0</v>
      </c>
      <c r="Q207" s="267">
        <f t="shared" si="300"/>
        <v>2</v>
      </c>
      <c r="R207" s="265"/>
      <c r="S207" s="266"/>
      <c r="T207" s="267"/>
      <c r="U207" s="265"/>
      <c r="V207" s="267"/>
      <c r="W207" s="268"/>
    </row>
    <row r="208" spans="1:23" ht="14.25" customHeight="1" thickTop="1" thickBot="1">
      <c r="L208" s="264" t="s">
        <v>63</v>
      </c>
      <c r="M208" s="265">
        <f t="shared" ref="M208:Q208" si="301">+M194+M198+M202+M207</f>
        <v>1220</v>
      </c>
      <c r="N208" s="266">
        <f t="shared" si="301"/>
        <v>783</v>
      </c>
      <c r="O208" s="267">
        <f t="shared" si="301"/>
        <v>2003</v>
      </c>
      <c r="P208" s="265">
        <f t="shared" si="301"/>
        <v>0</v>
      </c>
      <c r="Q208" s="267">
        <f t="shared" si="301"/>
        <v>2003</v>
      </c>
      <c r="R208" s="265"/>
      <c r="S208" s="266"/>
      <c r="T208" s="267"/>
      <c r="U208" s="265"/>
      <c r="V208" s="267"/>
      <c r="W208" s="268"/>
    </row>
    <row r="209" spans="1:23" ht="14.25" thickTop="1" thickBot="1">
      <c r="L209" s="277" t="s">
        <v>60</v>
      </c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</row>
    <row r="210" spans="1:23" ht="13.5" thickTop="1">
      <c r="L210" s="476" t="s">
        <v>56</v>
      </c>
      <c r="M210" s="477"/>
      <c r="N210" s="477"/>
      <c r="O210" s="477"/>
      <c r="P210" s="477"/>
      <c r="Q210" s="477"/>
      <c r="R210" s="477"/>
      <c r="S210" s="477"/>
      <c r="T210" s="477"/>
      <c r="U210" s="477"/>
      <c r="V210" s="477"/>
      <c r="W210" s="478"/>
    </row>
    <row r="211" spans="1:23" ht="13.5" thickBot="1">
      <c r="L211" s="479" t="s">
        <v>53</v>
      </c>
      <c r="M211" s="480"/>
      <c r="N211" s="480"/>
      <c r="O211" s="480"/>
      <c r="P211" s="480"/>
      <c r="Q211" s="480"/>
      <c r="R211" s="480"/>
      <c r="S211" s="480"/>
      <c r="T211" s="480"/>
      <c r="U211" s="480"/>
      <c r="V211" s="480"/>
      <c r="W211" s="481"/>
    </row>
    <row r="212" spans="1:23" ht="14.25" thickTop="1" thickBot="1">
      <c r="L212" s="235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7" t="s">
        <v>34</v>
      </c>
    </row>
    <row r="213" spans="1:23" ht="12.75" customHeight="1" thickTop="1" thickBot="1">
      <c r="L213" s="238"/>
      <c r="M213" s="239" t="s">
        <v>64</v>
      </c>
      <c r="N213" s="240"/>
      <c r="O213" s="278"/>
      <c r="P213" s="239"/>
      <c r="Q213" s="239"/>
      <c r="R213" s="239" t="s">
        <v>65</v>
      </c>
      <c r="S213" s="240"/>
      <c r="T213" s="278"/>
      <c r="U213" s="239"/>
      <c r="V213" s="239"/>
      <c r="W213" s="351" t="s">
        <v>2</v>
      </c>
    </row>
    <row r="214" spans="1:23" ht="13.5" thickTop="1">
      <c r="L214" s="242" t="s">
        <v>3</v>
      </c>
      <c r="M214" s="243"/>
      <c r="N214" s="244"/>
      <c r="O214" s="245"/>
      <c r="P214" s="246"/>
      <c r="Q214" s="350"/>
      <c r="R214" s="243"/>
      <c r="S214" s="244"/>
      <c r="T214" s="245"/>
      <c r="U214" s="246"/>
      <c r="V214" s="350"/>
      <c r="W214" s="352" t="s">
        <v>4</v>
      </c>
    </row>
    <row r="215" spans="1:23" ht="13.5" thickBot="1">
      <c r="L215" s="248"/>
      <c r="M215" s="249" t="s">
        <v>35</v>
      </c>
      <c r="N215" s="250" t="s">
        <v>36</v>
      </c>
      <c r="O215" s="251" t="s">
        <v>37</v>
      </c>
      <c r="P215" s="252" t="s">
        <v>32</v>
      </c>
      <c r="Q215" s="411" t="s">
        <v>7</v>
      </c>
      <c r="R215" s="249" t="s">
        <v>35</v>
      </c>
      <c r="S215" s="250" t="s">
        <v>36</v>
      </c>
      <c r="T215" s="251" t="s">
        <v>37</v>
      </c>
      <c r="U215" s="252" t="s">
        <v>32</v>
      </c>
      <c r="V215" s="346" t="s">
        <v>7</v>
      </c>
      <c r="W215" s="353"/>
    </row>
    <row r="216" spans="1:23" ht="4.5" customHeight="1" thickTop="1">
      <c r="L216" s="242"/>
      <c r="M216" s="254"/>
      <c r="N216" s="255"/>
      <c r="O216" s="256"/>
      <c r="P216" s="257"/>
      <c r="Q216" s="295"/>
      <c r="R216" s="254"/>
      <c r="S216" s="255"/>
      <c r="T216" s="256"/>
      <c r="U216" s="257"/>
      <c r="V216" s="295"/>
      <c r="W216" s="258"/>
    </row>
    <row r="217" spans="1:23" ht="14.25" customHeight="1">
      <c r="L217" s="242" t="s">
        <v>13</v>
      </c>
      <c r="M217" s="259">
        <f t="shared" ref="M217:N217" si="302">+M165+M191</f>
        <v>150</v>
      </c>
      <c r="N217" s="260">
        <f t="shared" si="302"/>
        <v>89</v>
      </c>
      <c r="O217" s="261">
        <f t="shared" ref="O217:O218" si="303">M217+N217</f>
        <v>239</v>
      </c>
      <c r="P217" s="262">
        <f>+P165+P191</f>
        <v>0</v>
      </c>
      <c r="Q217" s="296">
        <f>O217+P217</f>
        <v>239</v>
      </c>
      <c r="R217" s="259">
        <f t="shared" ref="R217:S219" si="304">+R165+R191</f>
        <v>0</v>
      </c>
      <c r="S217" s="260">
        <f t="shared" si="304"/>
        <v>0</v>
      </c>
      <c r="T217" s="261">
        <f t="shared" ref="T217:T218" si="305">R217+S217</f>
        <v>0</v>
      </c>
      <c r="U217" s="262">
        <f>+U165+U191</f>
        <v>0</v>
      </c>
      <c r="V217" s="296">
        <f>T217+U217</f>
        <v>0</v>
      </c>
      <c r="W217" s="263">
        <f>IF(Q217=0,0,((V217/Q217)-1)*100)</f>
        <v>-100</v>
      </c>
    </row>
    <row r="218" spans="1:23" ht="14.25" customHeight="1">
      <c r="L218" s="242" t="s">
        <v>14</v>
      </c>
      <c r="M218" s="259">
        <f t="shared" ref="M218:N218" si="306">+M166+M192</f>
        <v>150</v>
      </c>
      <c r="N218" s="260">
        <f t="shared" si="306"/>
        <v>90</v>
      </c>
      <c r="O218" s="261">
        <f t="shared" si="303"/>
        <v>240</v>
      </c>
      <c r="P218" s="262">
        <f>+P166+P192</f>
        <v>0</v>
      </c>
      <c r="Q218" s="296">
        <f>O218+P218</f>
        <v>240</v>
      </c>
      <c r="R218" s="259">
        <f t="shared" si="304"/>
        <v>0</v>
      </c>
      <c r="S218" s="260">
        <f t="shared" si="304"/>
        <v>0</v>
      </c>
      <c r="T218" s="261">
        <f t="shared" si="305"/>
        <v>0</v>
      </c>
      <c r="U218" s="262">
        <f>+U166+U192</f>
        <v>0</v>
      </c>
      <c r="V218" s="296">
        <f>T218+U218</f>
        <v>0</v>
      </c>
      <c r="W218" s="263">
        <f t="shared" ref="W218:W228" si="307">IF(Q218=0,0,((V218/Q218)-1)*100)</f>
        <v>-100</v>
      </c>
    </row>
    <row r="219" spans="1:23" ht="14.25" customHeight="1" thickBot="1">
      <c r="L219" s="242" t="s">
        <v>15</v>
      </c>
      <c r="M219" s="259">
        <f t="shared" ref="M219:N219" si="308">+M167+M193</f>
        <v>167</v>
      </c>
      <c r="N219" s="260">
        <f t="shared" si="308"/>
        <v>99</v>
      </c>
      <c r="O219" s="261">
        <f>M219+N219</f>
        <v>266</v>
      </c>
      <c r="P219" s="262">
        <f>+P167+P193</f>
        <v>0</v>
      </c>
      <c r="Q219" s="296">
        <f>O219+P219</f>
        <v>266</v>
      </c>
      <c r="R219" s="259">
        <f t="shared" si="304"/>
        <v>0</v>
      </c>
      <c r="S219" s="260">
        <f t="shared" si="304"/>
        <v>0</v>
      </c>
      <c r="T219" s="261">
        <f>R219+S219</f>
        <v>0</v>
      </c>
      <c r="U219" s="262">
        <f>+U167+U193</f>
        <v>0</v>
      </c>
      <c r="V219" s="296">
        <f>T219+U219</f>
        <v>0</v>
      </c>
      <c r="W219" s="263">
        <f>IF(Q219=0,0,((V219/Q219)-1)*100)</f>
        <v>-100</v>
      </c>
    </row>
    <row r="220" spans="1:23" ht="14.25" customHeight="1" thickTop="1" thickBot="1">
      <c r="L220" s="264" t="s">
        <v>61</v>
      </c>
      <c r="M220" s="265">
        <f t="shared" ref="M220:Q220" si="309">+M217+M218+M219</f>
        <v>467</v>
      </c>
      <c r="N220" s="266">
        <f t="shared" si="309"/>
        <v>278</v>
      </c>
      <c r="O220" s="267">
        <f t="shared" si="309"/>
        <v>745</v>
      </c>
      <c r="P220" s="265">
        <f t="shared" si="309"/>
        <v>0</v>
      </c>
      <c r="Q220" s="267">
        <f t="shared" si="309"/>
        <v>745</v>
      </c>
      <c r="R220" s="265">
        <f t="shared" ref="R220" si="310">+R217+R218+R219</f>
        <v>0</v>
      </c>
      <c r="S220" s="266">
        <f t="shared" ref="S220" si="311">+S217+S218+S219</f>
        <v>0</v>
      </c>
      <c r="T220" s="267">
        <f t="shared" ref="T220" si="312">+T217+T218+T219</f>
        <v>0</v>
      </c>
      <c r="U220" s="265">
        <f t="shared" ref="U220" si="313">+U217+U218+U219</f>
        <v>0</v>
      </c>
      <c r="V220" s="267">
        <f t="shared" ref="V220" si="314">+V217+V218+V219</f>
        <v>0</v>
      </c>
      <c r="W220" s="268">
        <f t="shared" si="307"/>
        <v>-100</v>
      </c>
    </row>
    <row r="221" spans="1:23" ht="14.25" customHeight="1" thickTop="1">
      <c r="L221" s="242" t="s">
        <v>16</v>
      </c>
      <c r="M221" s="259">
        <f t="shared" ref="M221:N221" si="315">+M169+M195</f>
        <v>131</v>
      </c>
      <c r="N221" s="260">
        <f t="shared" si="315"/>
        <v>89</v>
      </c>
      <c r="O221" s="261">
        <f t="shared" ref="O221" si="316">M221+N221</f>
        <v>220</v>
      </c>
      <c r="P221" s="262">
        <f>+P169+P195</f>
        <v>0</v>
      </c>
      <c r="Q221" s="296">
        <f>O221+P221</f>
        <v>220</v>
      </c>
      <c r="R221" s="259">
        <f t="shared" ref="R221:S223" si="317">+R169+R195</f>
        <v>0</v>
      </c>
      <c r="S221" s="260">
        <f t="shared" si="317"/>
        <v>0</v>
      </c>
      <c r="T221" s="261">
        <f t="shared" ref="T221:T223" si="318">R221+S221</f>
        <v>0</v>
      </c>
      <c r="U221" s="262">
        <f>+U169+U195</f>
        <v>0</v>
      </c>
      <c r="V221" s="296">
        <f>T221+U221</f>
        <v>0</v>
      </c>
      <c r="W221" s="263">
        <f t="shared" si="307"/>
        <v>-100</v>
      </c>
    </row>
    <row r="222" spans="1:23" ht="14.25" customHeight="1">
      <c r="L222" s="242" t="s">
        <v>17</v>
      </c>
      <c r="M222" s="259">
        <f t="shared" ref="M222:N222" si="319">+M170+M196</f>
        <v>136</v>
      </c>
      <c r="N222" s="260">
        <f t="shared" si="319"/>
        <v>104</v>
      </c>
      <c r="O222" s="261">
        <f>M222+N222</f>
        <v>240</v>
      </c>
      <c r="P222" s="262">
        <f>+P170+P196</f>
        <v>0</v>
      </c>
      <c r="Q222" s="296">
        <f>O222+P222</f>
        <v>240</v>
      </c>
      <c r="R222" s="259">
        <f t="shared" si="317"/>
        <v>0</v>
      </c>
      <c r="S222" s="260">
        <f t="shared" si="317"/>
        <v>0</v>
      </c>
      <c r="T222" s="261">
        <f>R222+S222</f>
        <v>0</v>
      </c>
      <c r="U222" s="262">
        <f>+U170+U196</f>
        <v>0</v>
      </c>
      <c r="V222" s="296">
        <f>T222+U222</f>
        <v>0</v>
      </c>
      <c r="W222" s="263">
        <f>IF(Q222=0,0,((V222/Q222)-1)*100)</f>
        <v>-100</v>
      </c>
    </row>
    <row r="223" spans="1:23" ht="14.25" customHeight="1" thickBot="1">
      <c r="L223" s="242" t="s">
        <v>18</v>
      </c>
      <c r="M223" s="259">
        <f t="shared" ref="M223:N223" si="320">+M171+M197</f>
        <v>142</v>
      </c>
      <c r="N223" s="260">
        <f t="shared" si="320"/>
        <v>94</v>
      </c>
      <c r="O223" s="269">
        <f t="shared" ref="O223" si="321">M223+N223</f>
        <v>236</v>
      </c>
      <c r="P223" s="270">
        <f>+P171+P197</f>
        <v>0</v>
      </c>
      <c r="Q223" s="296">
        <f>O223+P223</f>
        <v>236</v>
      </c>
      <c r="R223" s="259">
        <f t="shared" si="317"/>
        <v>0</v>
      </c>
      <c r="S223" s="260">
        <f t="shared" si="317"/>
        <v>0</v>
      </c>
      <c r="T223" s="269">
        <f t="shared" si="318"/>
        <v>0</v>
      </c>
      <c r="U223" s="270">
        <f>+U171+U197</f>
        <v>0</v>
      </c>
      <c r="V223" s="296">
        <f>T223+U223</f>
        <v>0</v>
      </c>
      <c r="W223" s="263">
        <f t="shared" si="307"/>
        <v>-100</v>
      </c>
    </row>
    <row r="224" spans="1:23" ht="14.25" customHeight="1" thickTop="1" thickBot="1">
      <c r="A224" s="387"/>
      <c r="L224" s="271" t="s">
        <v>39</v>
      </c>
      <c r="M224" s="272">
        <f t="shared" ref="M224:Q224" si="322">+M221+M222+M223</f>
        <v>409</v>
      </c>
      <c r="N224" s="272">
        <f t="shared" si="322"/>
        <v>287</v>
      </c>
      <c r="O224" s="273">
        <f t="shared" si="322"/>
        <v>696</v>
      </c>
      <c r="P224" s="274">
        <f t="shared" si="322"/>
        <v>0</v>
      </c>
      <c r="Q224" s="273">
        <f t="shared" si="322"/>
        <v>696</v>
      </c>
      <c r="R224" s="272">
        <f t="shared" ref="R224" si="323">+R221+R222+R223</f>
        <v>0</v>
      </c>
      <c r="S224" s="272">
        <f t="shared" ref="S224" si="324">+S221+S222+S223</f>
        <v>0</v>
      </c>
      <c r="T224" s="273">
        <f t="shared" ref="T224" si="325">+T221+T222+T223</f>
        <v>0</v>
      </c>
      <c r="U224" s="274">
        <f t="shared" ref="U224" si="326">+U221+U222+U223</f>
        <v>0</v>
      </c>
      <c r="V224" s="273">
        <f t="shared" ref="V224" si="327">+V221+V222+V223</f>
        <v>0</v>
      </c>
      <c r="W224" s="374">
        <f t="shared" si="307"/>
        <v>-100</v>
      </c>
    </row>
    <row r="225" spans="1:23" ht="14.25" customHeight="1" thickTop="1">
      <c r="A225" s="386"/>
      <c r="K225" s="386"/>
      <c r="L225" s="242" t="s">
        <v>21</v>
      </c>
      <c r="M225" s="259">
        <f t="shared" ref="M225:N225" si="328">+M173+M199</f>
        <v>137</v>
      </c>
      <c r="N225" s="260">
        <f t="shared" si="328"/>
        <v>95</v>
      </c>
      <c r="O225" s="269">
        <f t="shared" ref="O225:O227" si="329">M225+N225</f>
        <v>232</v>
      </c>
      <c r="P225" s="276">
        <f>+P173+P199</f>
        <v>0</v>
      </c>
      <c r="Q225" s="296">
        <f>O225+P225</f>
        <v>232</v>
      </c>
      <c r="R225" s="259">
        <f t="shared" ref="R225:S227" si="330">+R173+R199</f>
        <v>0</v>
      </c>
      <c r="S225" s="260">
        <f t="shared" si="330"/>
        <v>0</v>
      </c>
      <c r="T225" s="269">
        <f t="shared" ref="T225:T227" si="331">R225+S225</f>
        <v>0</v>
      </c>
      <c r="U225" s="276">
        <f>+U173+U199</f>
        <v>0</v>
      </c>
      <c r="V225" s="296">
        <f>T225+U225</f>
        <v>0</v>
      </c>
      <c r="W225" s="263">
        <f t="shared" si="307"/>
        <v>-100</v>
      </c>
    </row>
    <row r="226" spans="1:23" ht="14.25" customHeight="1">
      <c r="A226" s="386"/>
      <c r="K226" s="386"/>
      <c r="L226" s="242" t="s">
        <v>22</v>
      </c>
      <c r="M226" s="259">
        <f t="shared" ref="M226:N226" si="332">+M174+M200</f>
        <v>164</v>
      </c>
      <c r="N226" s="260">
        <f t="shared" si="332"/>
        <v>97</v>
      </c>
      <c r="O226" s="269">
        <f t="shared" si="329"/>
        <v>261</v>
      </c>
      <c r="P226" s="262">
        <f>+P174+P200</f>
        <v>0</v>
      </c>
      <c r="Q226" s="296">
        <f>O226+P226</f>
        <v>261</v>
      </c>
      <c r="R226" s="259">
        <f t="shared" si="330"/>
        <v>0</v>
      </c>
      <c r="S226" s="260">
        <f t="shared" si="330"/>
        <v>0</v>
      </c>
      <c r="T226" s="269">
        <f t="shared" si="331"/>
        <v>0</v>
      </c>
      <c r="U226" s="262">
        <f>+U174+U200</f>
        <v>0</v>
      </c>
      <c r="V226" s="296">
        <f>T226+U226</f>
        <v>0</v>
      </c>
      <c r="W226" s="263">
        <f t="shared" si="307"/>
        <v>-100</v>
      </c>
    </row>
    <row r="227" spans="1:23" ht="14.25" customHeight="1" thickBot="1">
      <c r="A227" s="386"/>
      <c r="K227" s="386"/>
      <c r="L227" s="242" t="s">
        <v>23</v>
      </c>
      <c r="M227" s="259">
        <f t="shared" ref="M227:N227" si="333">+M175+M201</f>
        <v>41</v>
      </c>
      <c r="N227" s="260">
        <f t="shared" si="333"/>
        <v>26</v>
      </c>
      <c r="O227" s="269">
        <f t="shared" si="329"/>
        <v>67</v>
      </c>
      <c r="P227" s="262">
        <f>+P175+P201</f>
        <v>0</v>
      </c>
      <c r="Q227" s="296">
        <f>O227+P227</f>
        <v>67</v>
      </c>
      <c r="R227" s="259">
        <f t="shared" si="330"/>
        <v>0</v>
      </c>
      <c r="S227" s="260">
        <f t="shared" si="330"/>
        <v>0</v>
      </c>
      <c r="T227" s="269">
        <f t="shared" si="331"/>
        <v>0</v>
      </c>
      <c r="U227" s="262">
        <f>+U175+U201</f>
        <v>0</v>
      </c>
      <c r="V227" s="296">
        <f>T227+U227</f>
        <v>0</v>
      </c>
      <c r="W227" s="263">
        <f t="shared" si="307"/>
        <v>-100</v>
      </c>
    </row>
    <row r="228" spans="1:23" ht="14.25" customHeight="1" thickTop="1" thickBot="1">
      <c r="L228" s="264" t="s">
        <v>40</v>
      </c>
      <c r="M228" s="265">
        <f t="shared" ref="M228:Q228" si="334">+M225+M226+M227</f>
        <v>342</v>
      </c>
      <c r="N228" s="266">
        <f t="shared" si="334"/>
        <v>218</v>
      </c>
      <c r="O228" s="267">
        <f t="shared" si="334"/>
        <v>560</v>
      </c>
      <c r="P228" s="265">
        <f t="shared" si="334"/>
        <v>0</v>
      </c>
      <c r="Q228" s="267">
        <f t="shared" si="334"/>
        <v>560</v>
      </c>
      <c r="R228" s="265">
        <f t="shared" ref="R228:V228" si="335">+R225+R226+R227</f>
        <v>0</v>
      </c>
      <c r="S228" s="266">
        <f t="shared" si="335"/>
        <v>0</v>
      </c>
      <c r="T228" s="267">
        <f t="shared" si="335"/>
        <v>0</v>
      </c>
      <c r="U228" s="265">
        <f t="shared" si="335"/>
        <v>0</v>
      </c>
      <c r="V228" s="267">
        <f t="shared" si="335"/>
        <v>0</v>
      </c>
      <c r="W228" s="268">
        <f t="shared" si="307"/>
        <v>-100</v>
      </c>
    </row>
    <row r="229" spans="1:23" ht="14.25" customHeight="1" thickTop="1" thickBot="1">
      <c r="L229" s="242" t="s">
        <v>10</v>
      </c>
      <c r="M229" s="259">
        <f t="shared" ref="M229:N229" si="336">+M177+M203</f>
        <v>0</v>
      </c>
      <c r="N229" s="260">
        <f t="shared" si="336"/>
        <v>0</v>
      </c>
      <c r="O229" s="261">
        <f>M229+N229</f>
        <v>0</v>
      </c>
      <c r="P229" s="262">
        <f>+P177+P203</f>
        <v>0</v>
      </c>
      <c r="Q229" s="296">
        <f>O229+P229</f>
        <v>0</v>
      </c>
      <c r="R229" s="259">
        <f>+R177+R203</f>
        <v>0</v>
      </c>
      <c r="S229" s="260">
        <f>+S177+S203</f>
        <v>0</v>
      </c>
      <c r="T229" s="261">
        <f>R229+S229</f>
        <v>0</v>
      </c>
      <c r="U229" s="262">
        <f>+U177+U203</f>
        <v>0</v>
      </c>
      <c r="V229" s="296">
        <f>T229+U229</f>
        <v>0</v>
      </c>
      <c r="W229" s="263">
        <f>IF(Q229=0,0,((V229/Q229)-1)*100)</f>
        <v>0</v>
      </c>
    </row>
    <row r="230" spans="1:23" ht="14.25" customHeight="1" thickTop="1" thickBot="1">
      <c r="L230" s="264" t="s">
        <v>66</v>
      </c>
      <c r="M230" s="265">
        <f>+M220+M224+M228+M229</f>
        <v>1218</v>
      </c>
      <c r="N230" s="266">
        <f t="shared" ref="N230" si="337">+N220+N224+N228+N229</f>
        <v>783</v>
      </c>
      <c r="O230" s="267">
        <f t="shared" ref="O230" si="338">+O220+O224+O228+O229</f>
        <v>2001</v>
      </c>
      <c r="P230" s="265">
        <f t="shared" ref="P230" si="339">+P220+P224+P228+P229</f>
        <v>0</v>
      </c>
      <c r="Q230" s="267">
        <f t="shared" ref="Q230" si="340">+Q220+Q224+Q228+Q229</f>
        <v>2001</v>
      </c>
      <c r="R230" s="265">
        <f t="shared" ref="R230" si="341">+R220+R224+R228+R229</f>
        <v>0</v>
      </c>
      <c r="S230" s="266">
        <f t="shared" ref="S230" si="342">+S220+S224+S228+S229</f>
        <v>0</v>
      </c>
      <c r="T230" s="267">
        <f t="shared" ref="T230" si="343">+T220+T224+T228+T229</f>
        <v>0</v>
      </c>
      <c r="U230" s="265">
        <f t="shared" ref="U230" si="344">+U220+U224+U228+U229</f>
        <v>0</v>
      </c>
      <c r="V230" s="267">
        <f t="shared" ref="V230" si="345">+V220+V224+V228+V229</f>
        <v>0</v>
      </c>
      <c r="W230" s="268">
        <f t="shared" ref="W230" si="346">IF(Q230=0,0,((V230/Q230)-1)*100)</f>
        <v>-100</v>
      </c>
    </row>
    <row r="231" spans="1:23" ht="14.25" customHeight="1" thickTop="1">
      <c r="L231" s="242" t="s">
        <v>11</v>
      </c>
      <c r="M231" s="259">
        <f t="shared" ref="M231:N231" si="347">+M179+M205</f>
        <v>1</v>
      </c>
      <c r="N231" s="260">
        <f t="shared" si="347"/>
        <v>0</v>
      </c>
      <c r="O231" s="261">
        <f>M231+N231</f>
        <v>1</v>
      </c>
      <c r="P231" s="262">
        <f>+P179+P205</f>
        <v>0</v>
      </c>
      <c r="Q231" s="296">
        <f>O231+P231</f>
        <v>1</v>
      </c>
      <c r="R231" s="259"/>
      <c r="S231" s="260"/>
      <c r="T231" s="261"/>
      <c r="U231" s="262"/>
      <c r="V231" s="296"/>
      <c r="W231" s="263"/>
    </row>
    <row r="232" spans="1:23" ht="14.25" customHeight="1" thickBot="1">
      <c r="L232" s="248" t="s">
        <v>12</v>
      </c>
      <c r="M232" s="259">
        <f t="shared" ref="M232:N232" si="348">+M180+M206</f>
        <v>1</v>
      </c>
      <c r="N232" s="260">
        <f t="shared" si="348"/>
        <v>0</v>
      </c>
      <c r="O232" s="261">
        <f t="shared" ref="O232" si="349">M232+N232</f>
        <v>1</v>
      </c>
      <c r="P232" s="262">
        <f>+P180+P206</f>
        <v>0</v>
      </c>
      <c r="Q232" s="296">
        <f>O232+P232</f>
        <v>1</v>
      </c>
      <c r="R232" s="259"/>
      <c r="S232" s="260"/>
      <c r="T232" s="261"/>
      <c r="U232" s="262"/>
      <c r="V232" s="296"/>
      <c r="W232" s="263"/>
    </row>
    <row r="233" spans="1:23" ht="14.25" customHeight="1" thickTop="1" thickBot="1">
      <c r="L233" s="264" t="s">
        <v>38</v>
      </c>
      <c r="M233" s="265">
        <f t="shared" ref="M233:Q233" si="350">+M229+M231+M232</f>
        <v>2</v>
      </c>
      <c r="N233" s="266">
        <f t="shared" si="350"/>
        <v>0</v>
      </c>
      <c r="O233" s="267">
        <f t="shared" si="350"/>
        <v>2</v>
      </c>
      <c r="P233" s="265">
        <f t="shared" si="350"/>
        <v>0</v>
      </c>
      <c r="Q233" s="267">
        <f t="shared" si="350"/>
        <v>2</v>
      </c>
      <c r="R233" s="265"/>
      <c r="S233" s="266"/>
      <c r="T233" s="267"/>
      <c r="U233" s="265"/>
      <c r="V233" s="267"/>
      <c r="W233" s="268"/>
    </row>
    <row r="234" spans="1:23" ht="14.25" customHeight="1" thickTop="1" thickBot="1">
      <c r="L234" s="264" t="s">
        <v>63</v>
      </c>
      <c r="M234" s="265">
        <f t="shared" ref="M234:Q234" si="351">+M220+M224+M228+M233</f>
        <v>1220</v>
      </c>
      <c r="N234" s="266">
        <f t="shared" si="351"/>
        <v>783</v>
      </c>
      <c r="O234" s="267">
        <f t="shared" si="351"/>
        <v>2003</v>
      </c>
      <c r="P234" s="265">
        <f t="shared" si="351"/>
        <v>0</v>
      </c>
      <c r="Q234" s="267">
        <f t="shared" si="351"/>
        <v>2003</v>
      </c>
      <c r="R234" s="265"/>
      <c r="S234" s="266"/>
      <c r="T234" s="267"/>
      <c r="U234" s="265"/>
      <c r="V234" s="267"/>
      <c r="W234" s="268"/>
    </row>
    <row r="235" spans="1:23" ht="13.5" thickTop="1">
      <c r="L235" s="277" t="s">
        <v>60</v>
      </c>
      <c r="M235" s="236"/>
      <c r="N235" s="236"/>
      <c r="O235" s="236"/>
      <c r="P235" s="236"/>
      <c r="Q235" s="236"/>
      <c r="R235" s="236"/>
      <c r="S235" s="236"/>
      <c r="T235" s="236"/>
      <c r="U235" s="236"/>
      <c r="V235" s="236"/>
      <c r="W235" s="236"/>
    </row>
  </sheetData>
  <sheetProtection password="CF53" sheet="1" objects="1" scenarios="1"/>
  <mergeCells count="40">
    <mergeCell ref="L133:W133"/>
    <mergeCell ref="L210:W210"/>
    <mergeCell ref="L211:W211"/>
    <mergeCell ref="L158:W158"/>
    <mergeCell ref="L159:W159"/>
    <mergeCell ref="L184:W184"/>
    <mergeCell ref="L185:W185"/>
    <mergeCell ref="R135:V135"/>
    <mergeCell ref="L80:W80"/>
    <mergeCell ref="L81:W81"/>
    <mergeCell ref="L106:W106"/>
    <mergeCell ref="L107:W107"/>
    <mergeCell ref="L132:W132"/>
    <mergeCell ref="M83:Q83"/>
    <mergeCell ref="R83:V83"/>
    <mergeCell ref="R109:V109"/>
    <mergeCell ref="B54:I54"/>
    <mergeCell ref="B55:I55"/>
    <mergeCell ref="C57:E57"/>
    <mergeCell ref="F57:H57"/>
    <mergeCell ref="L54:W54"/>
    <mergeCell ref="L55:W55"/>
    <mergeCell ref="M57:Q57"/>
    <mergeCell ref="R57:V57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  <mergeCell ref="R31:V31"/>
  </mergeCells>
  <conditionalFormatting sqref="A1:A8 K1:K8 A27:A34 K27:K34 A79:A86 K79:K86 A105:A112 K105:K112 A157:A164 K157:K164 A183:A190 K183:K190 A235:A1048576 K235:K1048576 A20:A21 K20:K21 A53:A73 K53:K73 A124:A125 K124:K125 A131:A151 K131:K151 A202:A203 K202:K203 A209:A229 K209:K229 A46:A47 K46:K47 A98:A99 K101:K102 A176:A177 K176:K177 K23:K24 A23:A24 K49:K50 A49:A50 K75:K76 A75:A76 A101:A102 K127:K128 A127:A128 K153:K154 A153:A154 K179:K180 A179:A180 K205:K206 A205:A206 K231:K232 A231:A232">
    <cfRule type="containsText" dxfId="176" priority="102" operator="containsText" text="NOT OK">
      <formula>NOT(ISERROR(SEARCH("NOT OK",A1)))</formula>
    </cfRule>
  </conditionalFormatting>
  <conditionalFormatting sqref="K98:K99">
    <cfRule type="containsText" dxfId="175" priority="98" operator="containsText" text="NOT OK">
      <formula>NOT(ISERROR(SEARCH("NOT OK",K98)))</formula>
    </cfRule>
  </conditionalFormatting>
  <conditionalFormatting sqref="A26 K26">
    <cfRule type="containsText" dxfId="174" priority="94" operator="containsText" text="NOT OK">
      <formula>NOT(ISERROR(SEARCH("NOT OK",A26)))</formula>
    </cfRule>
  </conditionalFormatting>
  <conditionalFormatting sqref="A104 K104">
    <cfRule type="containsText" dxfId="173" priority="91" operator="containsText" text="NOT OK">
      <formula>NOT(ISERROR(SEARCH("NOT OK",A104)))</formula>
    </cfRule>
  </conditionalFormatting>
  <conditionalFormatting sqref="A182 K182">
    <cfRule type="containsText" dxfId="172" priority="88" operator="containsText" text="NOT OK">
      <formula>NOT(ISERROR(SEARCH("NOT OK",A182)))</formula>
    </cfRule>
  </conditionalFormatting>
  <conditionalFormatting sqref="A25 K25">
    <cfRule type="containsText" dxfId="171" priority="85" operator="containsText" text="NOT OK">
      <formula>NOT(ISERROR(SEARCH("NOT OK",A25)))</formula>
    </cfRule>
  </conditionalFormatting>
  <conditionalFormatting sqref="A52 K52">
    <cfRule type="containsText" dxfId="170" priority="84" operator="containsText" text="NOT OK">
      <formula>NOT(ISERROR(SEARCH("NOT OK",A52)))</formula>
    </cfRule>
  </conditionalFormatting>
  <conditionalFormatting sqref="A51 K51">
    <cfRule type="containsText" dxfId="169" priority="83" operator="containsText" text="NOT OK">
      <formula>NOT(ISERROR(SEARCH("NOT OK",A51)))</formula>
    </cfRule>
  </conditionalFormatting>
  <conditionalFormatting sqref="A78 K78">
    <cfRule type="containsText" dxfId="168" priority="82" operator="containsText" text="NOT OK">
      <formula>NOT(ISERROR(SEARCH("NOT OK",A78)))</formula>
    </cfRule>
  </conditionalFormatting>
  <conditionalFormatting sqref="A77 K77">
    <cfRule type="containsText" dxfId="167" priority="81" operator="containsText" text="NOT OK">
      <formula>NOT(ISERROR(SEARCH("NOT OK",A77)))</formula>
    </cfRule>
  </conditionalFormatting>
  <conditionalFormatting sqref="A103 K103">
    <cfRule type="containsText" dxfId="166" priority="80" operator="containsText" text="NOT OK">
      <formula>NOT(ISERROR(SEARCH("NOT OK",A103)))</formula>
    </cfRule>
  </conditionalFormatting>
  <conditionalFormatting sqref="A130 K130">
    <cfRule type="containsText" dxfId="165" priority="79" operator="containsText" text="NOT OK">
      <formula>NOT(ISERROR(SEARCH("NOT OK",A130)))</formula>
    </cfRule>
  </conditionalFormatting>
  <conditionalFormatting sqref="A129 K129">
    <cfRule type="containsText" dxfId="164" priority="78" operator="containsText" text="NOT OK">
      <formula>NOT(ISERROR(SEARCH("NOT OK",A129)))</formula>
    </cfRule>
  </conditionalFormatting>
  <conditionalFormatting sqref="A156 K156">
    <cfRule type="containsText" dxfId="163" priority="77" operator="containsText" text="NOT OK">
      <formula>NOT(ISERROR(SEARCH("NOT OK",A156)))</formula>
    </cfRule>
  </conditionalFormatting>
  <conditionalFormatting sqref="A155 K155">
    <cfRule type="containsText" dxfId="162" priority="76" operator="containsText" text="NOT OK">
      <formula>NOT(ISERROR(SEARCH("NOT OK",A155)))</formula>
    </cfRule>
  </conditionalFormatting>
  <conditionalFormatting sqref="A181 K181">
    <cfRule type="containsText" dxfId="161" priority="75" operator="containsText" text="NOT OK">
      <formula>NOT(ISERROR(SEARCH("NOT OK",A181)))</formula>
    </cfRule>
  </conditionalFormatting>
  <conditionalFormatting sqref="A208 K208">
    <cfRule type="containsText" dxfId="160" priority="74" operator="containsText" text="NOT OK">
      <formula>NOT(ISERROR(SEARCH("NOT OK",A208)))</formula>
    </cfRule>
  </conditionalFormatting>
  <conditionalFormatting sqref="A207 K207">
    <cfRule type="containsText" dxfId="159" priority="73" operator="containsText" text="NOT OK">
      <formula>NOT(ISERROR(SEARCH("NOT OK",A207)))</formula>
    </cfRule>
  </conditionalFormatting>
  <conditionalFormatting sqref="A234 K234">
    <cfRule type="containsText" dxfId="158" priority="72" operator="containsText" text="NOT OK">
      <formula>NOT(ISERROR(SEARCH("NOT OK",A234)))</formula>
    </cfRule>
  </conditionalFormatting>
  <conditionalFormatting sqref="A233 K233">
    <cfRule type="containsText" dxfId="157" priority="71" operator="containsText" text="NOT OK">
      <formula>NOT(ISERROR(SEARCH("NOT OK",A233)))</formula>
    </cfRule>
  </conditionalFormatting>
  <conditionalFormatting sqref="A9:A10 K9:K10 K13:K19 A13:A19">
    <cfRule type="containsText" dxfId="156" priority="29" operator="containsText" text="NOT OK">
      <formula>NOT(ISERROR(SEARCH("NOT OK",A9)))</formula>
    </cfRule>
  </conditionalFormatting>
  <conditionalFormatting sqref="A11:A12 K11:K12">
    <cfRule type="containsText" dxfId="155" priority="28" operator="containsText" text="NOT OK">
      <formula>NOT(ISERROR(SEARCH("NOT OK",A11)))</formula>
    </cfRule>
  </conditionalFormatting>
  <conditionalFormatting sqref="K35:K36 A35:A36 K39:K41 A39:A41 A43:A45 K43:K45">
    <cfRule type="containsText" dxfId="154" priority="27" operator="containsText" text="NOT OK">
      <formula>NOT(ISERROR(SEARCH("NOT OK",A35)))</formula>
    </cfRule>
  </conditionalFormatting>
  <conditionalFormatting sqref="K37 A37">
    <cfRule type="containsText" dxfId="153" priority="26" operator="containsText" text="NOT OK">
      <formula>NOT(ISERROR(SEARCH("NOT OK",A37)))</formula>
    </cfRule>
  </conditionalFormatting>
  <conditionalFormatting sqref="A38:A41 K38:K41">
    <cfRule type="containsText" dxfId="152" priority="25" operator="containsText" text="NOT OK">
      <formula>NOT(ISERROR(SEARCH("NOT OK",A38)))</formula>
    </cfRule>
  </conditionalFormatting>
  <conditionalFormatting sqref="A42:A44 K42:K44">
    <cfRule type="containsText" dxfId="151" priority="24" operator="containsText" text="NOT OK">
      <formula>NOT(ISERROR(SEARCH("NOT OK",A42)))</formula>
    </cfRule>
  </conditionalFormatting>
  <conditionalFormatting sqref="K87:K88 A87:A88 A91:A97 K91:K97">
    <cfRule type="containsText" dxfId="150" priority="23" operator="containsText" text="NOT OK">
      <formula>NOT(ISERROR(SEARCH("NOT OK",A87)))</formula>
    </cfRule>
  </conditionalFormatting>
  <conditionalFormatting sqref="K89:K96 A89:A96">
    <cfRule type="containsText" dxfId="149" priority="22" operator="containsText" text="NOT OK">
      <formula>NOT(ISERROR(SEARCH("NOT OK",A89)))</formula>
    </cfRule>
  </conditionalFormatting>
  <conditionalFormatting sqref="A113:A114 K113:K114 K117:K119 A117:A119 K121:K123 A121:A123">
    <cfRule type="containsText" dxfId="148" priority="21" operator="containsText" text="NOT OK">
      <formula>NOT(ISERROR(SEARCH("NOT OK",A113)))</formula>
    </cfRule>
  </conditionalFormatting>
  <conditionalFormatting sqref="A115 K115">
    <cfRule type="containsText" dxfId="147" priority="20" operator="containsText" text="NOT OK">
      <formula>NOT(ISERROR(SEARCH("NOT OK",A115)))</formula>
    </cfRule>
  </conditionalFormatting>
  <conditionalFormatting sqref="K116:K119 A116:A119">
    <cfRule type="containsText" dxfId="146" priority="19" operator="containsText" text="NOT OK">
      <formula>NOT(ISERROR(SEARCH("NOT OK",A116)))</formula>
    </cfRule>
  </conditionalFormatting>
  <conditionalFormatting sqref="K120:K122 A120:A122">
    <cfRule type="containsText" dxfId="145" priority="18" operator="containsText" text="NOT OK">
      <formula>NOT(ISERROR(SEARCH("NOT OK",A120)))</formula>
    </cfRule>
  </conditionalFormatting>
  <conditionalFormatting sqref="K120:K122 A120:A122">
    <cfRule type="containsText" dxfId="144" priority="17" operator="containsText" text="NOT OK">
      <formula>NOT(ISERROR(SEARCH("NOT OK",A120)))</formula>
    </cfRule>
  </conditionalFormatting>
  <conditionalFormatting sqref="A165:A166 K165:K166 K169:K175 A169:A175">
    <cfRule type="containsText" dxfId="143" priority="16" operator="containsText" text="NOT OK">
      <formula>NOT(ISERROR(SEARCH("NOT OK",A165)))</formula>
    </cfRule>
  </conditionalFormatting>
  <conditionalFormatting sqref="A167:A174 K167:K174">
    <cfRule type="containsText" dxfId="142" priority="15" operator="containsText" text="NOT OK">
      <formula>NOT(ISERROR(SEARCH("NOT OK",A167)))</formula>
    </cfRule>
  </conditionalFormatting>
  <conditionalFormatting sqref="K191:K192 A191:A192 K195:K197 A195:A197 K199:K201 A199:A201">
    <cfRule type="containsText" dxfId="141" priority="14" operator="containsText" text="NOT OK">
      <formula>NOT(ISERROR(SEARCH("NOT OK",A191)))</formula>
    </cfRule>
  </conditionalFormatting>
  <conditionalFormatting sqref="K193 A193">
    <cfRule type="containsText" dxfId="140" priority="13" operator="containsText" text="NOT OK">
      <formula>NOT(ISERROR(SEARCH("NOT OK",A193)))</formula>
    </cfRule>
  </conditionalFormatting>
  <conditionalFormatting sqref="A194:A197 K194:K197">
    <cfRule type="containsText" dxfId="139" priority="12" operator="containsText" text="NOT OK">
      <formula>NOT(ISERROR(SEARCH("NOT OK",A194)))</formula>
    </cfRule>
  </conditionalFormatting>
  <conditionalFormatting sqref="A198:A200 K198:K200">
    <cfRule type="containsText" dxfId="138" priority="11" operator="containsText" text="NOT OK">
      <formula>NOT(ISERROR(SEARCH("NOT OK",A198)))</formula>
    </cfRule>
  </conditionalFormatting>
  <conditionalFormatting sqref="A198:A200 K198:K200">
    <cfRule type="containsText" dxfId="137" priority="10" operator="containsText" text="NOT OK">
      <formula>NOT(ISERROR(SEARCH("NOT OK",A198)))</formula>
    </cfRule>
  </conditionalFormatting>
  <conditionalFormatting sqref="A22 K22">
    <cfRule type="containsText" dxfId="136" priority="9" operator="containsText" text="NOT OK">
      <formula>NOT(ISERROR(SEARCH("NOT OK",A22)))</formula>
    </cfRule>
  </conditionalFormatting>
  <conditionalFormatting sqref="A48 K48">
    <cfRule type="containsText" dxfId="135" priority="8" operator="containsText" text="NOT OK">
      <formula>NOT(ISERROR(SEARCH("NOT OK",A48)))</formula>
    </cfRule>
  </conditionalFormatting>
  <conditionalFormatting sqref="A74 K74">
    <cfRule type="containsText" dxfId="134" priority="7" operator="containsText" text="NOT OK">
      <formula>NOT(ISERROR(SEARCH("NOT OK",A74)))</formula>
    </cfRule>
  </conditionalFormatting>
  <conditionalFormatting sqref="A100 K100">
    <cfRule type="containsText" dxfId="133" priority="6" operator="containsText" text="NOT OK">
      <formula>NOT(ISERROR(SEARCH("NOT OK",A100)))</formula>
    </cfRule>
  </conditionalFormatting>
  <conditionalFormatting sqref="A126 K126">
    <cfRule type="containsText" dxfId="132" priority="5" operator="containsText" text="NOT OK">
      <formula>NOT(ISERROR(SEARCH("NOT OK",A126)))</formula>
    </cfRule>
  </conditionalFormatting>
  <conditionalFormatting sqref="A152 K152">
    <cfRule type="containsText" dxfId="131" priority="4" operator="containsText" text="NOT OK">
      <formula>NOT(ISERROR(SEARCH("NOT OK",A152)))</formula>
    </cfRule>
  </conditionalFormatting>
  <conditionalFormatting sqref="A178 K178">
    <cfRule type="containsText" dxfId="130" priority="3" operator="containsText" text="NOT OK">
      <formula>NOT(ISERROR(SEARCH("NOT OK",A178)))</formula>
    </cfRule>
  </conditionalFormatting>
  <conditionalFormatting sqref="A204 K204">
    <cfRule type="containsText" dxfId="129" priority="2" operator="containsText" text="NOT OK">
      <formula>NOT(ISERROR(SEARCH("NOT OK",A204)))</formula>
    </cfRule>
  </conditionalFormatting>
  <conditionalFormatting sqref="A230 K230">
    <cfRule type="containsText" dxfId="128" priority="1" operator="containsText" text="NOT OK">
      <formula>NOT(ISERROR(SEARCH("NOT OK",A230)))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Hat Yai International Airport</oddHeader>
  </headerFooter>
  <rowBreaks count="2" manualBreakCount="2">
    <brk id="79" min="11" max="22" man="1"/>
    <brk id="157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W235"/>
  <sheetViews>
    <sheetView topLeftCell="A61" zoomScale="98" zoomScaleNormal="98" workbookViewId="0">
      <selection activeCell="H83" sqref="H83"/>
    </sheetView>
  </sheetViews>
  <sheetFormatPr defaultColWidth="7" defaultRowHeight="12.75"/>
  <cols>
    <col min="1" max="1" width="7" style="3"/>
    <col min="2" max="2" width="12.42578125" style="1" customWidth="1"/>
    <col min="3" max="3" width="10.85546875" style="1" customWidth="1"/>
    <col min="4" max="4" width="11.140625" style="1" customWidth="1"/>
    <col min="5" max="5" width="11.7109375" style="1" customWidth="1"/>
    <col min="6" max="6" width="10.85546875" style="1" customWidth="1"/>
    <col min="7" max="7" width="11.140625" style="1" customWidth="1"/>
    <col min="8" max="8" width="11.7109375" style="1" customWidth="1"/>
    <col min="9" max="9" width="9.28515625" style="2" bestFit="1" customWidth="1"/>
    <col min="10" max="10" width="7" style="1" customWidth="1"/>
    <col min="11" max="11" width="7" style="3"/>
    <col min="12" max="12" width="13" style="1" customWidth="1"/>
    <col min="13" max="14" width="12.7109375" style="1" customWidth="1"/>
    <col min="15" max="15" width="14.28515625" style="1" customWidth="1"/>
    <col min="16" max="16" width="11" style="1" customWidth="1"/>
    <col min="17" max="19" width="12.7109375" style="1" customWidth="1"/>
    <col min="20" max="20" width="14.28515625" style="1" customWidth="1"/>
    <col min="21" max="21" width="11" style="1" customWidth="1"/>
    <col min="22" max="22" width="12.7109375" style="1" customWidth="1"/>
    <col min="23" max="23" width="12.28515625" style="2" customWidth="1"/>
    <col min="24" max="16384" width="7" style="1"/>
  </cols>
  <sheetData>
    <row r="1" spans="1:23" ht="13.5" thickBot="1"/>
    <row r="2" spans="1:23" ht="13.5" thickTop="1">
      <c r="B2" s="449" t="s">
        <v>0</v>
      </c>
      <c r="C2" s="450"/>
      <c r="D2" s="450"/>
      <c r="E2" s="450"/>
      <c r="F2" s="450"/>
      <c r="G2" s="450"/>
      <c r="H2" s="450"/>
      <c r="I2" s="451"/>
      <c r="J2" s="3"/>
      <c r="L2" s="452" t="s">
        <v>1</v>
      </c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4"/>
    </row>
    <row r="3" spans="1:23" ht="13.5" thickBot="1">
      <c r="B3" s="455" t="s">
        <v>46</v>
      </c>
      <c r="C3" s="456"/>
      <c r="D3" s="456"/>
      <c r="E3" s="456"/>
      <c r="F3" s="456"/>
      <c r="G3" s="456"/>
      <c r="H3" s="456"/>
      <c r="I3" s="457"/>
      <c r="J3" s="3"/>
      <c r="L3" s="458" t="s">
        <v>48</v>
      </c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60"/>
    </row>
    <row r="4" spans="1:23" ht="14.25" thickTop="1" thickBot="1">
      <c r="B4" s="105"/>
      <c r="C4" s="364"/>
      <c r="D4" s="364"/>
      <c r="E4" s="364"/>
      <c r="F4" s="364"/>
      <c r="G4" s="364"/>
      <c r="H4" s="364"/>
      <c r="I4" s="107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3.5" customHeight="1" thickTop="1" thickBot="1">
      <c r="B5" s="108"/>
      <c r="C5" s="461" t="s">
        <v>64</v>
      </c>
      <c r="D5" s="462"/>
      <c r="E5" s="463"/>
      <c r="F5" s="461" t="s">
        <v>65</v>
      </c>
      <c r="G5" s="462"/>
      <c r="H5" s="463"/>
      <c r="I5" s="109" t="s">
        <v>2</v>
      </c>
      <c r="J5" s="3"/>
      <c r="L5" s="11"/>
      <c r="M5" s="464" t="s">
        <v>64</v>
      </c>
      <c r="N5" s="465"/>
      <c r="O5" s="465"/>
      <c r="P5" s="465"/>
      <c r="Q5" s="466"/>
      <c r="R5" s="464" t="s">
        <v>65</v>
      </c>
      <c r="S5" s="465"/>
      <c r="T5" s="465"/>
      <c r="U5" s="465"/>
      <c r="V5" s="466"/>
      <c r="W5" s="12" t="s">
        <v>2</v>
      </c>
    </row>
    <row r="6" spans="1:23" ht="13.5" thickTop="1">
      <c r="B6" s="110" t="s">
        <v>3</v>
      </c>
      <c r="C6" s="111"/>
      <c r="D6" s="112"/>
      <c r="E6" s="113"/>
      <c r="F6" s="111"/>
      <c r="G6" s="112"/>
      <c r="H6" s="113"/>
      <c r="I6" s="114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5"/>
      <c r="C7" s="116" t="s">
        <v>5</v>
      </c>
      <c r="D7" s="117" t="s">
        <v>6</v>
      </c>
      <c r="E7" s="408" t="s">
        <v>7</v>
      </c>
      <c r="F7" s="116" t="s">
        <v>5</v>
      </c>
      <c r="G7" s="117" t="s">
        <v>6</v>
      </c>
      <c r="H7" s="118" t="s">
        <v>7</v>
      </c>
      <c r="I7" s="119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10"/>
      <c r="C8" s="120"/>
      <c r="D8" s="121"/>
      <c r="E8" s="173"/>
      <c r="F8" s="120"/>
      <c r="G8" s="121"/>
      <c r="H8" s="173"/>
      <c r="I8" s="123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80" t="str">
        <f t="shared" ref="A9:A14" si="0">IF(ISERROR(F9/G9)," ",IF(F9/G9&gt;0.5,IF(F9/G9&lt;1.5," ","NOT OK"),"NOT OK"))</f>
        <v xml:space="preserve"> </v>
      </c>
      <c r="B9" s="110" t="s">
        <v>13</v>
      </c>
      <c r="C9" s="124">
        <v>870</v>
      </c>
      <c r="D9" s="126">
        <v>886</v>
      </c>
      <c r="E9" s="174">
        <f>SUM(C9:D9)</f>
        <v>1756</v>
      </c>
      <c r="F9" s="419">
        <v>976</v>
      </c>
      <c r="G9" s="420">
        <v>988</v>
      </c>
      <c r="H9" s="174">
        <f>SUM(F9:G9)</f>
        <v>1964</v>
      </c>
      <c r="I9" s="127">
        <f t="shared" ref="I9:I14" si="1">IF(E9=0,0,((H9/E9)-1)*100)</f>
        <v>11.845102505694772</v>
      </c>
      <c r="J9" s="3"/>
      <c r="L9" s="13" t="s">
        <v>13</v>
      </c>
      <c r="M9" s="39">
        <v>143848</v>
      </c>
      <c r="N9" s="37">
        <v>146306</v>
      </c>
      <c r="O9" s="402">
        <f t="shared" ref="O9" si="2">+M9+N9</f>
        <v>290154</v>
      </c>
      <c r="P9" s="401">
        <v>406</v>
      </c>
      <c r="Q9" s="402">
        <f>O9+P9</f>
        <v>290560</v>
      </c>
      <c r="R9" s="427">
        <v>169613</v>
      </c>
      <c r="S9" s="428">
        <v>167180</v>
      </c>
      <c r="T9" s="402">
        <f t="shared" ref="T9:T19" si="3">+R9+S9</f>
        <v>336793</v>
      </c>
      <c r="U9" s="401">
        <v>342</v>
      </c>
      <c r="V9" s="402">
        <f>T9+U9</f>
        <v>337135</v>
      </c>
      <c r="W9" s="40">
        <f t="shared" ref="W9:W14" si="4">IF(Q9=0,0,((V9/Q9)-1)*100)</f>
        <v>16.02939151982379</v>
      </c>
    </row>
    <row r="10" spans="1:23">
      <c r="A10" s="380" t="str">
        <f t="shared" si="0"/>
        <v xml:space="preserve"> </v>
      </c>
      <c r="B10" s="110" t="s">
        <v>14</v>
      </c>
      <c r="C10" s="124">
        <v>817</v>
      </c>
      <c r="D10" s="126">
        <v>819</v>
      </c>
      <c r="E10" s="174">
        <f>SUM(C10:D10)</f>
        <v>1636</v>
      </c>
      <c r="F10" s="419">
        <v>1116</v>
      </c>
      <c r="G10" s="420">
        <v>1117</v>
      </c>
      <c r="H10" s="174">
        <f>SUM(F10:G10)</f>
        <v>2233</v>
      </c>
      <c r="I10" s="127">
        <f t="shared" si="1"/>
        <v>36.49144254278729</v>
      </c>
      <c r="J10" s="3"/>
      <c r="L10" s="13" t="s">
        <v>14</v>
      </c>
      <c r="M10" s="39">
        <v>136258</v>
      </c>
      <c r="N10" s="37">
        <v>144310</v>
      </c>
      <c r="O10" s="342">
        <f>+M10+N10</f>
        <v>280568</v>
      </c>
      <c r="P10" s="401">
        <v>7</v>
      </c>
      <c r="Q10" s="402">
        <f>O10+P10</f>
        <v>280575</v>
      </c>
      <c r="R10" s="427">
        <v>201831</v>
      </c>
      <c r="S10" s="428">
        <v>200600</v>
      </c>
      <c r="T10" s="402">
        <f t="shared" si="3"/>
        <v>402431</v>
      </c>
      <c r="U10" s="401">
        <v>456</v>
      </c>
      <c r="V10" s="402">
        <f>T10+U10</f>
        <v>402887</v>
      </c>
      <c r="W10" s="40">
        <f t="shared" si="4"/>
        <v>43.59333511538803</v>
      </c>
    </row>
    <row r="11" spans="1:23" ht="13.5" thickBot="1">
      <c r="A11" s="382" t="str">
        <f t="shared" si="0"/>
        <v xml:space="preserve"> </v>
      </c>
      <c r="B11" s="110" t="s">
        <v>15</v>
      </c>
      <c r="C11" s="124">
        <v>838</v>
      </c>
      <c r="D11" s="126">
        <v>840</v>
      </c>
      <c r="E11" s="174">
        <f>SUM(C11:D11)</f>
        <v>1678</v>
      </c>
      <c r="F11" s="419">
        <v>1181</v>
      </c>
      <c r="G11" s="420">
        <v>1179</v>
      </c>
      <c r="H11" s="174">
        <f>SUM(F11:G11)</f>
        <v>2360</v>
      </c>
      <c r="I11" s="127">
        <f t="shared" si="1"/>
        <v>40.643623361144222</v>
      </c>
      <c r="J11" s="7"/>
      <c r="L11" s="13" t="s">
        <v>15</v>
      </c>
      <c r="M11" s="39">
        <v>134854</v>
      </c>
      <c r="N11" s="37">
        <v>137451</v>
      </c>
      <c r="O11" s="402">
        <f>+M11+N11</f>
        <v>272305</v>
      </c>
      <c r="P11" s="401">
        <v>156</v>
      </c>
      <c r="Q11" s="402">
        <f>O11+P11</f>
        <v>272461</v>
      </c>
      <c r="R11" s="427">
        <v>193737</v>
      </c>
      <c r="S11" s="428">
        <v>197321</v>
      </c>
      <c r="T11" s="402">
        <f t="shared" si="3"/>
        <v>391058</v>
      </c>
      <c r="U11" s="401">
        <v>155</v>
      </c>
      <c r="V11" s="402">
        <f>T11+U11</f>
        <v>391213</v>
      </c>
      <c r="W11" s="40">
        <f t="shared" si="4"/>
        <v>43.584953442878074</v>
      </c>
    </row>
    <row r="12" spans="1:23" ht="14.25" thickTop="1" thickBot="1">
      <c r="A12" s="380" t="str">
        <f t="shared" si="0"/>
        <v xml:space="preserve"> </v>
      </c>
      <c r="B12" s="131" t="s">
        <v>61</v>
      </c>
      <c r="C12" s="132">
        <f>+C9+C10+C11</f>
        <v>2525</v>
      </c>
      <c r="D12" s="134">
        <f t="shared" ref="D12:H12" si="5">+D9+D10+D11</f>
        <v>2545</v>
      </c>
      <c r="E12" s="178">
        <f t="shared" si="5"/>
        <v>5070</v>
      </c>
      <c r="F12" s="421">
        <f t="shared" si="5"/>
        <v>3273</v>
      </c>
      <c r="G12" s="422">
        <f t="shared" si="5"/>
        <v>3284</v>
      </c>
      <c r="H12" s="178">
        <f t="shared" si="5"/>
        <v>6557</v>
      </c>
      <c r="I12" s="135">
        <f t="shared" si="1"/>
        <v>29.329388560157788</v>
      </c>
      <c r="J12" s="3"/>
      <c r="L12" s="41" t="s">
        <v>61</v>
      </c>
      <c r="M12" s="45">
        <f>+M9+M10+M11</f>
        <v>414960</v>
      </c>
      <c r="N12" s="43">
        <f t="shared" ref="N12:V12" si="6">+N9+N10+N11</f>
        <v>428067</v>
      </c>
      <c r="O12" s="187">
        <f t="shared" si="6"/>
        <v>843027</v>
      </c>
      <c r="P12" s="43">
        <f t="shared" si="6"/>
        <v>569</v>
      </c>
      <c r="Q12" s="187">
        <f t="shared" si="6"/>
        <v>843596</v>
      </c>
      <c r="R12" s="45">
        <f>+R9+R10+R11</f>
        <v>565181</v>
      </c>
      <c r="S12" s="43">
        <f>+S9+S10+S11</f>
        <v>565101</v>
      </c>
      <c r="T12" s="187">
        <f t="shared" si="3"/>
        <v>1130282</v>
      </c>
      <c r="U12" s="43">
        <f>+U9+U10+U11</f>
        <v>953</v>
      </c>
      <c r="V12" s="187">
        <f t="shared" si="6"/>
        <v>1131235</v>
      </c>
      <c r="W12" s="46">
        <f t="shared" si="4"/>
        <v>34.096771440357699</v>
      </c>
    </row>
    <row r="13" spans="1:23" ht="13.5" thickTop="1">
      <c r="A13" s="380" t="str">
        <f t="shared" si="0"/>
        <v xml:space="preserve"> </v>
      </c>
      <c r="B13" s="110" t="s">
        <v>16</v>
      </c>
      <c r="C13" s="137">
        <v>757</v>
      </c>
      <c r="D13" s="139">
        <v>759</v>
      </c>
      <c r="E13" s="174">
        <f t="shared" ref="E13" si="7">SUM(C13:D13)</f>
        <v>1516</v>
      </c>
      <c r="F13" s="423">
        <v>1160</v>
      </c>
      <c r="G13" s="424">
        <v>1160</v>
      </c>
      <c r="H13" s="174">
        <f t="shared" ref="H13" si="8">SUM(F13:G13)</f>
        <v>2320</v>
      </c>
      <c r="I13" s="127">
        <f t="shared" si="1"/>
        <v>53.034300791556731</v>
      </c>
      <c r="J13" s="7"/>
      <c r="L13" s="13" t="s">
        <v>16</v>
      </c>
      <c r="M13" s="39">
        <v>123665</v>
      </c>
      <c r="N13" s="37">
        <v>124996</v>
      </c>
      <c r="O13" s="402">
        <f>+M13+N13</f>
        <v>248661</v>
      </c>
      <c r="P13" s="401">
        <v>10</v>
      </c>
      <c r="Q13" s="402">
        <f>O13+P13</f>
        <v>248671</v>
      </c>
      <c r="R13" s="429">
        <v>181929</v>
      </c>
      <c r="S13" s="430">
        <v>186130</v>
      </c>
      <c r="T13" s="402">
        <f t="shared" si="3"/>
        <v>368059</v>
      </c>
      <c r="U13" s="401">
        <v>12</v>
      </c>
      <c r="V13" s="402">
        <f>T13+U13</f>
        <v>368071</v>
      </c>
      <c r="W13" s="40">
        <f t="shared" si="4"/>
        <v>48.015249064024346</v>
      </c>
    </row>
    <row r="14" spans="1:23">
      <c r="A14" s="380" t="str">
        <f t="shared" si="0"/>
        <v xml:space="preserve"> </v>
      </c>
      <c r="B14" s="110" t="s">
        <v>17</v>
      </c>
      <c r="C14" s="137">
        <v>775</v>
      </c>
      <c r="D14" s="139">
        <v>785</v>
      </c>
      <c r="E14" s="174">
        <f>SUM(C14:D14)</f>
        <v>1560</v>
      </c>
      <c r="F14" s="423">
        <v>1126</v>
      </c>
      <c r="G14" s="424">
        <v>1138</v>
      </c>
      <c r="H14" s="174">
        <f>SUM(F14:G14)</f>
        <v>2264</v>
      </c>
      <c r="I14" s="127">
        <f t="shared" si="1"/>
        <v>45.128205128205124</v>
      </c>
      <c r="L14" s="13" t="s">
        <v>17</v>
      </c>
      <c r="M14" s="39">
        <v>116385</v>
      </c>
      <c r="N14" s="37">
        <v>116735</v>
      </c>
      <c r="O14" s="402">
        <f t="shared" ref="O14" si="9">+M14+N14</f>
        <v>233120</v>
      </c>
      <c r="P14" s="401">
        <v>386</v>
      </c>
      <c r="Q14" s="402">
        <f>O14+P14</f>
        <v>233506</v>
      </c>
      <c r="R14" s="427">
        <v>162669</v>
      </c>
      <c r="S14" s="428">
        <v>167234</v>
      </c>
      <c r="T14" s="402">
        <f t="shared" si="3"/>
        <v>329903</v>
      </c>
      <c r="U14" s="389">
        <v>183</v>
      </c>
      <c r="V14" s="402">
        <f>T14+U14</f>
        <v>330086</v>
      </c>
      <c r="W14" s="40">
        <f t="shared" si="4"/>
        <v>41.360821563471603</v>
      </c>
    </row>
    <row r="15" spans="1:23" ht="13.5" thickBot="1">
      <c r="A15" s="383" t="str">
        <f>IF(ISERROR(F15/G15)," ",IF(F15/G15&gt;0.5,IF(F15/G15&lt;1.5," ","NOT OK"),"NOT OK"))</f>
        <v xml:space="preserve"> </v>
      </c>
      <c r="B15" s="110" t="s">
        <v>18</v>
      </c>
      <c r="C15" s="137">
        <v>770</v>
      </c>
      <c r="D15" s="139">
        <v>768</v>
      </c>
      <c r="E15" s="174">
        <f>SUM(C15:D15)</f>
        <v>1538</v>
      </c>
      <c r="F15" s="423">
        <v>1156</v>
      </c>
      <c r="G15" s="424">
        <v>1157</v>
      </c>
      <c r="H15" s="174">
        <f>SUM(F15:G15)</f>
        <v>2313</v>
      </c>
      <c r="I15" s="127">
        <f>IF(E15=0,0,((H15/E15)-1)*100)</f>
        <v>50.390117035110535</v>
      </c>
      <c r="J15" s="8"/>
      <c r="L15" s="13" t="s">
        <v>18</v>
      </c>
      <c r="M15" s="39">
        <v>123899</v>
      </c>
      <c r="N15" s="37">
        <v>118026</v>
      </c>
      <c r="O15" s="402">
        <f>+M15+N15</f>
        <v>241925</v>
      </c>
      <c r="P15" s="401">
        <v>98</v>
      </c>
      <c r="Q15" s="402">
        <f>O15+P15</f>
        <v>242023</v>
      </c>
      <c r="R15" s="427">
        <v>183561</v>
      </c>
      <c r="S15" s="428">
        <v>175048</v>
      </c>
      <c r="T15" s="402">
        <f t="shared" si="3"/>
        <v>358609</v>
      </c>
      <c r="U15" s="401">
        <v>19</v>
      </c>
      <c r="V15" s="402">
        <f>T15+U15</f>
        <v>358628</v>
      </c>
      <c r="W15" s="40">
        <f>IF(Q15=0,0,((V15/Q15)-1)*100)</f>
        <v>48.179305272639382</v>
      </c>
    </row>
    <row r="16" spans="1:23" ht="15.75" customHeight="1" thickTop="1" thickBot="1">
      <c r="A16" s="9" t="str">
        <f>IF(ISERROR(F16/G16)," ",IF(F16/G16&gt;0.5,IF(F16/G16&lt;1.5," ","NOT OK"),"NOT OK"))</f>
        <v xml:space="preserve"> </v>
      </c>
      <c r="B16" s="140" t="s">
        <v>19</v>
      </c>
      <c r="C16" s="132">
        <f>+C13+C14+C15</f>
        <v>2302</v>
      </c>
      <c r="D16" s="142">
        <f t="shared" ref="D16:H16" si="10">+D13+D14+D15</f>
        <v>2312</v>
      </c>
      <c r="E16" s="176">
        <f t="shared" si="10"/>
        <v>4614</v>
      </c>
      <c r="F16" s="421">
        <f t="shared" si="10"/>
        <v>3442</v>
      </c>
      <c r="G16" s="425">
        <f t="shared" si="10"/>
        <v>3455</v>
      </c>
      <c r="H16" s="176">
        <f t="shared" si="10"/>
        <v>6897</v>
      </c>
      <c r="I16" s="135">
        <f>IF(E16=0,0,((H16/E16)-1)*100)</f>
        <v>49.479843953185963</v>
      </c>
      <c r="J16" s="9"/>
      <c r="K16" s="397"/>
      <c r="L16" s="47" t="s">
        <v>19</v>
      </c>
      <c r="M16" s="48">
        <f>+M13+M14+M15</f>
        <v>363949</v>
      </c>
      <c r="N16" s="49">
        <f t="shared" ref="N16:V16" si="11">+N13+N14+N15</f>
        <v>359757</v>
      </c>
      <c r="O16" s="188">
        <f t="shared" si="11"/>
        <v>723706</v>
      </c>
      <c r="P16" s="49">
        <f t="shared" si="11"/>
        <v>494</v>
      </c>
      <c r="Q16" s="188">
        <f t="shared" si="11"/>
        <v>724200</v>
      </c>
      <c r="R16" s="48">
        <f>+R13+R14+R15</f>
        <v>528159</v>
      </c>
      <c r="S16" s="49">
        <f>+S13+S14+S15</f>
        <v>528412</v>
      </c>
      <c r="T16" s="188">
        <f t="shared" si="3"/>
        <v>1056571</v>
      </c>
      <c r="U16" s="49">
        <f>+U13+U14+U15</f>
        <v>214</v>
      </c>
      <c r="V16" s="188">
        <f t="shared" si="11"/>
        <v>1056785</v>
      </c>
      <c r="W16" s="50">
        <f>IF(Q16=0,0,((V16/Q16)-1)*100)</f>
        <v>45.924468378900855</v>
      </c>
    </row>
    <row r="17" spans="1:23" ht="13.5" thickTop="1">
      <c r="A17" s="380" t="str">
        <f>IF(ISERROR(F17/G17)," ",IF(F17/G17&gt;0.5,IF(F17/G17&lt;1.5," ","NOT OK"),"NOT OK"))</f>
        <v xml:space="preserve"> </v>
      </c>
      <c r="B17" s="110" t="s">
        <v>20</v>
      </c>
      <c r="C17" s="124">
        <v>848</v>
      </c>
      <c r="D17" s="126">
        <v>863</v>
      </c>
      <c r="E17" s="177">
        <f>SUM(C17:D17)</f>
        <v>1711</v>
      </c>
      <c r="F17" s="419">
        <v>1171</v>
      </c>
      <c r="G17" s="420">
        <v>1195</v>
      </c>
      <c r="H17" s="177">
        <f>SUM(F17:G17)</f>
        <v>2366</v>
      </c>
      <c r="I17" s="127">
        <f>IF(E17=0,0,((H17/E17)-1)*100)</f>
        <v>38.281706604324953</v>
      </c>
      <c r="J17" s="7"/>
      <c r="L17" s="13" t="s">
        <v>21</v>
      </c>
      <c r="M17" s="39">
        <v>136930</v>
      </c>
      <c r="N17" s="37">
        <v>137479</v>
      </c>
      <c r="O17" s="402">
        <f>+M17+N17</f>
        <v>274409</v>
      </c>
      <c r="P17" s="401">
        <v>9</v>
      </c>
      <c r="Q17" s="402">
        <f>O17+P17</f>
        <v>274418</v>
      </c>
      <c r="R17" s="427">
        <v>177296</v>
      </c>
      <c r="S17" s="428">
        <v>180728</v>
      </c>
      <c r="T17" s="402">
        <f t="shared" si="3"/>
        <v>358024</v>
      </c>
      <c r="U17" s="401">
        <v>377</v>
      </c>
      <c r="V17" s="402">
        <f>T17+U17</f>
        <v>358401</v>
      </c>
      <c r="W17" s="40">
        <f>IF(Q17=0,0,((V17/Q17)-1)*100)</f>
        <v>30.60404200890612</v>
      </c>
    </row>
    <row r="18" spans="1:23">
      <c r="A18" s="380" t="str">
        <f t="shared" ref="A18" si="12">IF(ISERROR(F18/G18)," ",IF(F18/G18&gt;0.5,IF(F18/G18&lt;1.5," ","NOT OK"),"NOT OK"))</f>
        <v xml:space="preserve"> </v>
      </c>
      <c r="B18" s="110" t="s">
        <v>22</v>
      </c>
      <c r="C18" s="124">
        <v>884</v>
      </c>
      <c r="D18" s="126">
        <v>885</v>
      </c>
      <c r="E18" s="168">
        <f t="shared" ref="E18" si="13">SUM(C18:D18)</f>
        <v>1769</v>
      </c>
      <c r="F18" s="419">
        <v>1168</v>
      </c>
      <c r="G18" s="420">
        <v>1171</v>
      </c>
      <c r="H18" s="168">
        <f t="shared" ref="H18" si="14">SUM(F18:G18)</f>
        <v>2339</v>
      </c>
      <c r="I18" s="127">
        <f t="shared" ref="I18" si="15">IF(E18=0,0,((H18/E18)-1)*100)</f>
        <v>32.221594120972298</v>
      </c>
      <c r="J18" s="7"/>
      <c r="L18" s="13" t="s">
        <v>22</v>
      </c>
      <c r="M18" s="39">
        <v>148378</v>
      </c>
      <c r="N18" s="37">
        <v>148414</v>
      </c>
      <c r="O18" s="402">
        <f t="shared" ref="O18" si="16">+M18+N18</f>
        <v>296792</v>
      </c>
      <c r="P18" s="401">
        <v>610</v>
      </c>
      <c r="Q18" s="402">
        <f>O18+P18</f>
        <v>297402</v>
      </c>
      <c r="R18" s="427">
        <v>182838</v>
      </c>
      <c r="S18" s="428">
        <v>185202</v>
      </c>
      <c r="T18" s="402">
        <f t="shared" si="3"/>
        <v>368040</v>
      </c>
      <c r="U18" s="401">
        <v>28</v>
      </c>
      <c r="V18" s="402">
        <f>T18+U18</f>
        <v>368068</v>
      </c>
      <c r="W18" s="40">
        <f t="shared" ref="W18" si="17">IF(Q18=0,0,((V18/Q18)-1)*100)</f>
        <v>23.761104498288521</v>
      </c>
    </row>
    <row r="19" spans="1:23" ht="13.5" thickBot="1">
      <c r="A19" s="380" t="str">
        <f>IF(ISERROR(F19/G19)," ",IF(F19/G19&gt;0.5,IF(F19/G19&lt;1.5," ","NOT OK"),"NOT OK"))</f>
        <v xml:space="preserve"> </v>
      </c>
      <c r="B19" s="110" t="s">
        <v>23</v>
      </c>
      <c r="C19" s="124">
        <v>756</v>
      </c>
      <c r="D19" s="143">
        <v>758</v>
      </c>
      <c r="E19" s="172">
        <f>SUM(C19:D19)</f>
        <v>1514</v>
      </c>
      <c r="F19" s="419">
        <v>1075</v>
      </c>
      <c r="G19" s="426">
        <v>1074</v>
      </c>
      <c r="H19" s="172">
        <f>SUM(F19:G19)</f>
        <v>2149</v>
      </c>
      <c r="I19" s="144">
        <f>IF(E19=0,0,((H19/E19)-1)*100)</f>
        <v>41.94187582562747</v>
      </c>
      <c r="J19" s="7"/>
      <c r="L19" s="13" t="s">
        <v>23</v>
      </c>
      <c r="M19" s="39">
        <v>117812</v>
      </c>
      <c r="N19" s="37">
        <v>114872</v>
      </c>
      <c r="O19" s="402">
        <f>+M19+N19</f>
        <v>232684</v>
      </c>
      <c r="P19" s="401">
        <v>192</v>
      </c>
      <c r="Q19" s="402">
        <f>O19+P19</f>
        <v>232876</v>
      </c>
      <c r="R19" s="427">
        <v>146010</v>
      </c>
      <c r="S19" s="428">
        <v>141326</v>
      </c>
      <c r="T19" s="402">
        <f t="shared" si="3"/>
        <v>287336</v>
      </c>
      <c r="U19" s="401">
        <v>27</v>
      </c>
      <c r="V19" s="402">
        <f>T19+U19</f>
        <v>287363</v>
      </c>
      <c r="W19" s="40">
        <f>IF(Q19=0,0,((V19/Q19)-1)*100)</f>
        <v>23.397430392140016</v>
      </c>
    </row>
    <row r="20" spans="1:23" ht="14.25" customHeight="1" thickTop="1" thickBot="1">
      <c r="A20" s="380" t="str">
        <f t="shared" ref="A20:A65" si="18">IF(ISERROR(F20/G20)," ",IF(F20/G20&gt;0.5,IF(F20/G20&lt;1.5," ","NOT OK"),"NOT OK"))</f>
        <v xml:space="preserve"> </v>
      </c>
      <c r="B20" s="131" t="s">
        <v>24</v>
      </c>
      <c r="C20" s="132">
        <f t="shared" ref="C20:E20" si="19">+C17+C18+C19</f>
        <v>2488</v>
      </c>
      <c r="D20" s="134">
        <f t="shared" si="19"/>
        <v>2506</v>
      </c>
      <c r="E20" s="178">
        <f t="shared" si="19"/>
        <v>4994</v>
      </c>
      <c r="F20" s="132">
        <f t="shared" ref="F20:H20" si="20">+F17+F18+F19</f>
        <v>3414</v>
      </c>
      <c r="G20" s="134">
        <f t="shared" si="20"/>
        <v>3440</v>
      </c>
      <c r="H20" s="178">
        <f t="shared" si="20"/>
        <v>6854</v>
      </c>
      <c r="I20" s="135">
        <f t="shared" ref="I20" si="21">IF(E20=0,0,((H20/E20)-1)*100)</f>
        <v>37.244693632358825</v>
      </c>
      <c r="J20" s="3"/>
      <c r="L20" s="41" t="s">
        <v>24</v>
      </c>
      <c r="M20" s="45">
        <f t="shared" ref="M20:V20" si="22">+M17+M18+M19</f>
        <v>403120</v>
      </c>
      <c r="N20" s="43">
        <f t="shared" si="22"/>
        <v>400765</v>
      </c>
      <c r="O20" s="187">
        <f t="shared" si="22"/>
        <v>803885</v>
      </c>
      <c r="P20" s="43">
        <f t="shared" si="22"/>
        <v>811</v>
      </c>
      <c r="Q20" s="187">
        <f t="shared" si="22"/>
        <v>804696</v>
      </c>
      <c r="R20" s="45">
        <f t="shared" si="22"/>
        <v>506144</v>
      </c>
      <c r="S20" s="43">
        <f t="shared" si="22"/>
        <v>507256</v>
      </c>
      <c r="T20" s="187">
        <f t="shared" si="22"/>
        <v>1013400</v>
      </c>
      <c r="U20" s="43">
        <f t="shared" si="22"/>
        <v>432</v>
      </c>
      <c r="V20" s="187">
        <f t="shared" si="22"/>
        <v>1013832</v>
      </c>
      <c r="W20" s="46">
        <f t="shared" ref="W20" si="23">IF(Q20=0,0,((V20/Q20)-1)*100)</f>
        <v>25.989441975603199</v>
      </c>
    </row>
    <row r="21" spans="1:23" ht="14.25" customHeight="1" thickTop="1" thickBot="1">
      <c r="A21" s="380" t="str">
        <f t="shared" ref="A21:A26" si="24">IF(ISERROR(F21/G21)," ",IF(F21/G21&gt;0.5,IF(F21/G21&lt;1.5," ","NOT OK"),"NOT OK"))</f>
        <v xml:space="preserve"> </v>
      </c>
      <c r="B21" s="110" t="s">
        <v>10</v>
      </c>
      <c r="C21" s="124">
        <v>791</v>
      </c>
      <c r="D21" s="126">
        <v>802</v>
      </c>
      <c r="E21" s="174">
        <f>SUM(C21:D21)</f>
        <v>1593</v>
      </c>
      <c r="F21" s="124">
        <v>1106</v>
      </c>
      <c r="G21" s="126">
        <v>1121</v>
      </c>
      <c r="H21" s="174">
        <f>SUM(F21:G21)</f>
        <v>2227</v>
      </c>
      <c r="I21" s="127">
        <f t="shared" ref="I21:I22" si="25">IF(E21=0,0,((H21/E21)-1)*100)</f>
        <v>39.799121155053349</v>
      </c>
      <c r="J21" s="3"/>
      <c r="L21" s="13" t="s">
        <v>10</v>
      </c>
      <c r="M21" s="39">
        <v>124972</v>
      </c>
      <c r="N21" s="37">
        <v>129085</v>
      </c>
      <c r="O21" s="402">
        <f>SUM(M21:N21)</f>
        <v>254057</v>
      </c>
      <c r="P21" s="401">
        <v>11</v>
      </c>
      <c r="Q21" s="402">
        <f t="shared" ref="Q21" si="26">O21+P21</f>
        <v>254068</v>
      </c>
      <c r="R21" s="39">
        <v>146104</v>
      </c>
      <c r="S21" s="37">
        <v>151885</v>
      </c>
      <c r="T21" s="186">
        <f>SUM(R21:S21)</f>
        <v>297989</v>
      </c>
      <c r="U21" s="147">
        <v>682</v>
      </c>
      <c r="V21" s="186">
        <f t="shared" ref="V21" si="27">T21+U21</f>
        <v>298671</v>
      </c>
      <c r="W21" s="40">
        <f t="shared" ref="W21:W22" si="28">IF(Q21=0,0,((V21/Q21)-1)*100)</f>
        <v>17.555536313113016</v>
      </c>
    </row>
    <row r="22" spans="1:23" ht="14.25" customHeight="1" thickTop="1" thickBot="1">
      <c r="A22" s="380" t="str">
        <f t="shared" si="24"/>
        <v xml:space="preserve"> </v>
      </c>
      <c r="B22" s="131" t="s">
        <v>66</v>
      </c>
      <c r="C22" s="132">
        <f>+C12+C16+C20+C21</f>
        <v>8106</v>
      </c>
      <c r="D22" s="134">
        <f t="shared" ref="D22:H22" si="29">+D12+D16+D20+D21</f>
        <v>8165</v>
      </c>
      <c r="E22" s="178">
        <f t="shared" si="29"/>
        <v>16271</v>
      </c>
      <c r="F22" s="132">
        <f t="shared" si="29"/>
        <v>11235</v>
      </c>
      <c r="G22" s="134">
        <f t="shared" si="29"/>
        <v>11300</v>
      </c>
      <c r="H22" s="178">
        <f t="shared" si="29"/>
        <v>22535</v>
      </c>
      <c r="I22" s="135">
        <f t="shared" si="25"/>
        <v>38.497941122242032</v>
      </c>
      <c r="J22" s="3"/>
      <c r="L22" s="41" t="s">
        <v>66</v>
      </c>
      <c r="M22" s="45">
        <f>+M12+M16+M20+M21</f>
        <v>1307001</v>
      </c>
      <c r="N22" s="43">
        <f t="shared" ref="N22:V22" si="30">+N12+N16+N20+N21</f>
        <v>1317674</v>
      </c>
      <c r="O22" s="187">
        <f t="shared" si="30"/>
        <v>2624675</v>
      </c>
      <c r="P22" s="43">
        <f t="shared" si="30"/>
        <v>1885</v>
      </c>
      <c r="Q22" s="187">
        <f t="shared" si="30"/>
        <v>2626560</v>
      </c>
      <c r="R22" s="45">
        <f t="shared" si="30"/>
        <v>1745588</v>
      </c>
      <c r="S22" s="43">
        <f t="shared" si="30"/>
        <v>1752654</v>
      </c>
      <c r="T22" s="187">
        <f t="shared" si="30"/>
        <v>3498242</v>
      </c>
      <c r="U22" s="43">
        <f t="shared" si="30"/>
        <v>2281</v>
      </c>
      <c r="V22" s="187">
        <f t="shared" si="30"/>
        <v>3500523</v>
      </c>
      <c r="W22" s="46">
        <f t="shared" si="28"/>
        <v>33.27405427631578</v>
      </c>
    </row>
    <row r="23" spans="1:23" ht="14.25" customHeight="1" thickTop="1">
      <c r="A23" s="380" t="str">
        <f>IF(ISERROR(F23/G23)," ",IF(F23/G23&gt;0.5,IF(F23/G23&lt;1.5," ","NOT OK"),"NOT OK"))</f>
        <v xml:space="preserve"> </v>
      </c>
      <c r="B23" s="110" t="s">
        <v>11</v>
      </c>
      <c r="C23" s="124">
        <v>789</v>
      </c>
      <c r="D23" s="126">
        <v>789</v>
      </c>
      <c r="E23" s="174">
        <f>SUM(C23:D23)</f>
        <v>1578</v>
      </c>
      <c r="F23" s="124"/>
      <c r="G23" s="126"/>
      <c r="H23" s="174"/>
      <c r="I23" s="127"/>
      <c r="J23" s="3"/>
      <c r="K23" s="6"/>
      <c r="L23" s="13" t="s">
        <v>11</v>
      </c>
      <c r="M23" s="39">
        <v>127123</v>
      </c>
      <c r="N23" s="37">
        <v>118146</v>
      </c>
      <c r="O23" s="402">
        <f>SUM(M23:N23)</f>
        <v>245269</v>
      </c>
      <c r="P23" s="401">
        <v>316</v>
      </c>
      <c r="Q23" s="402">
        <f>O23+P23</f>
        <v>245585</v>
      </c>
      <c r="R23" s="39"/>
      <c r="S23" s="37"/>
      <c r="T23" s="186"/>
      <c r="U23" s="147"/>
      <c r="V23" s="186"/>
      <c r="W23" s="40"/>
    </row>
    <row r="24" spans="1:23" ht="14.25" customHeight="1" thickBot="1">
      <c r="A24" s="380" t="str">
        <f>IF(ISERROR(F24/G24)," ",IF(F24/G24&gt;0.5,IF(F24/G24&lt;1.5," ","NOT OK"),"NOT OK"))</f>
        <v xml:space="preserve"> </v>
      </c>
      <c r="B24" s="115" t="s">
        <v>12</v>
      </c>
      <c r="C24" s="128">
        <v>881</v>
      </c>
      <c r="D24" s="130">
        <v>883</v>
      </c>
      <c r="E24" s="174">
        <f>SUM(C24:D24)</f>
        <v>1764</v>
      </c>
      <c r="F24" s="128"/>
      <c r="G24" s="130"/>
      <c r="H24" s="174"/>
      <c r="I24" s="127"/>
      <c r="J24" s="3"/>
      <c r="K24" s="6"/>
      <c r="L24" s="22" t="s">
        <v>12</v>
      </c>
      <c r="M24" s="39">
        <v>157539</v>
      </c>
      <c r="N24" s="37">
        <v>145689</v>
      </c>
      <c r="O24" s="402">
        <f t="shared" ref="O24" si="31">SUM(M24:N24)</f>
        <v>303228</v>
      </c>
      <c r="P24" s="401">
        <v>15</v>
      </c>
      <c r="Q24" s="304">
        <f>O24+P24</f>
        <v>303243</v>
      </c>
      <c r="R24" s="39"/>
      <c r="S24" s="37"/>
      <c r="T24" s="186"/>
      <c r="U24" s="147"/>
      <c r="V24" s="304"/>
      <c r="W24" s="40"/>
    </row>
    <row r="25" spans="1:23" ht="14.25" customHeight="1" thickTop="1" thickBot="1">
      <c r="A25" s="380" t="str">
        <f t="shared" ref="A25" si="32">IF(ISERROR(F25/G25)," ",IF(F25/G25&gt;0.5,IF(F25/G25&lt;1.5," ","NOT OK"),"NOT OK"))</f>
        <v xml:space="preserve"> </v>
      </c>
      <c r="B25" s="131" t="s">
        <v>38</v>
      </c>
      <c r="C25" s="132">
        <f t="shared" ref="C25:E25" si="33">+C21+C23+C24</f>
        <v>2461</v>
      </c>
      <c r="D25" s="134">
        <f t="shared" si="33"/>
        <v>2474</v>
      </c>
      <c r="E25" s="178">
        <f t="shared" si="33"/>
        <v>4935</v>
      </c>
      <c r="F25" s="132"/>
      <c r="G25" s="134"/>
      <c r="H25" s="178"/>
      <c r="I25" s="135"/>
      <c r="J25" s="3"/>
      <c r="L25" s="41" t="s">
        <v>38</v>
      </c>
      <c r="M25" s="45">
        <f t="shared" ref="M25:Q25" si="34">+M21+M23+M24</f>
        <v>409634</v>
      </c>
      <c r="N25" s="43">
        <f t="shared" si="34"/>
        <v>392920</v>
      </c>
      <c r="O25" s="187">
        <f t="shared" si="34"/>
        <v>802554</v>
      </c>
      <c r="P25" s="43">
        <f t="shared" si="34"/>
        <v>342</v>
      </c>
      <c r="Q25" s="187">
        <f t="shared" si="34"/>
        <v>802896</v>
      </c>
      <c r="R25" s="45"/>
      <c r="S25" s="43"/>
      <c r="T25" s="187"/>
      <c r="U25" s="43"/>
      <c r="V25" s="187"/>
      <c r="W25" s="46"/>
    </row>
    <row r="26" spans="1:23" ht="14.25" customHeight="1" thickTop="1" thickBot="1">
      <c r="A26" s="381" t="str">
        <f t="shared" si="24"/>
        <v xml:space="preserve"> </v>
      </c>
      <c r="B26" s="131" t="s">
        <v>63</v>
      </c>
      <c r="C26" s="132">
        <f t="shared" ref="C26:E26" si="35">+C12+C16+C20+C25</f>
        <v>9776</v>
      </c>
      <c r="D26" s="134">
        <f t="shared" si="35"/>
        <v>9837</v>
      </c>
      <c r="E26" s="175">
        <f t="shared" si="35"/>
        <v>19613</v>
      </c>
      <c r="F26" s="132"/>
      <c r="G26" s="134"/>
      <c r="H26" s="175"/>
      <c r="I26" s="136"/>
      <c r="J26" s="7"/>
      <c r="L26" s="41" t="s">
        <v>63</v>
      </c>
      <c r="M26" s="45">
        <f t="shared" ref="M26:Q26" si="36">+M12+M16+M20+M25</f>
        <v>1591663</v>
      </c>
      <c r="N26" s="43">
        <f t="shared" si="36"/>
        <v>1581509</v>
      </c>
      <c r="O26" s="187">
        <f t="shared" si="36"/>
        <v>3173172</v>
      </c>
      <c r="P26" s="44">
        <f t="shared" si="36"/>
        <v>2216</v>
      </c>
      <c r="Q26" s="190">
        <f t="shared" si="36"/>
        <v>3175388</v>
      </c>
      <c r="R26" s="45"/>
      <c r="S26" s="43"/>
      <c r="T26" s="187"/>
      <c r="U26" s="44"/>
      <c r="V26" s="190"/>
      <c r="W26" s="46"/>
    </row>
    <row r="27" spans="1:23" ht="14.25" thickTop="1" thickBot="1">
      <c r="B27" s="145" t="s">
        <v>60</v>
      </c>
      <c r="C27" s="106"/>
      <c r="D27" s="106"/>
      <c r="E27" s="106"/>
      <c r="F27" s="106"/>
      <c r="G27" s="106"/>
      <c r="H27" s="106"/>
      <c r="I27" s="107"/>
      <c r="J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1:23" ht="13.5" thickTop="1">
      <c r="B28" s="449" t="s">
        <v>25</v>
      </c>
      <c r="C28" s="450"/>
      <c r="D28" s="450"/>
      <c r="E28" s="450"/>
      <c r="F28" s="450"/>
      <c r="G28" s="450"/>
      <c r="H28" s="450"/>
      <c r="I28" s="451"/>
      <c r="J28" s="3"/>
      <c r="L28" s="452" t="s">
        <v>26</v>
      </c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4"/>
    </row>
    <row r="29" spans="1:23" ht="13.5" thickBot="1">
      <c r="B29" s="455" t="s">
        <v>47</v>
      </c>
      <c r="C29" s="456"/>
      <c r="D29" s="456"/>
      <c r="E29" s="456"/>
      <c r="F29" s="456"/>
      <c r="G29" s="456"/>
      <c r="H29" s="456"/>
      <c r="I29" s="457"/>
      <c r="J29" s="3"/>
      <c r="L29" s="458" t="s">
        <v>49</v>
      </c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60"/>
    </row>
    <row r="30" spans="1:23" ht="14.25" thickTop="1" thickBot="1">
      <c r="B30" s="105"/>
      <c r="C30" s="106"/>
      <c r="D30" s="106"/>
      <c r="E30" s="106"/>
      <c r="F30" s="106"/>
      <c r="G30" s="106"/>
      <c r="H30" s="106"/>
      <c r="I30" s="107"/>
      <c r="J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1:23" ht="14.25" thickTop="1" thickBot="1">
      <c r="B31" s="108"/>
      <c r="C31" s="461" t="s">
        <v>64</v>
      </c>
      <c r="D31" s="462"/>
      <c r="E31" s="463"/>
      <c r="F31" s="461" t="s">
        <v>65</v>
      </c>
      <c r="G31" s="462"/>
      <c r="H31" s="463"/>
      <c r="I31" s="109" t="s">
        <v>2</v>
      </c>
      <c r="J31" s="3"/>
      <c r="L31" s="11"/>
      <c r="M31" s="464" t="s">
        <v>64</v>
      </c>
      <c r="N31" s="465"/>
      <c r="O31" s="465"/>
      <c r="P31" s="465"/>
      <c r="Q31" s="466"/>
      <c r="R31" s="464" t="s">
        <v>65</v>
      </c>
      <c r="S31" s="465"/>
      <c r="T31" s="465"/>
      <c r="U31" s="465"/>
      <c r="V31" s="466"/>
      <c r="W31" s="12" t="s">
        <v>2</v>
      </c>
    </row>
    <row r="32" spans="1:23" ht="13.5" thickTop="1">
      <c r="B32" s="110" t="s">
        <v>3</v>
      </c>
      <c r="C32" s="111"/>
      <c r="D32" s="112"/>
      <c r="E32" s="113"/>
      <c r="F32" s="111"/>
      <c r="G32" s="112"/>
      <c r="H32" s="113"/>
      <c r="I32" s="114" t="s">
        <v>4</v>
      </c>
      <c r="J32" s="3"/>
      <c r="L32" s="13" t="s">
        <v>3</v>
      </c>
      <c r="M32" s="19"/>
      <c r="N32" s="15"/>
      <c r="O32" s="16"/>
      <c r="P32" s="17"/>
      <c r="Q32" s="20"/>
      <c r="R32" s="19"/>
      <c r="S32" s="15"/>
      <c r="T32" s="16"/>
      <c r="U32" s="17"/>
      <c r="V32" s="20"/>
      <c r="W32" s="21" t="s">
        <v>4</v>
      </c>
    </row>
    <row r="33" spans="1:23" ht="13.5" thickBot="1">
      <c r="B33" s="115"/>
      <c r="C33" s="116" t="s">
        <v>5</v>
      </c>
      <c r="D33" s="117" t="s">
        <v>6</v>
      </c>
      <c r="E33" s="408" t="s">
        <v>7</v>
      </c>
      <c r="F33" s="116" t="s">
        <v>5</v>
      </c>
      <c r="G33" s="117" t="s">
        <v>6</v>
      </c>
      <c r="H33" s="118" t="s">
        <v>7</v>
      </c>
      <c r="I33" s="119"/>
      <c r="J33" s="3"/>
      <c r="L33" s="22"/>
      <c r="M33" s="27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1:23" ht="5.25" customHeight="1" thickTop="1">
      <c r="B34" s="110"/>
      <c r="C34" s="120"/>
      <c r="D34" s="121"/>
      <c r="E34" s="122"/>
      <c r="F34" s="120"/>
      <c r="G34" s="121"/>
      <c r="H34" s="122"/>
      <c r="I34" s="123"/>
      <c r="J34" s="3"/>
      <c r="L34" s="13"/>
      <c r="M34" s="33"/>
      <c r="N34" s="30"/>
      <c r="O34" s="31"/>
      <c r="P34" s="32"/>
      <c r="Q34" s="34"/>
      <c r="R34" s="33"/>
      <c r="S34" s="30"/>
      <c r="T34" s="31"/>
      <c r="U34" s="32"/>
      <c r="V34" s="34"/>
      <c r="W34" s="35"/>
    </row>
    <row r="35" spans="1:23">
      <c r="A35" s="3" t="str">
        <f t="shared" ref="A35:A40" si="37">IF(ISERROR(F35/G35)," ",IF(F35/G35&gt;0.5,IF(F35/G35&lt;1.5," ","NOT OK"),"NOT OK"))</f>
        <v xml:space="preserve"> </v>
      </c>
      <c r="B35" s="110" t="s">
        <v>13</v>
      </c>
      <c r="C35" s="124">
        <v>1186</v>
      </c>
      <c r="D35" s="126">
        <v>1174</v>
      </c>
      <c r="E35" s="174">
        <f t="shared" ref="E35" si="38">SUM(C35:D35)</f>
        <v>2360</v>
      </c>
      <c r="F35" s="419">
        <v>1298</v>
      </c>
      <c r="G35" s="420">
        <v>1285</v>
      </c>
      <c r="H35" s="174">
        <f t="shared" ref="H35" si="39">SUM(F35:G35)</f>
        <v>2583</v>
      </c>
      <c r="I35" s="127">
        <f t="shared" ref="I35:I40" si="40">IF(E35=0,0,((H35/E35)-1)*100)</f>
        <v>9.4491525423728859</v>
      </c>
      <c r="L35" s="13" t="s">
        <v>13</v>
      </c>
      <c r="M35" s="39">
        <v>188290</v>
      </c>
      <c r="N35" s="37">
        <v>184662</v>
      </c>
      <c r="O35" s="402">
        <f t="shared" ref="O35" si="41">+M35+N35</f>
        <v>372952</v>
      </c>
      <c r="P35" s="38">
        <v>0</v>
      </c>
      <c r="Q35" s="189">
        <f>O35+P35</f>
        <v>372952</v>
      </c>
      <c r="R35" s="427">
        <v>215557</v>
      </c>
      <c r="S35" s="428">
        <v>213268</v>
      </c>
      <c r="T35" s="402">
        <f t="shared" ref="T35:T45" si="42">+R35+S35</f>
        <v>428825</v>
      </c>
      <c r="U35" s="390">
        <v>190</v>
      </c>
      <c r="V35" s="189">
        <f>T35+U35</f>
        <v>429015</v>
      </c>
      <c r="W35" s="40">
        <f t="shared" ref="W35:W40" si="43">IF(Q35=0,0,((V35/Q35)-1)*100)</f>
        <v>15.032229348548864</v>
      </c>
    </row>
    <row r="36" spans="1:23">
      <c r="A36" s="3" t="str">
        <f t="shared" si="37"/>
        <v xml:space="preserve"> </v>
      </c>
      <c r="B36" s="110" t="s">
        <v>14</v>
      </c>
      <c r="C36" s="124">
        <v>1032</v>
      </c>
      <c r="D36" s="126">
        <v>1031</v>
      </c>
      <c r="E36" s="174">
        <f>SUM(C36:D36)</f>
        <v>2063</v>
      </c>
      <c r="F36" s="419">
        <v>1188</v>
      </c>
      <c r="G36" s="420">
        <v>1187</v>
      </c>
      <c r="H36" s="174">
        <f>SUM(F36:G36)</f>
        <v>2375</v>
      </c>
      <c r="I36" s="127">
        <f t="shared" si="40"/>
        <v>15.123606398448853</v>
      </c>
      <c r="J36" s="3"/>
      <c r="L36" s="13" t="s">
        <v>14</v>
      </c>
      <c r="M36" s="39">
        <v>170215</v>
      </c>
      <c r="N36" s="37">
        <v>168130</v>
      </c>
      <c r="O36" s="402">
        <f>+M36+N36</f>
        <v>338345</v>
      </c>
      <c r="P36" s="38">
        <v>0</v>
      </c>
      <c r="Q36" s="189">
        <f>O36+P36</f>
        <v>338345</v>
      </c>
      <c r="R36" s="427">
        <v>204529</v>
      </c>
      <c r="S36" s="428">
        <v>199842</v>
      </c>
      <c r="T36" s="402">
        <f t="shared" si="42"/>
        <v>404371</v>
      </c>
      <c r="U36" s="390">
        <v>0</v>
      </c>
      <c r="V36" s="189">
        <f>T36+U36</f>
        <v>404371</v>
      </c>
      <c r="W36" s="40">
        <f t="shared" si="43"/>
        <v>19.514400981246951</v>
      </c>
    </row>
    <row r="37" spans="1:23" ht="13.5" thickBot="1">
      <c r="A37" s="3" t="str">
        <f t="shared" si="37"/>
        <v xml:space="preserve"> </v>
      </c>
      <c r="B37" s="110" t="s">
        <v>15</v>
      </c>
      <c r="C37" s="124">
        <v>1152</v>
      </c>
      <c r="D37" s="126">
        <v>1152</v>
      </c>
      <c r="E37" s="174">
        <f>SUM(C37:D37)</f>
        <v>2304</v>
      </c>
      <c r="F37" s="419">
        <v>1328</v>
      </c>
      <c r="G37" s="420">
        <v>1330</v>
      </c>
      <c r="H37" s="174">
        <f>SUM(F37:G37)</f>
        <v>2658</v>
      </c>
      <c r="I37" s="127">
        <f t="shared" si="40"/>
        <v>15.364583333333325</v>
      </c>
      <c r="J37" s="3"/>
      <c r="L37" s="13" t="s">
        <v>15</v>
      </c>
      <c r="M37" s="39">
        <v>180078</v>
      </c>
      <c r="N37" s="37">
        <v>175389</v>
      </c>
      <c r="O37" s="402">
        <f>+M37+N37</f>
        <v>355467</v>
      </c>
      <c r="P37" s="38">
        <v>2</v>
      </c>
      <c r="Q37" s="189">
        <f>O37+P37</f>
        <v>355469</v>
      </c>
      <c r="R37" s="427">
        <v>216742</v>
      </c>
      <c r="S37" s="430">
        <v>212674</v>
      </c>
      <c r="T37" s="402">
        <f t="shared" si="42"/>
        <v>429416</v>
      </c>
      <c r="U37" s="390">
        <v>109</v>
      </c>
      <c r="V37" s="189">
        <f>T37+U37</f>
        <v>429525</v>
      </c>
      <c r="W37" s="40">
        <f t="shared" si="43"/>
        <v>20.833321611729861</v>
      </c>
    </row>
    <row r="38" spans="1:23" ht="14.25" thickTop="1" thickBot="1">
      <c r="A38" s="380" t="str">
        <f t="shared" si="37"/>
        <v xml:space="preserve"> </v>
      </c>
      <c r="B38" s="131" t="s">
        <v>61</v>
      </c>
      <c r="C38" s="132">
        <f>+C35+C36+C37</f>
        <v>3370</v>
      </c>
      <c r="D38" s="134">
        <f t="shared" ref="D38:H38" si="44">+D35+D36+D37</f>
        <v>3357</v>
      </c>
      <c r="E38" s="178">
        <f t="shared" si="44"/>
        <v>6727</v>
      </c>
      <c r="F38" s="421">
        <f t="shared" si="44"/>
        <v>3814</v>
      </c>
      <c r="G38" s="422">
        <f t="shared" si="44"/>
        <v>3802</v>
      </c>
      <c r="H38" s="178">
        <f t="shared" si="44"/>
        <v>7616</v>
      </c>
      <c r="I38" s="135">
        <f t="shared" si="40"/>
        <v>13.215400624349627</v>
      </c>
      <c r="J38" s="3"/>
      <c r="L38" s="41" t="s">
        <v>61</v>
      </c>
      <c r="M38" s="45">
        <f>+M35+M36+M37</f>
        <v>538583</v>
      </c>
      <c r="N38" s="43">
        <f t="shared" ref="N38:V38" si="45">+N35+N36+N37</f>
        <v>528181</v>
      </c>
      <c r="O38" s="187">
        <f t="shared" si="45"/>
        <v>1066764</v>
      </c>
      <c r="P38" s="43">
        <f t="shared" si="45"/>
        <v>2</v>
      </c>
      <c r="Q38" s="187">
        <f t="shared" si="45"/>
        <v>1066766</v>
      </c>
      <c r="R38" s="45">
        <f>+R35+R36+R37</f>
        <v>636828</v>
      </c>
      <c r="S38" s="43">
        <f>+S35+S36+S37</f>
        <v>625784</v>
      </c>
      <c r="T38" s="187">
        <f t="shared" si="42"/>
        <v>1262612</v>
      </c>
      <c r="U38" s="43">
        <f>+U35+U36+U37</f>
        <v>299</v>
      </c>
      <c r="V38" s="187">
        <f t="shared" si="45"/>
        <v>1262911</v>
      </c>
      <c r="W38" s="46">
        <f t="shared" si="43"/>
        <v>18.386881471662942</v>
      </c>
    </row>
    <row r="39" spans="1:23" ht="13.5" thickTop="1">
      <c r="A39" s="3" t="str">
        <f t="shared" si="37"/>
        <v xml:space="preserve"> </v>
      </c>
      <c r="B39" s="110" t="s">
        <v>16</v>
      </c>
      <c r="C39" s="137">
        <v>1192</v>
      </c>
      <c r="D39" s="139">
        <v>1187</v>
      </c>
      <c r="E39" s="174">
        <f t="shared" ref="E39" si="46">SUM(C39:D39)</f>
        <v>2379</v>
      </c>
      <c r="F39" s="423">
        <v>1373</v>
      </c>
      <c r="G39" s="424">
        <v>1368</v>
      </c>
      <c r="H39" s="174">
        <f t="shared" ref="H39" si="47">SUM(F39:G39)</f>
        <v>2741</v>
      </c>
      <c r="I39" s="127">
        <f t="shared" si="40"/>
        <v>15.216477511559479</v>
      </c>
      <c r="J39" s="7"/>
      <c r="L39" s="13" t="s">
        <v>16</v>
      </c>
      <c r="M39" s="39">
        <v>185010</v>
      </c>
      <c r="N39" s="37">
        <v>182712</v>
      </c>
      <c r="O39" s="402">
        <f>+M39+N39</f>
        <v>367722</v>
      </c>
      <c r="P39" s="401">
        <v>0</v>
      </c>
      <c r="Q39" s="306">
        <f>O39+P39</f>
        <v>367722</v>
      </c>
      <c r="R39" s="427">
        <v>220816</v>
      </c>
      <c r="S39" s="428">
        <v>221384</v>
      </c>
      <c r="T39" s="402">
        <f t="shared" si="42"/>
        <v>442200</v>
      </c>
      <c r="U39" s="401">
        <v>147</v>
      </c>
      <c r="V39" s="306">
        <f>T39+U39</f>
        <v>442347</v>
      </c>
      <c r="W39" s="40">
        <f t="shared" si="43"/>
        <v>20.293863298905144</v>
      </c>
    </row>
    <row r="40" spans="1:23">
      <c r="A40" s="3" t="str">
        <f t="shared" si="37"/>
        <v xml:space="preserve"> </v>
      </c>
      <c r="B40" s="110" t="s">
        <v>17</v>
      </c>
      <c r="C40" s="137">
        <v>1213</v>
      </c>
      <c r="D40" s="139">
        <v>1206</v>
      </c>
      <c r="E40" s="174">
        <f>SUM(C40:D40)</f>
        <v>2419</v>
      </c>
      <c r="F40" s="423">
        <v>1446</v>
      </c>
      <c r="G40" s="424">
        <v>1438</v>
      </c>
      <c r="H40" s="174">
        <f>SUM(F40:G40)</f>
        <v>2884</v>
      </c>
      <c r="I40" s="127">
        <f t="shared" si="40"/>
        <v>19.222819346837539</v>
      </c>
      <c r="J40" s="3"/>
      <c r="L40" s="13" t="s">
        <v>17</v>
      </c>
      <c r="M40" s="39">
        <v>169580</v>
      </c>
      <c r="N40" s="37">
        <v>167459</v>
      </c>
      <c r="O40" s="402">
        <f t="shared" ref="O40" si="48">+M40+N40</f>
        <v>337039</v>
      </c>
      <c r="P40" s="401">
        <v>0</v>
      </c>
      <c r="Q40" s="402">
        <f>O40+P40</f>
        <v>337039</v>
      </c>
      <c r="R40" s="427">
        <v>200470</v>
      </c>
      <c r="S40" s="428">
        <v>203985</v>
      </c>
      <c r="T40" s="402">
        <f t="shared" si="42"/>
        <v>404455</v>
      </c>
      <c r="U40" s="401">
        <v>120</v>
      </c>
      <c r="V40" s="402">
        <f>T40+U40</f>
        <v>404575</v>
      </c>
      <c r="W40" s="40">
        <f t="shared" si="43"/>
        <v>20.038037141102372</v>
      </c>
    </row>
    <row r="41" spans="1:23" ht="13.5" thickBot="1">
      <c r="A41" s="3" t="str">
        <f>IF(ISERROR(F41/G41)," ",IF(F41/G41&gt;0.5,IF(F41/G41&lt;1.5," ","NOT OK"),"NOT OK"))</f>
        <v xml:space="preserve"> </v>
      </c>
      <c r="B41" s="110" t="s">
        <v>18</v>
      </c>
      <c r="C41" s="137">
        <v>1126</v>
      </c>
      <c r="D41" s="139">
        <v>1126</v>
      </c>
      <c r="E41" s="174">
        <f>SUM(C41:D41)</f>
        <v>2252</v>
      </c>
      <c r="F41" s="423">
        <v>1305</v>
      </c>
      <c r="G41" s="424">
        <v>1305</v>
      </c>
      <c r="H41" s="174">
        <f>SUM(F41:G41)</f>
        <v>2610</v>
      </c>
      <c r="I41" s="127">
        <f>IF(E41=0,0,((H41/E41)-1)*100)</f>
        <v>15.896980461811715</v>
      </c>
      <c r="J41" s="3"/>
      <c r="L41" s="13" t="s">
        <v>18</v>
      </c>
      <c r="M41" s="39">
        <v>161054</v>
      </c>
      <c r="N41" s="37">
        <v>156402</v>
      </c>
      <c r="O41" s="402">
        <f>+M41+N41</f>
        <v>317456</v>
      </c>
      <c r="P41" s="401">
        <v>0</v>
      </c>
      <c r="Q41" s="402">
        <f>O41+P41</f>
        <v>317456</v>
      </c>
      <c r="R41" s="427">
        <v>182298</v>
      </c>
      <c r="S41" s="428">
        <v>179010</v>
      </c>
      <c r="T41" s="402">
        <f t="shared" si="42"/>
        <v>361308</v>
      </c>
      <c r="U41" s="401">
        <v>0</v>
      </c>
      <c r="V41" s="402">
        <f>T41+U41</f>
        <v>361308</v>
      </c>
      <c r="W41" s="40">
        <f>IF(Q41=0,0,((V41/Q41)-1)*100)</f>
        <v>13.813567864522946</v>
      </c>
    </row>
    <row r="42" spans="1:23" ht="15.75" customHeight="1" thickTop="1" thickBot="1">
      <c r="A42" s="9" t="str">
        <f>IF(ISERROR(F42/G42)," ",IF(F42/G42&gt;0.5,IF(F42/G42&lt;1.5," ","NOT OK"),"NOT OK"))</f>
        <v xml:space="preserve"> </v>
      </c>
      <c r="B42" s="140" t="s">
        <v>19</v>
      </c>
      <c r="C42" s="132">
        <f>+C39+C40+C41</f>
        <v>3531</v>
      </c>
      <c r="D42" s="142">
        <f t="shared" ref="D42:H42" si="49">+D39+D40+D41</f>
        <v>3519</v>
      </c>
      <c r="E42" s="176">
        <f t="shared" si="49"/>
        <v>7050</v>
      </c>
      <c r="F42" s="421">
        <f t="shared" si="49"/>
        <v>4124</v>
      </c>
      <c r="G42" s="425">
        <f t="shared" si="49"/>
        <v>4111</v>
      </c>
      <c r="H42" s="176">
        <f t="shared" si="49"/>
        <v>8235</v>
      </c>
      <c r="I42" s="135">
        <f>IF(E42=0,0,((H42/E42)-1)*100)</f>
        <v>16.808510638297868</v>
      </c>
      <c r="J42" s="9"/>
      <c r="K42" s="397"/>
      <c r="L42" s="47" t="s">
        <v>19</v>
      </c>
      <c r="M42" s="48">
        <f>+M39+M40+M41</f>
        <v>515644</v>
      </c>
      <c r="N42" s="49">
        <f t="shared" ref="N42:V42" si="50">+N39+N40+N41</f>
        <v>506573</v>
      </c>
      <c r="O42" s="188">
        <f t="shared" si="50"/>
        <v>1022217</v>
      </c>
      <c r="P42" s="49">
        <f t="shared" si="50"/>
        <v>0</v>
      </c>
      <c r="Q42" s="188">
        <f t="shared" si="50"/>
        <v>1022217</v>
      </c>
      <c r="R42" s="48">
        <f>+R39+R40+R41</f>
        <v>603584</v>
      </c>
      <c r="S42" s="49">
        <f>+S39+S40+S41</f>
        <v>604379</v>
      </c>
      <c r="T42" s="188">
        <f t="shared" si="42"/>
        <v>1207963</v>
      </c>
      <c r="U42" s="49">
        <f>+U39+U40+U41</f>
        <v>267</v>
      </c>
      <c r="V42" s="188">
        <f t="shared" si="50"/>
        <v>1208230</v>
      </c>
      <c r="W42" s="50">
        <f>IF(Q42=0,0,((V42/Q42)-1)*100)</f>
        <v>18.197016876064474</v>
      </c>
    </row>
    <row r="43" spans="1:23" ht="13.5" thickTop="1">
      <c r="A43" s="3" t="str">
        <f>IF(ISERROR(F43/G43)," ",IF(F43/G43&gt;0.5,IF(F43/G43&lt;1.5," ","NOT OK"),"NOT OK"))</f>
        <v xml:space="preserve"> </v>
      </c>
      <c r="B43" s="110" t="s">
        <v>20</v>
      </c>
      <c r="C43" s="124">
        <v>1176</v>
      </c>
      <c r="D43" s="126">
        <v>1162</v>
      </c>
      <c r="E43" s="177">
        <f>SUM(C43:D43)</f>
        <v>2338</v>
      </c>
      <c r="F43" s="419">
        <v>1315</v>
      </c>
      <c r="G43" s="420">
        <v>1291</v>
      </c>
      <c r="H43" s="177">
        <f>SUM(F43:G43)</f>
        <v>2606</v>
      </c>
      <c r="I43" s="127">
        <f>IF(E43=0,0,((H43/E43)-1)*100)</f>
        <v>11.462788708297689</v>
      </c>
      <c r="J43" s="3"/>
      <c r="L43" s="13" t="s">
        <v>21</v>
      </c>
      <c r="M43" s="39">
        <v>186212</v>
      </c>
      <c r="N43" s="37">
        <v>176486</v>
      </c>
      <c r="O43" s="402">
        <f>+M43+N43</f>
        <v>362698</v>
      </c>
      <c r="P43" s="401">
        <v>0</v>
      </c>
      <c r="Q43" s="402">
        <f>O43+P43</f>
        <v>362698</v>
      </c>
      <c r="R43" s="427">
        <v>191775</v>
      </c>
      <c r="S43" s="428">
        <v>183322</v>
      </c>
      <c r="T43" s="402">
        <f t="shared" si="42"/>
        <v>375097</v>
      </c>
      <c r="U43" s="401">
        <v>0</v>
      </c>
      <c r="V43" s="402">
        <f>T43+U43</f>
        <v>375097</v>
      </c>
      <c r="W43" s="40">
        <f>IF(Q43=0,0,((V43/Q43)-1)*100)</f>
        <v>3.4185465593965292</v>
      </c>
    </row>
    <row r="44" spans="1:23">
      <c r="A44" s="3" t="str">
        <f t="shared" ref="A44" si="51">IF(ISERROR(F44/G44)," ",IF(F44/G44&gt;0.5,IF(F44/G44&lt;1.5," ","NOT OK"),"NOT OK"))</f>
        <v xml:space="preserve"> </v>
      </c>
      <c r="B44" s="110" t="s">
        <v>22</v>
      </c>
      <c r="C44" s="124">
        <v>1174</v>
      </c>
      <c r="D44" s="126">
        <v>1173</v>
      </c>
      <c r="E44" s="168">
        <f>SUM(C44:D44)</f>
        <v>2347</v>
      </c>
      <c r="F44" s="419">
        <v>1293</v>
      </c>
      <c r="G44" s="420">
        <v>1293</v>
      </c>
      <c r="H44" s="168">
        <f t="shared" ref="H44:H45" si="52">SUM(F44:G44)</f>
        <v>2586</v>
      </c>
      <c r="I44" s="127">
        <f t="shared" ref="I44" si="53">IF(E44=0,0,((H44/E44)-1)*100)</f>
        <v>10.183212611844915</v>
      </c>
      <c r="J44" s="3"/>
      <c r="L44" s="13" t="s">
        <v>22</v>
      </c>
      <c r="M44" s="39">
        <v>186742</v>
      </c>
      <c r="N44" s="37">
        <v>186868</v>
      </c>
      <c r="O44" s="402">
        <f t="shared" ref="O44" si="54">+M44+N44</f>
        <v>373610</v>
      </c>
      <c r="P44" s="401">
        <v>0</v>
      </c>
      <c r="Q44" s="402">
        <f>O44+P44</f>
        <v>373610</v>
      </c>
      <c r="R44" s="427">
        <v>188383</v>
      </c>
      <c r="S44" s="428">
        <v>190000</v>
      </c>
      <c r="T44" s="402">
        <f t="shared" si="42"/>
        <v>378383</v>
      </c>
      <c r="U44" s="401">
        <v>0</v>
      </c>
      <c r="V44" s="402">
        <f>T44+U44</f>
        <v>378383</v>
      </c>
      <c r="W44" s="40">
        <f t="shared" ref="W44" si="55">IF(Q44=0,0,((V44/Q44)-1)*100)</f>
        <v>1.277535397874785</v>
      </c>
    </row>
    <row r="45" spans="1:23" ht="13.5" thickBot="1">
      <c r="A45" s="3" t="str">
        <f>IF(ISERROR(F45/G45)," ",IF(F45/G45&gt;0.5,IF(F45/G45&lt;1.5," ","NOT OK"),"NOT OK"))</f>
        <v xml:space="preserve"> </v>
      </c>
      <c r="B45" s="110" t="s">
        <v>23</v>
      </c>
      <c r="C45" s="124">
        <v>1122</v>
      </c>
      <c r="D45" s="143">
        <v>1122</v>
      </c>
      <c r="E45" s="172">
        <f t="shared" ref="E45" si="56">SUM(C45:D45)</f>
        <v>2244</v>
      </c>
      <c r="F45" s="419">
        <v>1096</v>
      </c>
      <c r="G45" s="426">
        <v>1098</v>
      </c>
      <c r="H45" s="172">
        <f t="shared" si="52"/>
        <v>2194</v>
      </c>
      <c r="I45" s="144">
        <f>IF(E45=0,0,((H45/E45)-1)*100)</f>
        <v>-2.2281639928698804</v>
      </c>
      <c r="J45" s="3"/>
      <c r="L45" s="13" t="s">
        <v>23</v>
      </c>
      <c r="M45" s="39">
        <v>157584</v>
      </c>
      <c r="N45" s="37">
        <v>153940</v>
      </c>
      <c r="O45" s="402">
        <f>+M45+N45</f>
        <v>311524</v>
      </c>
      <c r="P45" s="401">
        <v>0</v>
      </c>
      <c r="Q45" s="402">
        <f>O45+P45</f>
        <v>311524</v>
      </c>
      <c r="R45" s="427">
        <v>150640</v>
      </c>
      <c r="S45" s="428">
        <v>149123</v>
      </c>
      <c r="T45" s="402">
        <f t="shared" si="42"/>
        <v>299763</v>
      </c>
      <c r="U45" s="401">
        <v>0</v>
      </c>
      <c r="V45" s="402">
        <f>T45+U45</f>
        <v>299763</v>
      </c>
      <c r="W45" s="40">
        <f>IF(Q45=0,0,((V45/Q45)-1)*100)</f>
        <v>-3.7753110514759713</v>
      </c>
    </row>
    <row r="46" spans="1:23" ht="14.25" customHeight="1" thickTop="1" thickBot="1">
      <c r="A46" s="3" t="str">
        <f t="shared" si="18"/>
        <v xml:space="preserve"> </v>
      </c>
      <c r="B46" s="131" t="s">
        <v>24</v>
      </c>
      <c r="C46" s="132">
        <f t="shared" ref="C46:E46" si="57">+C43+C44+C45</f>
        <v>3472</v>
      </c>
      <c r="D46" s="134">
        <f t="shared" si="57"/>
        <v>3457</v>
      </c>
      <c r="E46" s="178">
        <f t="shared" si="57"/>
        <v>6929</v>
      </c>
      <c r="F46" s="132">
        <f t="shared" ref="F46:H46" si="58">+F43+F44+F45</f>
        <v>3704</v>
      </c>
      <c r="G46" s="134">
        <f t="shared" si="58"/>
        <v>3682</v>
      </c>
      <c r="H46" s="178">
        <f t="shared" si="58"/>
        <v>7386</v>
      </c>
      <c r="I46" s="135">
        <f t="shared" ref="I46" si="59">IF(E46=0,0,((H46/E46)-1)*100)</f>
        <v>6.5954683215471155</v>
      </c>
      <c r="J46" s="3"/>
      <c r="L46" s="41" t="s">
        <v>24</v>
      </c>
      <c r="M46" s="45">
        <f t="shared" ref="M46:Q46" si="60">+M43+M44+M45</f>
        <v>530538</v>
      </c>
      <c r="N46" s="43">
        <f t="shared" si="60"/>
        <v>517294</v>
      </c>
      <c r="O46" s="187">
        <f t="shared" si="60"/>
        <v>1047832</v>
      </c>
      <c r="P46" s="43">
        <f t="shared" si="60"/>
        <v>0</v>
      </c>
      <c r="Q46" s="187">
        <f t="shared" si="60"/>
        <v>1047832</v>
      </c>
      <c r="R46" s="45">
        <f t="shared" ref="R46:V46" si="61">+R43+R44+R45</f>
        <v>530798</v>
      </c>
      <c r="S46" s="43">
        <f t="shared" si="61"/>
        <v>522445</v>
      </c>
      <c r="T46" s="187">
        <f t="shared" si="61"/>
        <v>1053243</v>
      </c>
      <c r="U46" s="43">
        <f t="shared" si="61"/>
        <v>0</v>
      </c>
      <c r="V46" s="187">
        <f t="shared" si="61"/>
        <v>1053243</v>
      </c>
      <c r="W46" s="46">
        <f t="shared" ref="W46" si="62">IF(Q46=0,0,((V46/Q46)-1)*100)</f>
        <v>0.51639957550446702</v>
      </c>
    </row>
    <row r="47" spans="1:23" ht="14.25" customHeight="1" thickTop="1" thickBot="1">
      <c r="A47" s="3" t="str">
        <f t="shared" ref="A47:A48" si="63">IF(ISERROR(F47/G47)," ",IF(F47/G47&gt;0.5,IF(F47/G47&lt;1.5," ","NOT OK"),"NOT OK"))</f>
        <v xml:space="preserve"> </v>
      </c>
      <c r="B47" s="110" t="s">
        <v>10</v>
      </c>
      <c r="C47" s="124">
        <v>1241</v>
      </c>
      <c r="D47" s="126">
        <v>1225</v>
      </c>
      <c r="E47" s="174">
        <f t="shared" ref="E47" si="64">SUM(C47:D47)</f>
        <v>2466</v>
      </c>
      <c r="F47" s="124">
        <v>1386</v>
      </c>
      <c r="G47" s="126">
        <v>1370</v>
      </c>
      <c r="H47" s="174">
        <f t="shared" ref="H47" si="65">SUM(F47:G47)</f>
        <v>2756</v>
      </c>
      <c r="I47" s="127">
        <f t="shared" ref="I47:I48" si="66">IF(E47=0,0,((H47/E47)-1)*100)</f>
        <v>11.759935117599341</v>
      </c>
      <c r="J47" s="3"/>
      <c r="K47" s="6"/>
      <c r="L47" s="13" t="s">
        <v>10</v>
      </c>
      <c r="M47" s="39">
        <v>191820</v>
      </c>
      <c r="N47" s="37">
        <v>183583</v>
      </c>
      <c r="O47" s="402">
        <f>SUM(M47:N47)</f>
        <v>375403</v>
      </c>
      <c r="P47" s="401">
        <v>0</v>
      </c>
      <c r="Q47" s="402">
        <f t="shared" ref="Q47" si="67">O47+P47</f>
        <v>375403</v>
      </c>
      <c r="R47" s="39">
        <v>192989</v>
      </c>
      <c r="S47" s="37">
        <v>184232</v>
      </c>
      <c r="T47" s="186">
        <f>SUM(R47:S47)</f>
        <v>377221</v>
      </c>
      <c r="U47" s="147">
        <v>283</v>
      </c>
      <c r="V47" s="186">
        <f t="shared" ref="V47" si="68">T47+U47</f>
        <v>377504</v>
      </c>
      <c r="W47" s="40">
        <f t="shared" ref="W47:W48" si="69">IF(Q47=0,0,((V47/Q47)-1)*100)</f>
        <v>0.55966521311763273</v>
      </c>
    </row>
    <row r="48" spans="1:23" ht="14.25" customHeight="1" thickTop="1" thickBot="1">
      <c r="A48" s="380" t="str">
        <f t="shared" si="63"/>
        <v xml:space="preserve"> </v>
      </c>
      <c r="B48" s="131" t="s">
        <v>66</v>
      </c>
      <c r="C48" s="132">
        <f>+C38+C42+C46+C47</f>
        <v>11614</v>
      </c>
      <c r="D48" s="134">
        <f t="shared" ref="D48" si="70">+D38+D42+D46+D47</f>
        <v>11558</v>
      </c>
      <c r="E48" s="178">
        <f t="shared" ref="E48" si="71">+E38+E42+E46+E47</f>
        <v>23172</v>
      </c>
      <c r="F48" s="132">
        <f t="shared" ref="F48" si="72">+F38+F42+F46+F47</f>
        <v>13028</v>
      </c>
      <c r="G48" s="134">
        <f t="shared" ref="G48" si="73">+G38+G42+G46+G47</f>
        <v>12965</v>
      </c>
      <c r="H48" s="178">
        <f t="shared" ref="H48" si="74">+H38+H42+H46+H47</f>
        <v>25993</v>
      </c>
      <c r="I48" s="135">
        <f t="shared" si="66"/>
        <v>12.174175729328507</v>
      </c>
      <c r="J48" s="3"/>
      <c r="L48" s="41" t="s">
        <v>66</v>
      </c>
      <c r="M48" s="45">
        <f>+M38+M42+M46+M47</f>
        <v>1776585</v>
      </c>
      <c r="N48" s="43">
        <f t="shared" ref="N48" si="75">+N38+N42+N46+N47</f>
        <v>1735631</v>
      </c>
      <c r="O48" s="187">
        <f t="shared" ref="O48" si="76">+O38+O42+O46+O47</f>
        <v>3512216</v>
      </c>
      <c r="P48" s="43">
        <f t="shared" ref="P48" si="77">+P38+P42+P46+P47</f>
        <v>2</v>
      </c>
      <c r="Q48" s="187">
        <f t="shared" ref="Q48" si="78">+Q38+Q42+Q46+Q47</f>
        <v>3512218</v>
      </c>
      <c r="R48" s="45">
        <f t="shared" ref="R48" si="79">+R38+R42+R46+R47</f>
        <v>1964199</v>
      </c>
      <c r="S48" s="43">
        <f t="shared" ref="S48" si="80">+S38+S42+S46+S47</f>
        <v>1936840</v>
      </c>
      <c r="T48" s="187">
        <f t="shared" ref="T48" si="81">+T38+T42+T46+T47</f>
        <v>3901039</v>
      </c>
      <c r="U48" s="43">
        <f t="shared" ref="U48" si="82">+U38+U42+U46+U47</f>
        <v>849</v>
      </c>
      <c r="V48" s="187">
        <f t="shared" ref="V48" si="83">+V38+V42+V46+V47</f>
        <v>3901888</v>
      </c>
      <c r="W48" s="46">
        <f t="shared" si="69"/>
        <v>11.094698563699623</v>
      </c>
    </row>
    <row r="49" spans="1:23" ht="14.25" customHeight="1" thickTop="1">
      <c r="A49" s="3" t="str">
        <f>IF(ISERROR(F49/G49)," ",IF(F49/G49&gt;0.5,IF(F49/G49&lt;1.5," ","NOT OK"),"NOT OK"))</f>
        <v xml:space="preserve"> </v>
      </c>
      <c r="B49" s="110" t="s">
        <v>11</v>
      </c>
      <c r="C49" s="124">
        <v>1187</v>
      </c>
      <c r="D49" s="126">
        <v>1185</v>
      </c>
      <c r="E49" s="174">
        <f>SUM(C49:D49)</f>
        <v>2372</v>
      </c>
      <c r="F49" s="124"/>
      <c r="G49" s="126"/>
      <c r="H49" s="174"/>
      <c r="I49" s="127"/>
      <c r="J49" s="3"/>
      <c r="K49" s="6"/>
      <c r="L49" s="13" t="s">
        <v>11</v>
      </c>
      <c r="M49" s="39">
        <v>164607</v>
      </c>
      <c r="N49" s="37">
        <v>156386</v>
      </c>
      <c r="O49" s="402">
        <f>SUM(M49:N49)</f>
        <v>320993</v>
      </c>
      <c r="P49" s="401">
        <v>0</v>
      </c>
      <c r="Q49" s="402">
        <f>O49+P49</f>
        <v>320993</v>
      </c>
      <c r="R49" s="39"/>
      <c r="S49" s="37"/>
      <c r="T49" s="186"/>
      <c r="U49" s="147"/>
      <c r="V49" s="186"/>
      <c r="W49" s="40"/>
    </row>
    <row r="50" spans="1:23" ht="14.25" customHeight="1" thickBot="1">
      <c r="A50" s="3" t="str">
        <f>IF(ISERROR(F50/G50)," ",IF(F50/G50&gt;0.5,IF(F50/G50&lt;1.5," ","NOT OK"),"NOT OK"))</f>
        <v xml:space="preserve"> </v>
      </c>
      <c r="B50" s="115" t="s">
        <v>12</v>
      </c>
      <c r="C50" s="128">
        <v>1237</v>
      </c>
      <c r="D50" s="130">
        <v>1237</v>
      </c>
      <c r="E50" s="174">
        <f>SUM(C50:D50)</f>
        <v>2474</v>
      </c>
      <c r="F50" s="128"/>
      <c r="G50" s="130"/>
      <c r="H50" s="174"/>
      <c r="I50" s="127"/>
      <c r="J50" s="3"/>
      <c r="K50" s="6"/>
      <c r="L50" s="22" t="s">
        <v>12</v>
      </c>
      <c r="M50" s="39">
        <v>210489</v>
      </c>
      <c r="N50" s="37">
        <v>186518</v>
      </c>
      <c r="O50" s="402">
        <f t="shared" ref="O50" si="84">SUM(M50:N50)</f>
        <v>397007</v>
      </c>
      <c r="P50" s="38">
        <v>0</v>
      </c>
      <c r="Q50" s="189">
        <f>O50+P50</f>
        <v>397007</v>
      </c>
      <c r="R50" s="39"/>
      <c r="S50" s="37"/>
      <c r="T50" s="186"/>
      <c r="U50" s="38"/>
      <c r="V50" s="189"/>
      <c r="W50" s="40"/>
    </row>
    <row r="51" spans="1:23" ht="14.25" customHeight="1" thickTop="1" thickBot="1">
      <c r="A51" s="380" t="str">
        <f t="shared" ref="A51:A52" si="85">IF(ISERROR(F51/G51)," ",IF(F51/G51&gt;0.5,IF(F51/G51&lt;1.5," ","NOT OK"),"NOT OK"))</f>
        <v xml:space="preserve"> </v>
      </c>
      <c r="B51" s="131" t="s">
        <v>38</v>
      </c>
      <c r="C51" s="132">
        <f t="shared" ref="C51:E51" si="86">+C47+C49+C50</f>
        <v>3665</v>
      </c>
      <c r="D51" s="134">
        <f t="shared" si="86"/>
        <v>3647</v>
      </c>
      <c r="E51" s="178">
        <f t="shared" si="86"/>
        <v>7312</v>
      </c>
      <c r="F51" s="132"/>
      <c r="G51" s="134"/>
      <c r="H51" s="178"/>
      <c r="I51" s="135"/>
      <c r="J51" s="3"/>
      <c r="L51" s="41" t="s">
        <v>38</v>
      </c>
      <c r="M51" s="45">
        <f t="shared" ref="M51:Q51" si="87">+M47+M49+M50</f>
        <v>566916</v>
      </c>
      <c r="N51" s="43">
        <f t="shared" si="87"/>
        <v>526487</v>
      </c>
      <c r="O51" s="187">
        <f t="shared" si="87"/>
        <v>1093403</v>
      </c>
      <c r="P51" s="43">
        <f t="shared" si="87"/>
        <v>0</v>
      </c>
      <c r="Q51" s="187">
        <f t="shared" si="87"/>
        <v>1093403</v>
      </c>
      <c r="R51" s="45"/>
      <c r="S51" s="43"/>
      <c r="T51" s="187"/>
      <c r="U51" s="43"/>
      <c r="V51" s="187"/>
      <c r="W51" s="46"/>
    </row>
    <row r="52" spans="1:23" ht="14.25" customHeight="1" thickTop="1" thickBot="1">
      <c r="A52" s="381" t="str">
        <f t="shared" si="85"/>
        <v xml:space="preserve"> </v>
      </c>
      <c r="B52" s="131" t="s">
        <v>63</v>
      </c>
      <c r="C52" s="132">
        <f t="shared" ref="C52:E52" si="88">+C38+C42+C46+C51</f>
        <v>14038</v>
      </c>
      <c r="D52" s="134">
        <f t="shared" si="88"/>
        <v>13980</v>
      </c>
      <c r="E52" s="175">
        <f t="shared" si="88"/>
        <v>28018</v>
      </c>
      <c r="F52" s="132"/>
      <c r="G52" s="134"/>
      <c r="H52" s="175"/>
      <c r="I52" s="136"/>
      <c r="J52" s="7"/>
      <c r="L52" s="41" t="s">
        <v>63</v>
      </c>
      <c r="M52" s="45">
        <f t="shared" ref="M52:Q52" si="89">+M38+M42+M46+M51</f>
        <v>2151681</v>
      </c>
      <c r="N52" s="43">
        <f t="shared" si="89"/>
        <v>2078535</v>
      </c>
      <c r="O52" s="187">
        <f t="shared" si="89"/>
        <v>4230216</v>
      </c>
      <c r="P52" s="44">
        <f t="shared" si="89"/>
        <v>2</v>
      </c>
      <c r="Q52" s="190">
        <f t="shared" si="89"/>
        <v>4230218</v>
      </c>
      <c r="R52" s="45"/>
      <c r="S52" s="43"/>
      <c r="T52" s="187"/>
      <c r="U52" s="44"/>
      <c r="V52" s="190"/>
      <c r="W52" s="46"/>
    </row>
    <row r="53" spans="1:23" ht="14.25" thickTop="1" thickBot="1">
      <c r="B53" s="145" t="s">
        <v>60</v>
      </c>
      <c r="C53" s="106"/>
      <c r="D53" s="106"/>
      <c r="E53" s="106"/>
      <c r="F53" s="106"/>
      <c r="G53" s="106"/>
      <c r="H53" s="106"/>
      <c r="I53" s="107"/>
      <c r="J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1:23" ht="13.5" thickTop="1">
      <c r="B54" s="449" t="s">
        <v>27</v>
      </c>
      <c r="C54" s="450"/>
      <c r="D54" s="450"/>
      <c r="E54" s="450"/>
      <c r="F54" s="450"/>
      <c r="G54" s="450"/>
      <c r="H54" s="450"/>
      <c r="I54" s="451"/>
      <c r="J54" s="3"/>
      <c r="L54" s="452" t="s">
        <v>28</v>
      </c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4"/>
    </row>
    <row r="55" spans="1:23" ht="13.5" thickBot="1">
      <c r="B55" s="455" t="s">
        <v>30</v>
      </c>
      <c r="C55" s="456"/>
      <c r="D55" s="456"/>
      <c r="E55" s="456"/>
      <c r="F55" s="456"/>
      <c r="G55" s="456"/>
      <c r="H55" s="456"/>
      <c r="I55" s="457"/>
      <c r="J55" s="3"/>
      <c r="L55" s="458" t="s">
        <v>50</v>
      </c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60"/>
    </row>
    <row r="56" spans="1:23" ht="14.25" thickTop="1" thickBot="1">
      <c r="B56" s="105"/>
      <c r="C56" s="106"/>
      <c r="D56" s="106"/>
      <c r="E56" s="106"/>
      <c r="F56" s="106"/>
      <c r="G56" s="106"/>
      <c r="H56" s="106"/>
      <c r="I56" s="107"/>
      <c r="J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1:23" ht="14.25" thickTop="1" thickBot="1">
      <c r="B57" s="108"/>
      <c r="C57" s="461" t="s">
        <v>64</v>
      </c>
      <c r="D57" s="462"/>
      <c r="E57" s="463"/>
      <c r="F57" s="461" t="s">
        <v>65</v>
      </c>
      <c r="G57" s="462"/>
      <c r="H57" s="463"/>
      <c r="I57" s="109" t="s">
        <v>2</v>
      </c>
      <c r="J57" s="3"/>
      <c r="L57" s="11"/>
      <c r="M57" s="464" t="s">
        <v>64</v>
      </c>
      <c r="N57" s="465"/>
      <c r="O57" s="465"/>
      <c r="P57" s="465"/>
      <c r="Q57" s="466"/>
      <c r="R57" s="464" t="s">
        <v>65</v>
      </c>
      <c r="S57" s="465"/>
      <c r="T57" s="465"/>
      <c r="U57" s="465"/>
      <c r="V57" s="466"/>
      <c r="W57" s="12" t="s">
        <v>2</v>
      </c>
    </row>
    <row r="58" spans="1:23" ht="13.5" thickTop="1">
      <c r="B58" s="110" t="s">
        <v>3</v>
      </c>
      <c r="C58" s="111"/>
      <c r="D58" s="112"/>
      <c r="E58" s="113"/>
      <c r="F58" s="111"/>
      <c r="G58" s="112"/>
      <c r="H58" s="113"/>
      <c r="I58" s="114" t="s">
        <v>4</v>
      </c>
      <c r="J58" s="3"/>
      <c r="L58" s="13" t="s">
        <v>3</v>
      </c>
      <c r="M58" s="19"/>
      <c r="N58" s="15"/>
      <c r="O58" s="16"/>
      <c r="P58" s="17"/>
      <c r="Q58" s="20"/>
      <c r="R58" s="19"/>
      <c r="S58" s="15"/>
      <c r="T58" s="16"/>
      <c r="U58" s="17"/>
      <c r="V58" s="20"/>
      <c r="W58" s="21" t="s">
        <v>4</v>
      </c>
    </row>
    <row r="59" spans="1:23" ht="13.5" thickBot="1">
      <c r="B59" s="115" t="s">
        <v>29</v>
      </c>
      <c r="C59" s="116" t="s">
        <v>5</v>
      </c>
      <c r="D59" s="117" t="s">
        <v>6</v>
      </c>
      <c r="E59" s="408" t="s">
        <v>7</v>
      </c>
      <c r="F59" s="116" t="s">
        <v>5</v>
      </c>
      <c r="G59" s="117" t="s">
        <v>6</v>
      </c>
      <c r="H59" s="118" t="s">
        <v>7</v>
      </c>
      <c r="I59" s="119"/>
      <c r="J59" s="3"/>
      <c r="L59" s="22"/>
      <c r="M59" s="27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1:23" ht="5.25" customHeight="1" thickTop="1">
      <c r="B60" s="110"/>
      <c r="C60" s="120"/>
      <c r="D60" s="121"/>
      <c r="E60" s="122"/>
      <c r="F60" s="120"/>
      <c r="G60" s="121"/>
      <c r="H60" s="122"/>
      <c r="I60" s="123"/>
      <c r="J60" s="3"/>
      <c r="L60" s="13"/>
      <c r="M60" s="33"/>
      <c r="N60" s="30"/>
      <c r="O60" s="31"/>
      <c r="P60" s="148"/>
      <c r="Q60" s="149"/>
      <c r="R60" s="33"/>
      <c r="S60" s="30"/>
      <c r="T60" s="31"/>
      <c r="U60" s="148"/>
      <c r="V60" s="149"/>
      <c r="W60" s="35"/>
    </row>
    <row r="61" spans="1:23" ht="14.25" customHeight="1">
      <c r="A61" s="3" t="str">
        <f t="shared" si="18"/>
        <v xml:space="preserve"> </v>
      </c>
      <c r="B61" s="110" t="s">
        <v>13</v>
      </c>
      <c r="C61" s="124">
        <f t="shared" ref="C61:E61" si="90">+C9+C35</f>
        <v>2056</v>
      </c>
      <c r="D61" s="126">
        <f t="shared" si="90"/>
        <v>2060</v>
      </c>
      <c r="E61" s="174">
        <f t="shared" si="90"/>
        <v>4116</v>
      </c>
      <c r="F61" s="124">
        <f t="shared" ref="F61:H63" si="91">+F9+F35</f>
        <v>2274</v>
      </c>
      <c r="G61" s="126">
        <f t="shared" si="91"/>
        <v>2273</v>
      </c>
      <c r="H61" s="174">
        <f t="shared" si="91"/>
        <v>4547</v>
      </c>
      <c r="I61" s="127">
        <f t="shared" ref="I61:I72" si="92">IF(E61=0,0,((H61/E61)-1)*100)</f>
        <v>10.471331389698735</v>
      </c>
      <c r="J61" s="3"/>
      <c r="L61" s="13" t="s">
        <v>13</v>
      </c>
      <c r="M61" s="39">
        <f>+M9+M35</f>
        <v>332138</v>
      </c>
      <c r="N61" s="37">
        <f>+N9+N35</f>
        <v>330968</v>
      </c>
      <c r="O61" s="402">
        <f>+O9+O35</f>
        <v>663106</v>
      </c>
      <c r="P61" s="401">
        <f>+P9+P35</f>
        <v>406</v>
      </c>
      <c r="Q61" s="402">
        <f>+O61+P61</f>
        <v>663512</v>
      </c>
      <c r="R61" s="39">
        <f>+R9+R35</f>
        <v>385170</v>
      </c>
      <c r="S61" s="37">
        <f>+S9+S35</f>
        <v>380448</v>
      </c>
      <c r="T61" s="186">
        <f>+T9+T35</f>
        <v>765618</v>
      </c>
      <c r="U61" s="147">
        <f>+U9+U35</f>
        <v>532</v>
      </c>
      <c r="V61" s="186">
        <f>+T61+U61</f>
        <v>766150</v>
      </c>
      <c r="W61" s="40">
        <f t="shared" ref="W61:W72" si="93">IF(Q61=0,0,((V61/Q61)-1)*100)</f>
        <v>15.468898829260059</v>
      </c>
    </row>
    <row r="62" spans="1:23" ht="14.25" customHeight="1">
      <c r="A62" s="3" t="str">
        <f t="shared" si="18"/>
        <v xml:space="preserve"> </v>
      </c>
      <c r="B62" s="110" t="s">
        <v>14</v>
      </c>
      <c r="C62" s="124">
        <f t="shared" ref="C62:E62" si="94">+C10+C36</f>
        <v>1849</v>
      </c>
      <c r="D62" s="126">
        <f t="shared" si="94"/>
        <v>1850</v>
      </c>
      <c r="E62" s="174">
        <f t="shared" si="94"/>
        <v>3699</v>
      </c>
      <c r="F62" s="124">
        <f t="shared" si="91"/>
        <v>2304</v>
      </c>
      <c r="G62" s="126">
        <f t="shared" si="91"/>
        <v>2304</v>
      </c>
      <c r="H62" s="174">
        <f t="shared" si="91"/>
        <v>4608</v>
      </c>
      <c r="I62" s="127">
        <f t="shared" si="92"/>
        <v>24.574209245742097</v>
      </c>
      <c r="J62" s="3"/>
      <c r="L62" s="13" t="s">
        <v>14</v>
      </c>
      <c r="M62" s="39">
        <f>+M10+M36</f>
        <v>306473</v>
      </c>
      <c r="N62" s="37">
        <f>+N10+N36</f>
        <v>312440</v>
      </c>
      <c r="O62" s="402">
        <f t="shared" ref="O62" si="95">SUM(M62:N62)</f>
        <v>618913</v>
      </c>
      <c r="P62" s="401">
        <f>+P10+P36</f>
        <v>7</v>
      </c>
      <c r="Q62" s="402">
        <f>+O62+P62</f>
        <v>618920</v>
      </c>
      <c r="R62" s="39">
        <f>+R10+R36</f>
        <v>406360</v>
      </c>
      <c r="S62" s="37">
        <f>+S10+S36</f>
        <v>400442</v>
      </c>
      <c r="T62" s="186">
        <f t="shared" ref="T62" si="96">SUM(R62:S62)</f>
        <v>806802</v>
      </c>
      <c r="U62" s="147">
        <f>+U10+U36</f>
        <v>456</v>
      </c>
      <c r="V62" s="186">
        <f>+T62+U62</f>
        <v>807258</v>
      </c>
      <c r="W62" s="40">
        <f t="shared" si="93"/>
        <v>30.430104052219995</v>
      </c>
    </row>
    <row r="63" spans="1:23" ht="14.25" customHeight="1" thickBot="1">
      <c r="A63" s="3" t="str">
        <f>IF(ISERROR(F63/G63)," ",IF(F63/G63&gt;0.5,IF(F63/G63&lt;1.5," ","NOT OK"),"NOT OK"))</f>
        <v xml:space="preserve"> </v>
      </c>
      <c r="B63" s="110" t="s">
        <v>15</v>
      </c>
      <c r="C63" s="124">
        <f t="shared" ref="C63:E63" si="97">+C11+C37</f>
        <v>1990</v>
      </c>
      <c r="D63" s="126">
        <f t="shared" si="97"/>
        <v>1992</v>
      </c>
      <c r="E63" s="174">
        <f t="shared" si="97"/>
        <v>3982</v>
      </c>
      <c r="F63" s="124">
        <f t="shared" si="91"/>
        <v>2509</v>
      </c>
      <c r="G63" s="126">
        <f t="shared" si="91"/>
        <v>2509</v>
      </c>
      <c r="H63" s="174">
        <f t="shared" si="91"/>
        <v>5018</v>
      </c>
      <c r="I63" s="127">
        <f>IF(E63=0,0,((H63/E63)-1)*100)</f>
        <v>26.01707684580612</v>
      </c>
      <c r="J63" s="3"/>
      <c r="L63" s="13" t="s">
        <v>15</v>
      </c>
      <c r="M63" s="39">
        <f>+M11+M37</f>
        <v>314932</v>
      </c>
      <c r="N63" s="37">
        <f>+N11+N37</f>
        <v>312840</v>
      </c>
      <c r="O63" s="402">
        <f>SUM(M63:N63)</f>
        <v>627772</v>
      </c>
      <c r="P63" s="401">
        <f>+P11+P37</f>
        <v>158</v>
      </c>
      <c r="Q63" s="402">
        <f>+O63+P63</f>
        <v>627930</v>
      </c>
      <c r="R63" s="39">
        <f>+R11+R37</f>
        <v>410479</v>
      </c>
      <c r="S63" s="37">
        <f>+S11+S37</f>
        <v>409995</v>
      </c>
      <c r="T63" s="186">
        <f>SUM(R63:S63)</f>
        <v>820474</v>
      </c>
      <c r="U63" s="147">
        <f>+U11+U37</f>
        <v>264</v>
      </c>
      <c r="V63" s="186">
        <f>+T63+U63</f>
        <v>820738</v>
      </c>
      <c r="W63" s="40">
        <f>IF(Q63=0,0,((V63/Q63)-1)*100)</f>
        <v>30.705333397034696</v>
      </c>
    </row>
    <row r="64" spans="1:23" ht="14.25" customHeight="1" thickTop="1" thickBot="1">
      <c r="A64" s="3" t="str">
        <f t="shared" si="18"/>
        <v xml:space="preserve"> </v>
      </c>
      <c r="B64" s="131" t="s">
        <v>61</v>
      </c>
      <c r="C64" s="132">
        <f t="shared" ref="C64:E64" si="98">+C61+C62+C63</f>
        <v>5895</v>
      </c>
      <c r="D64" s="134">
        <f t="shared" si="98"/>
        <v>5902</v>
      </c>
      <c r="E64" s="175">
        <f t="shared" si="98"/>
        <v>11797</v>
      </c>
      <c r="F64" s="132">
        <f t="shared" ref="F64:H64" si="99">+F61+F62+F63</f>
        <v>7087</v>
      </c>
      <c r="G64" s="134">
        <f t="shared" si="99"/>
        <v>7086</v>
      </c>
      <c r="H64" s="175">
        <f t="shared" si="99"/>
        <v>14173</v>
      </c>
      <c r="I64" s="136">
        <f>IF(E64=0,0,((H64/E64)-1)*100)</f>
        <v>20.140713740781546</v>
      </c>
      <c r="J64" s="7"/>
      <c r="L64" s="41" t="s">
        <v>61</v>
      </c>
      <c r="M64" s="45">
        <f t="shared" ref="M64:Q64" si="100">+M61+M62+M63</f>
        <v>953543</v>
      </c>
      <c r="N64" s="43">
        <f t="shared" si="100"/>
        <v>956248</v>
      </c>
      <c r="O64" s="187">
        <f t="shared" si="100"/>
        <v>1909791</v>
      </c>
      <c r="P64" s="44">
        <f t="shared" si="100"/>
        <v>571</v>
      </c>
      <c r="Q64" s="190">
        <f t="shared" si="100"/>
        <v>1910362</v>
      </c>
      <c r="R64" s="45">
        <f t="shared" ref="R64:V64" si="101">+R61+R62+R63</f>
        <v>1202009</v>
      </c>
      <c r="S64" s="43">
        <f t="shared" si="101"/>
        <v>1190885</v>
      </c>
      <c r="T64" s="187">
        <f t="shared" si="101"/>
        <v>2392894</v>
      </c>
      <c r="U64" s="44">
        <f t="shared" si="101"/>
        <v>1252</v>
      </c>
      <c r="V64" s="190">
        <f t="shared" si="101"/>
        <v>2394146</v>
      </c>
      <c r="W64" s="46">
        <f>IF(Q64=0,0,((V64/Q64)-1)*100)</f>
        <v>25.324205569415636</v>
      </c>
    </row>
    <row r="65" spans="1:23" ht="14.25" customHeight="1" thickTop="1">
      <c r="A65" s="3" t="str">
        <f t="shared" si="18"/>
        <v xml:space="preserve"> </v>
      </c>
      <c r="B65" s="110" t="s">
        <v>16</v>
      </c>
      <c r="C65" s="137">
        <f t="shared" ref="C65:E65" si="102">+C13+C39</f>
        <v>1949</v>
      </c>
      <c r="D65" s="139">
        <f t="shared" si="102"/>
        <v>1946</v>
      </c>
      <c r="E65" s="174">
        <f t="shared" si="102"/>
        <v>3895</v>
      </c>
      <c r="F65" s="137">
        <f t="shared" ref="F65:H67" si="103">+F13+F39</f>
        <v>2533</v>
      </c>
      <c r="G65" s="139">
        <f t="shared" si="103"/>
        <v>2528</v>
      </c>
      <c r="H65" s="174">
        <f t="shared" si="103"/>
        <v>5061</v>
      </c>
      <c r="I65" s="127">
        <f t="shared" si="92"/>
        <v>29.935815147625156</v>
      </c>
      <c r="J65" s="7"/>
      <c r="L65" s="13" t="s">
        <v>16</v>
      </c>
      <c r="M65" s="39">
        <f t="shared" ref="M65:N65" si="104">+M13+M39</f>
        <v>308675</v>
      </c>
      <c r="N65" s="37">
        <f t="shared" si="104"/>
        <v>307708</v>
      </c>
      <c r="O65" s="402">
        <f t="shared" ref="O65" si="105">SUM(M65:N65)</f>
        <v>616383</v>
      </c>
      <c r="P65" s="401">
        <f>+P13+P39</f>
        <v>10</v>
      </c>
      <c r="Q65" s="402">
        <f>+O65+P65</f>
        <v>616393</v>
      </c>
      <c r="R65" s="39">
        <f t="shared" ref="R65:S67" si="106">+R13+R39</f>
        <v>402745</v>
      </c>
      <c r="S65" s="37">
        <f t="shared" si="106"/>
        <v>407514</v>
      </c>
      <c r="T65" s="186">
        <f t="shared" ref="T65:T67" si="107">SUM(R65:S65)</f>
        <v>810259</v>
      </c>
      <c r="U65" s="147">
        <f>+U13+U39</f>
        <v>159</v>
      </c>
      <c r="V65" s="186">
        <f>+T65+U65</f>
        <v>810418</v>
      </c>
      <c r="W65" s="40">
        <f t="shared" si="93"/>
        <v>31.477482709894499</v>
      </c>
    </row>
    <row r="66" spans="1:23" ht="14.25" customHeight="1">
      <c r="A66" s="3" t="str">
        <f>IF(ISERROR(F66/G66)," ",IF(F66/G66&gt;0.5,IF(F66/G66&lt;1.5," ","NOT OK"),"NOT OK"))</f>
        <v xml:space="preserve"> </v>
      </c>
      <c r="B66" s="110" t="s">
        <v>17</v>
      </c>
      <c r="C66" s="137">
        <f t="shared" ref="C66:E66" si="108">+C14+C40</f>
        <v>1988</v>
      </c>
      <c r="D66" s="139">
        <f t="shared" si="108"/>
        <v>1991</v>
      </c>
      <c r="E66" s="174">
        <f t="shared" si="108"/>
        <v>3979</v>
      </c>
      <c r="F66" s="137">
        <f t="shared" si="103"/>
        <v>2572</v>
      </c>
      <c r="G66" s="139">
        <f t="shared" si="103"/>
        <v>2576</v>
      </c>
      <c r="H66" s="174">
        <f t="shared" si="103"/>
        <v>5148</v>
      </c>
      <c r="I66" s="127">
        <f>IF(E66=0,0,((H66/E66)-1)*100)</f>
        <v>29.379241015330493</v>
      </c>
      <c r="J66" s="3"/>
      <c r="L66" s="13" t="s">
        <v>17</v>
      </c>
      <c r="M66" s="39">
        <f t="shared" ref="M66:N66" si="109">+M14+M40</f>
        <v>285965</v>
      </c>
      <c r="N66" s="37">
        <f t="shared" si="109"/>
        <v>284194</v>
      </c>
      <c r="O66" s="402">
        <f>SUM(M66:N66)</f>
        <v>570159</v>
      </c>
      <c r="P66" s="401">
        <f>+P14+P40</f>
        <v>386</v>
      </c>
      <c r="Q66" s="402">
        <f>+O66+P66</f>
        <v>570545</v>
      </c>
      <c r="R66" s="39">
        <f t="shared" si="106"/>
        <v>363139</v>
      </c>
      <c r="S66" s="37">
        <f t="shared" si="106"/>
        <v>371219</v>
      </c>
      <c r="T66" s="186">
        <f>SUM(R66:S66)</f>
        <v>734358</v>
      </c>
      <c r="U66" s="147">
        <f>+U14+U40</f>
        <v>303</v>
      </c>
      <c r="V66" s="186">
        <f>+T66+U66</f>
        <v>734661</v>
      </c>
      <c r="W66" s="40">
        <f>IF(Q66=0,0,((V66/Q66)-1)*100)</f>
        <v>28.764777537267005</v>
      </c>
    </row>
    <row r="67" spans="1:23" ht="14.25" customHeight="1" thickBot="1">
      <c r="A67" s="3" t="str">
        <f t="shared" ref="A67:A72" si="110">IF(ISERROR(F67/G67)," ",IF(F67/G67&gt;0.5,IF(F67/G67&lt;1.5," ","NOT OK"),"NOT OK"))</f>
        <v xml:space="preserve"> </v>
      </c>
      <c r="B67" s="110" t="s">
        <v>18</v>
      </c>
      <c r="C67" s="137">
        <f t="shared" ref="C67:E67" si="111">+C15+C41</f>
        <v>1896</v>
      </c>
      <c r="D67" s="139">
        <f t="shared" si="111"/>
        <v>1894</v>
      </c>
      <c r="E67" s="174">
        <f t="shared" si="111"/>
        <v>3790</v>
      </c>
      <c r="F67" s="137">
        <f t="shared" si="103"/>
        <v>2461</v>
      </c>
      <c r="G67" s="139">
        <f t="shared" si="103"/>
        <v>2462</v>
      </c>
      <c r="H67" s="174">
        <f t="shared" si="103"/>
        <v>4923</v>
      </c>
      <c r="I67" s="127">
        <f t="shared" si="92"/>
        <v>29.894459102902381</v>
      </c>
      <c r="J67" s="3"/>
      <c r="L67" s="13" t="s">
        <v>18</v>
      </c>
      <c r="M67" s="39">
        <f t="shared" ref="M67:N67" si="112">+M15+M41</f>
        <v>284953</v>
      </c>
      <c r="N67" s="37">
        <f t="shared" si="112"/>
        <v>274428</v>
      </c>
      <c r="O67" s="402">
        <f t="shared" ref="O67" si="113">SUM(M67:N67)</f>
        <v>559381</v>
      </c>
      <c r="P67" s="401">
        <f>+P15+P41</f>
        <v>98</v>
      </c>
      <c r="Q67" s="402">
        <f>+O67+P67</f>
        <v>559479</v>
      </c>
      <c r="R67" s="39">
        <f t="shared" si="106"/>
        <v>365859</v>
      </c>
      <c r="S67" s="37">
        <f t="shared" si="106"/>
        <v>354058</v>
      </c>
      <c r="T67" s="186">
        <f t="shared" si="107"/>
        <v>719917</v>
      </c>
      <c r="U67" s="147">
        <f>+U15+U41</f>
        <v>19</v>
      </c>
      <c r="V67" s="186">
        <f>+T67+U67</f>
        <v>719936</v>
      </c>
      <c r="W67" s="40">
        <f t="shared" si="93"/>
        <v>28.679718094870399</v>
      </c>
    </row>
    <row r="68" spans="1:23" ht="14.25" customHeight="1" thickTop="1" thickBot="1">
      <c r="A68" s="9" t="str">
        <f t="shared" si="110"/>
        <v xml:space="preserve"> </v>
      </c>
      <c r="B68" s="140" t="s">
        <v>19</v>
      </c>
      <c r="C68" s="132">
        <f t="shared" ref="C68:E68" si="114">+C65+C66+C67</f>
        <v>5833</v>
      </c>
      <c r="D68" s="142">
        <f t="shared" si="114"/>
        <v>5831</v>
      </c>
      <c r="E68" s="176">
        <f t="shared" si="114"/>
        <v>11664</v>
      </c>
      <c r="F68" s="132">
        <f t="shared" ref="F68" si="115">+F65+F66+F67</f>
        <v>7566</v>
      </c>
      <c r="G68" s="142">
        <f t="shared" ref="G68" si="116">+G65+G66+G67</f>
        <v>7566</v>
      </c>
      <c r="H68" s="176">
        <f t="shared" ref="H68" si="117">+H65+H66+H67</f>
        <v>15132</v>
      </c>
      <c r="I68" s="135">
        <f t="shared" si="92"/>
        <v>29.73251028806585</v>
      </c>
      <c r="J68" s="9"/>
      <c r="K68" s="10"/>
      <c r="L68" s="47" t="s">
        <v>19</v>
      </c>
      <c r="M68" s="48">
        <f t="shared" ref="M68:Q68" si="118">+M65+M66+M67</f>
        <v>879593</v>
      </c>
      <c r="N68" s="49">
        <f t="shared" si="118"/>
        <v>866330</v>
      </c>
      <c r="O68" s="188">
        <f t="shared" si="118"/>
        <v>1745923</v>
      </c>
      <c r="P68" s="49">
        <f t="shared" si="118"/>
        <v>494</v>
      </c>
      <c r="Q68" s="188">
        <f t="shared" si="118"/>
        <v>1746417</v>
      </c>
      <c r="R68" s="48">
        <f t="shared" ref="R68" si="119">+R65+R66+R67</f>
        <v>1131743</v>
      </c>
      <c r="S68" s="49">
        <f t="shared" ref="S68" si="120">+S65+S66+S67</f>
        <v>1132791</v>
      </c>
      <c r="T68" s="188">
        <f t="shared" ref="T68" si="121">+T65+T66+T67</f>
        <v>2264534</v>
      </c>
      <c r="U68" s="49">
        <f t="shared" ref="U68" si="122">+U65+U66+U67</f>
        <v>481</v>
      </c>
      <c r="V68" s="188">
        <f t="shared" ref="V68" si="123">+V65+V66+V67</f>
        <v>2265015</v>
      </c>
      <c r="W68" s="50">
        <f t="shared" si="93"/>
        <v>29.694969758081836</v>
      </c>
    </row>
    <row r="69" spans="1:23" ht="14.25" customHeight="1" thickTop="1">
      <c r="A69" s="3" t="str">
        <f t="shared" si="110"/>
        <v xml:space="preserve"> </v>
      </c>
      <c r="B69" s="110" t="s">
        <v>21</v>
      </c>
      <c r="C69" s="124">
        <f t="shared" ref="C69:E69" si="124">+C17+C43</f>
        <v>2024</v>
      </c>
      <c r="D69" s="126">
        <f t="shared" si="124"/>
        <v>2025</v>
      </c>
      <c r="E69" s="177">
        <f t="shared" si="124"/>
        <v>4049</v>
      </c>
      <c r="F69" s="124">
        <f t="shared" ref="F69:H71" si="125">+F17+F43</f>
        <v>2486</v>
      </c>
      <c r="G69" s="126">
        <f t="shared" si="125"/>
        <v>2486</v>
      </c>
      <c r="H69" s="177">
        <f t="shared" si="125"/>
        <v>4972</v>
      </c>
      <c r="I69" s="127">
        <f t="shared" si="92"/>
        <v>22.79575203754014</v>
      </c>
      <c r="J69" s="3"/>
      <c r="L69" s="13" t="s">
        <v>21</v>
      </c>
      <c r="M69" s="39">
        <f t="shared" ref="M69:N69" si="126">+M17+M43</f>
        <v>323142</v>
      </c>
      <c r="N69" s="37">
        <f t="shared" si="126"/>
        <v>313965</v>
      </c>
      <c r="O69" s="402">
        <f t="shared" ref="O69:O71" si="127">SUM(M69:N69)</f>
        <v>637107</v>
      </c>
      <c r="P69" s="401">
        <f>+P17+P43</f>
        <v>9</v>
      </c>
      <c r="Q69" s="402">
        <f>+O69+P69</f>
        <v>637116</v>
      </c>
      <c r="R69" s="39">
        <f t="shared" ref="R69:S71" si="128">+R17+R43</f>
        <v>369071</v>
      </c>
      <c r="S69" s="37">
        <f t="shared" si="128"/>
        <v>364050</v>
      </c>
      <c r="T69" s="186">
        <f t="shared" ref="T69:T71" si="129">SUM(R69:S69)</f>
        <v>733121</v>
      </c>
      <c r="U69" s="147">
        <f>+U17+U43</f>
        <v>377</v>
      </c>
      <c r="V69" s="186">
        <f>+T69+U69</f>
        <v>733498</v>
      </c>
      <c r="W69" s="40">
        <f t="shared" si="93"/>
        <v>15.127857407442292</v>
      </c>
    </row>
    <row r="70" spans="1:23" ht="14.25" customHeight="1">
      <c r="A70" s="3" t="str">
        <f t="shared" si="110"/>
        <v xml:space="preserve"> </v>
      </c>
      <c r="B70" s="110" t="s">
        <v>22</v>
      </c>
      <c r="C70" s="124">
        <f t="shared" ref="C70:E70" si="130">+C18+C44</f>
        <v>2058</v>
      </c>
      <c r="D70" s="126">
        <f t="shared" si="130"/>
        <v>2058</v>
      </c>
      <c r="E70" s="168">
        <f t="shared" si="130"/>
        <v>4116</v>
      </c>
      <c r="F70" s="124">
        <f t="shared" si="125"/>
        <v>2461</v>
      </c>
      <c r="G70" s="126">
        <f t="shared" si="125"/>
        <v>2464</v>
      </c>
      <c r="H70" s="168">
        <f t="shared" si="125"/>
        <v>4925</v>
      </c>
      <c r="I70" s="127">
        <f t="shared" si="92"/>
        <v>19.655004859086489</v>
      </c>
      <c r="J70" s="3"/>
      <c r="L70" s="13" t="s">
        <v>22</v>
      </c>
      <c r="M70" s="39">
        <f t="shared" ref="M70:N70" si="131">+M18+M44</f>
        <v>335120</v>
      </c>
      <c r="N70" s="37">
        <f t="shared" si="131"/>
        <v>335282</v>
      </c>
      <c r="O70" s="402">
        <f t="shared" si="127"/>
        <v>670402</v>
      </c>
      <c r="P70" s="401">
        <f>+P18+P44</f>
        <v>610</v>
      </c>
      <c r="Q70" s="402">
        <f>+O70+P70</f>
        <v>671012</v>
      </c>
      <c r="R70" s="39">
        <f t="shared" si="128"/>
        <v>371221</v>
      </c>
      <c r="S70" s="37">
        <f t="shared" si="128"/>
        <v>375202</v>
      </c>
      <c r="T70" s="186">
        <f t="shared" si="129"/>
        <v>746423</v>
      </c>
      <c r="U70" s="147">
        <f>+U18+U44</f>
        <v>28</v>
      </c>
      <c r="V70" s="186">
        <f>+T70+U70</f>
        <v>746451</v>
      </c>
      <c r="W70" s="40">
        <f t="shared" si="93"/>
        <v>11.242570922725669</v>
      </c>
    </row>
    <row r="71" spans="1:23" ht="14.25" customHeight="1" thickBot="1">
      <c r="A71" s="3" t="str">
        <f t="shared" si="110"/>
        <v xml:space="preserve"> </v>
      </c>
      <c r="B71" s="110" t="s">
        <v>23</v>
      </c>
      <c r="C71" s="124">
        <f t="shared" ref="C71:E71" si="132">+C19+C45</f>
        <v>1878</v>
      </c>
      <c r="D71" s="143">
        <f t="shared" si="132"/>
        <v>1880</v>
      </c>
      <c r="E71" s="172">
        <f t="shared" si="132"/>
        <v>3758</v>
      </c>
      <c r="F71" s="124">
        <f t="shared" si="125"/>
        <v>2171</v>
      </c>
      <c r="G71" s="143">
        <f t="shared" si="125"/>
        <v>2172</v>
      </c>
      <c r="H71" s="172">
        <f t="shared" si="125"/>
        <v>4343</v>
      </c>
      <c r="I71" s="144">
        <f t="shared" si="92"/>
        <v>15.566790846194788</v>
      </c>
      <c r="J71" s="3"/>
      <c r="L71" s="13" t="s">
        <v>23</v>
      </c>
      <c r="M71" s="39">
        <f t="shared" ref="M71:N71" si="133">+M19+M45</f>
        <v>275396</v>
      </c>
      <c r="N71" s="37">
        <f t="shared" si="133"/>
        <v>268812</v>
      </c>
      <c r="O71" s="402">
        <f t="shared" si="127"/>
        <v>544208</v>
      </c>
      <c r="P71" s="401">
        <f>+P19+P45</f>
        <v>192</v>
      </c>
      <c r="Q71" s="191">
        <f>+O71+P71</f>
        <v>544400</v>
      </c>
      <c r="R71" s="39">
        <f t="shared" si="128"/>
        <v>296650</v>
      </c>
      <c r="S71" s="37">
        <f t="shared" si="128"/>
        <v>290449</v>
      </c>
      <c r="T71" s="186">
        <f t="shared" si="129"/>
        <v>587099</v>
      </c>
      <c r="U71" s="147">
        <f>+U19+U45</f>
        <v>27</v>
      </c>
      <c r="V71" s="191">
        <f>+T71+U71</f>
        <v>587126</v>
      </c>
      <c r="W71" s="40">
        <f t="shared" si="93"/>
        <v>7.8482733284349848</v>
      </c>
    </row>
    <row r="72" spans="1:23" ht="14.25" customHeight="1" thickTop="1" thickBot="1">
      <c r="A72" s="3" t="str">
        <f t="shared" si="110"/>
        <v xml:space="preserve"> </v>
      </c>
      <c r="B72" s="131" t="s">
        <v>24</v>
      </c>
      <c r="C72" s="132">
        <f t="shared" ref="C72:E72" si="134">+C69+C70+C71</f>
        <v>5960</v>
      </c>
      <c r="D72" s="134">
        <f t="shared" si="134"/>
        <v>5963</v>
      </c>
      <c r="E72" s="178">
        <f t="shared" si="134"/>
        <v>11923</v>
      </c>
      <c r="F72" s="132">
        <f t="shared" ref="F72:H72" si="135">+F69+F70+F71</f>
        <v>7118</v>
      </c>
      <c r="G72" s="134">
        <f t="shared" si="135"/>
        <v>7122</v>
      </c>
      <c r="H72" s="178">
        <f t="shared" si="135"/>
        <v>14240</v>
      </c>
      <c r="I72" s="135">
        <f t="shared" si="92"/>
        <v>19.433028600184521</v>
      </c>
      <c r="J72" s="3"/>
      <c r="L72" s="41" t="s">
        <v>24</v>
      </c>
      <c r="M72" s="45">
        <f t="shared" ref="M72:Q72" si="136">+M69+M70+M71</f>
        <v>933658</v>
      </c>
      <c r="N72" s="43">
        <f t="shared" si="136"/>
        <v>918059</v>
      </c>
      <c r="O72" s="187">
        <f t="shared" si="136"/>
        <v>1851717</v>
      </c>
      <c r="P72" s="44">
        <f t="shared" si="136"/>
        <v>811</v>
      </c>
      <c r="Q72" s="190">
        <f t="shared" si="136"/>
        <v>1852528</v>
      </c>
      <c r="R72" s="45">
        <f t="shared" ref="R72:V72" si="137">+R69+R70+R71</f>
        <v>1036942</v>
      </c>
      <c r="S72" s="43">
        <f t="shared" si="137"/>
        <v>1029701</v>
      </c>
      <c r="T72" s="187">
        <f t="shared" si="137"/>
        <v>2066643</v>
      </c>
      <c r="U72" s="44">
        <f t="shared" si="137"/>
        <v>432</v>
      </c>
      <c r="V72" s="190">
        <f t="shared" si="137"/>
        <v>2067075</v>
      </c>
      <c r="W72" s="46">
        <f t="shared" si="93"/>
        <v>11.581309432300069</v>
      </c>
    </row>
    <row r="73" spans="1:23" ht="14.25" customHeight="1" thickTop="1" thickBot="1">
      <c r="A73" s="3" t="str">
        <f t="shared" ref="A73:A74" si="138">IF(ISERROR(F73/G73)," ",IF(F73/G73&gt;0.5,IF(F73/G73&lt;1.5," ","NOT OK"),"NOT OK"))</f>
        <v xml:space="preserve"> </v>
      </c>
      <c r="B73" s="110" t="s">
        <v>10</v>
      </c>
      <c r="C73" s="124">
        <f t="shared" ref="C73:E73" si="139">+C21+C47</f>
        <v>2032</v>
      </c>
      <c r="D73" s="126">
        <f t="shared" si="139"/>
        <v>2027</v>
      </c>
      <c r="E73" s="174">
        <f t="shared" si="139"/>
        <v>4059</v>
      </c>
      <c r="F73" s="124">
        <f>+F21+F47</f>
        <v>2492</v>
      </c>
      <c r="G73" s="126">
        <f>+G21+G47</f>
        <v>2491</v>
      </c>
      <c r="H73" s="174">
        <f>+H21+H47</f>
        <v>4983</v>
      </c>
      <c r="I73" s="127">
        <f t="shared" ref="I73:I74" si="140">IF(E73=0,0,((H73/E73)-1)*100)</f>
        <v>22.764227642276413</v>
      </c>
      <c r="J73" s="3"/>
      <c r="K73" s="6"/>
      <c r="L73" s="13" t="s">
        <v>10</v>
      </c>
      <c r="M73" s="39">
        <f t="shared" ref="M73:N73" si="141">+M21+M47</f>
        <v>316792</v>
      </c>
      <c r="N73" s="37">
        <f t="shared" si="141"/>
        <v>312668</v>
      </c>
      <c r="O73" s="402">
        <f>SUM(M73:N73)</f>
        <v>629460</v>
      </c>
      <c r="P73" s="401">
        <f>+P21+P47</f>
        <v>11</v>
      </c>
      <c r="Q73" s="402">
        <f>+O73+P73</f>
        <v>629471</v>
      </c>
      <c r="R73" s="39">
        <f>+R21+R47</f>
        <v>339093</v>
      </c>
      <c r="S73" s="37">
        <f>+S21+S47</f>
        <v>336117</v>
      </c>
      <c r="T73" s="186">
        <f>SUM(R73:S73)</f>
        <v>675210</v>
      </c>
      <c r="U73" s="147">
        <f>+U21+U47</f>
        <v>965</v>
      </c>
      <c r="V73" s="186">
        <f>+T73+U73</f>
        <v>676175</v>
      </c>
      <c r="W73" s="40">
        <f t="shared" ref="W73:W74" si="142">IF(Q73=0,0,((V73/Q73)-1)*100)</f>
        <v>7.4195634111817732</v>
      </c>
    </row>
    <row r="74" spans="1:23" ht="14.25" customHeight="1" thickTop="1" thickBot="1">
      <c r="A74" s="380" t="str">
        <f t="shared" si="138"/>
        <v xml:space="preserve"> </v>
      </c>
      <c r="B74" s="131" t="s">
        <v>66</v>
      </c>
      <c r="C74" s="132">
        <f>+C64+C68+C72+C73</f>
        <v>19720</v>
      </c>
      <c r="D74" s="134">
        <f t="shared" ref="D74" si="143">+D64+D68+D72+D73</f>
        <v>19723</v>
      </c>
      <c r="E74" s="178">
        <f t="shared" ref="E74" si="144">+E64+E68+E72+E73</f>
        <v>39443</v>
      </c>
      <c r="F74" s="132">
        <f t="shared" ref="F74" si="145">+F64+F68+F72+F73</f>
        <v>24263</v>
      </c>
      <c r="G74" s="134">
        <f t="shared" ref="G74" si="146">+G64+G68+G72+G73</f>
        <v>24265</v>
      </c>
      <c r="H74" s="178">
        <f t="shared" ref="H74" si="147">+H64+H68+H72+H73</f>
        <v>48528</v>
      </c>
      <c r="I74" s="135">
        <f t="shared" si="140"/>
        <v>23.033237836878541</v>
      </c>
      <c r="J74" s="3"/>
      <c r="L74" s="41" t="s">
        <v>66</v>
      </c>
      <c r="M74" s="45">
        <f>+M64+M68+M72+M73</f>
        <v>3083586</v>
      </c>
      <c r="N74" s="43">
        <f t="shared" ref="N74" si="148">+N64+N68+N72+N73</f>
        <v>3053305</v>
      </c>
      <c r="O74" s="187">
        <f t="shared" ref="O74" si="149">+O64+O68+O72+O73</f>
        <v>6136891</v>
      </c>
      <c r="P74" s="43">
        <f t="shared" ref="P74" si="150">+P64+P68+P72+P73</f>
        <v>1887</v>
      </c>
      <c r="Q74" s="187">
        <f t="shared" ref="Q74" si="151">+Q64+Q68+Q72+Q73</f>
        <v>6138778</v>
      </c>
      <c r="R74" s="45">
        <f t="shared" ref="R74" si="152">+R64+R68+R72+R73</f>
        <v>3709787</v>
      </c>
      <c r="S74" s="43">
        <f t="shared" ref="S74" si="153">+S64+S68+S72+S73</f>
        <v>3689494</v>
      </c>
      <c r="T74" s="187">
        <f t="shared" ref="T74" si="154">+T64+T68+T72+T73</f>
        <v>7399281</v>
      </c>
      <c r="U74" s="43">
        <f t="shared" ref="U74" si="155">+U64+U68+U72+U73</f>
        <v>3130</v>
      </c>
      <c r="V74" s="187">
        <f t="shared" ref="V74" si="156">+V64+V68+V72+V73</f>
        <v>7402411</v>
      </c>
      <c r="W74" s="46">
        <f t="shared" si="142"/>
        <v>20.584438792215654</v>
      </c>
    </row>
    <row r="75" spans="1:23" ht="14.25" customHeight="1" thickTop="1">
      <c r="A75" s="3" t="str">
        <f>IF(ISERROR(F75/G75)," ",IF(F75/G75&gt;0.5,IF(F75/G75&lt;1.5," ","NOT OK"),"NOT OK"))</f>
        <v xml:space="preserve"> </v>
      </c>
      <c r="B75" s="110" t="s">
        <v>11</v>
      </c>
      <c r="C75" s="124">
        <f t="shared" ref="C75:E75" si="157">+C23+C49</f>
        <v>1976</v>
      </c>
      <c r="D75" s="126">
        <f t="shared" si="157"/>
        <v>1974</v>
      </c>
      <c r="E75" s="174">
        <f t="shared" si="157"/>
        <v>3950</v>
      </c>
      <c r="F75" s="124"/>
      <c r="G75" s="126"/>
      <c r="H75" s="174"/>
      <c r="I75" s="127"/>
      <c r="J75" s="3"/>
      <c r="K75" s="6"/>
      <c r="L75" s="13" t="s">
        <v>11</v>
      </c>
      <c r="M75" s="39">
        <f t="shared" ref="M75:N75" si="158">+M23+M49</f>
        <v>291730</v>
      </c>
      <c r="N75" s="37">
        <f t="shared" si="158"/>
        <v>274532</v>
      </c>
      <c r="O75" s="402">
        <f>SUM(M75:N75)</f>
        <v>566262</v>
      </c>
      <c r="P75" s="401">
        <f>+P23+P49</f>
        <v>316</v>
      </c>
      <c r="Q75" s="402">
        <f>+O75+P75</f>
        <v>566578</v>
      </c>
      <c r="R75" s="39"/>
      <c r="S75" s="37"/>
      <c r="T75" s="186"/>
      <c r="U75" s="147"/>
      <c r="V75" s="186"/>
      <c r="W75" s="40"/>
    </row>
    <row r="76" spans="1:23" ht="14.25" customHeight="1" thickBot="1">
      <c r="A76" s="3" t="str">
        <f>IF(ISERROR(F76/G76)," ",IF(F76/G76&gt;0.5,IF(F76/G76&lt;1.5," ","NOT OK"),"NOT OK"))</f>
        <v xml:space="preserve"> </v>
      </c>
      <c r="B76" s="115" t="s">
        <v>12</v>
      </c>
      <c r="C76" s="128">
        <f t="shared" ref="C76:E76" si="159">+C24+C50</f>
        <v>2118</v>
      </c>
      <c r="D76" s="130">
        <f t="shared" si="159"/>
        <v>2120</v>
      </c>
      <c r="E76" s="174">
        <f t="shared" si="159"/>
        <v>4238</v>
      </c>
      <c r="F76" s="128"/>
      <c r="G76" s="130"/>
      <c r="H76" s="174"/>
      <c r="I76" s="127"/>
      <c r="J76" s="3"/>
      <c r="K76" s="6"/>
      <c r="L76" s="22" t="s">
        <v>12</v>
      </c>
      <c r="M76" s="39">
        <f t="shared" ref="M76:N76" si="160">+M24+M50</f>
        <v>368028</v>
      </c>
      <c r="N76" s="37">
        <f t="shared" si="160"/>
        <v>332207</v>
      </c>
      <c r="O76" s="402">
        <f t="shared" ref="O76" si="161">SUM(M76:N76)</f>
        <v>700235</v>
      </c>
      <c r="P76" s="401">
        <f>+P24+P50</f>
        <v>15</v>
      </c>
      <c r="Q76" s="402">
        <f>+O76+P76</f>
        <v>700250</v>
      </c>
      <c r="R76" s="39"/>
      <c r="S76" s="37"/>
      <c r="T76" s="186"/>
      <c r="U76" s="147"/>
      <c r="V76" s="186"/>
      <c r="W76" s="40"/>
    </row>
    <row r="77" spans="1:23" ht="14.25" customHeight="1" thickTop="1" thickBot="1">
      <c r="A77" s="380" t="str">
        <f t="shared" ref="A77:A78" si="162">IF(ISERROR(F77/G77)," ",IF(F77/G77&gt;0.5,IF(F77/G77&lt;1.5," ","NOT OK"),"NOT OK"))</f>
        <v xml:space="preserve"> </v>
      </c>
      <c r="B77" s="131" t="s">
        <v>38</v>
      </c>
      <c r="C77" s="132">
        <f t="shared" ref="C77:E77" si="163">+C73+C75+C76</f>
        <v>6126</v>
      </c>
      <c r="D77" s="134">
        <f t="shared" si="163"/>
        <v>6121</v>
      </c>
      <c r="E77" s="178">
        <f t="shared" si="163"/>
        <v>12247</v>
      </c>
      <c r="F77" s="132"/>
      <c r="G77" s="134"/>
      <c r="H77" s="178"/>
      <c r="I77" s="135"/>
      <c r="J77" s="3"/>
      <c r="L77" s="41" t="s">
        <v>38</v>
      </c>
      <c r="M77" s="45">
        <f t="shared" ref="M77:Q77" si="164">+M73+M75+M76</f>
        <v>976550</v>
      </c>
      <c r="N77" s="43">
        <f t="shared" si="164"/>
        <v>919407</v>
      </c>
      <c r="O77" s="187">
        <f t="shared" si="164"/>
        <v>1895957</v>
      </c>
      <c r="P77" s="43">
        <f t="shared" si="164"/>
        <v>342</v>
      </c>
      <c r="Q77" s="187">
        <f t="shared" si="164"/>
        <v>1896299</v>
      </c>
      <c r="R77" s="45"/>
      <c r="S77" s="43"/>
      <c r="T77" s="187"/>
      <c r="U77" s="43"/>
      <c r="V77" s="187"/>
      <c r="W77" s="46"/>
    </row>
    <row r="78" spans="1:23" ht="14.25" customHeight="1" thickTop="1" thickBot="1">
      <c r="A78" s="381" t="str">
        <f t="shared" si="162"/>
        <v xml:space="preserve"> </v>
      </c>
      <c r="B78" s="131" t="s">
        <v>63</v>
      </c>
      <c r="C78" s="132">
        <f t="shared" ref="C78:E78" si="165">+C64+C68+C72+C77</f>
        <v>23814</v>
      </c>
      <c r="D78" s="134">
        <f t="shared" si="165"/>
        <v>23817</v>
      </c>
      <c r="E78" s="175">
        <f t="shared" si="165"/>
        <v>47631</v>
      </c>
      <c r="F78" s="132"/>
      <c r="G78" s="134"/>
      <c r="H78" s="175"/>
      <c r="I78" s="136"/>
      <c r="J78" s="7"/>
      <c r="L78" s="41" t="s">
        <v>63</v>
      </c>
      <c r="M78" s="45">
        <f t="shared" ref="M78:Q78" si="166">+M64+M68+M72+M77</f>
        <v>3743344</v>
      </c>
      <c r="N78" s="43">
        <f t="shared" si="166"/>
        <v>3660044</v>
      </c>
      <c r="O78" s="187">
        <f t="shared" si="166"/>
        <v>7403388</v>
      </c>
      <c r="P78" s="44">
        <f t="shared" si="166"/>
        <v>2218</v>
      </c>
      <c r="Q78" s="190">
        <f t="shared" si="166"/>
        <v>7405606</v>
      </c>
      <c r="R78" s="45"/>
      <c r="S78" s="43"/>
      <c r="T78" s="187"/>
      <c r="U78" s="44"/>
      <c r="V78" s="190"/>
      <c r="W78" s="46"/>
    </row>
    <row r="79" spans="1:23" ht="14.25" thickTop="1" thickBot="1">
      <c r="B79" s="145" t="s">
        <v>60</v>
      </c>
      <c r="C79" s="106"/>
      <c r="D79" s="106"/>
      <c r="E79" s="106"/>
      <c r="F79" s="106"/>
      <c r="G79" s="106"/>
      <c r="H79" s="106"/>
      <c r="I79" s="107"/>
      <c r="J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1:23" ht="13.5" thickTop="1">
      <c r="L80" s="467" t="s">
        <v>33</v>
      </c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9"/>
    </row>
    <row r="81" spans="1:23" ht="13.5" thickBot="1">
      <c r="L81" s="470" t="s">
        <v>43</v>
      </c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2"/>
    </row>
    <row r="82" spans="1:23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:23" ht="24.75" customHeight="1" thickTop="1" thickBot="1">
      <c r="L83" s="58"/>
      <c r="M83" s="475" t="s">
        <v>64</v>
      </c>
      <c r="N83" s="473"/>
      <c r="O83" s="473"/>
      <c r="P83" s="473"/>
      <c r="Q83" s="474"/>
      <c r="R83" s="473" t="s">
        <v>65</v>
      </c>
      <c r="S83" s="473"/>
      <c r="T83" s="473"/>
      <c r="U83" s="473"/>
      <c r="V83" s="474"/>
      <c r="W83" s="354" t="s">
        <v>2</v>
      </c>
    </row>
    <row r="84" spans="1:23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355" t="s">
        <v>4</v>
      </c>
    </row>
    <row r="85" spans="1:23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353"/>
    </row>
    <row r="86" spans="1:23" ht="6.75" customHeight="1" thickTop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:23">
      <c r="A87" s="384"/>
      <c r="L87" s="60" t="s">
        <v>13</v>
      </c>
      <c r="M87" s="77">
        <v>162</v>
      </c>
      <c r="N87" s="78">
        <v>256</v>
      </c>
      <c r="O87" s="200">
        <f t="shared" ref="O87" si="167">+M87+N87</f>
        <v>418</v>
      </c>
      <c r="P87" s="79">
        <v>0</v>
      </c>
      <c r="Q87" s="200">
        <f>O87+P87</f>
        <v>418</v>
      </c>
      <c r="R87" s="431">
        <v>80</v>
      </c>
      <c r="S87" s="432">
        <v>176</v>
      </c>
      <c r="T87" s="200">
        <f t="shared" ref="T87:T97" si="168">+R87+S87</f>
        <v>256</v>
      </c>
      <c r="U87" s="433">
        <v>0</v>
      </c>
      <c r="V87" s="200">
        <f>T87+U87</f>
        <v>256</v>
      </c>
      <c r="W87" s="80">
        <f t="shared" ref="W87" si="169">IF(Q87=0,0,((V87/Q87)-1)*100)</f>
        <v>-38.755980861244019</v>
      </c>
    </row>
    <row r="88" spans="1:23">
      <c r="A88" s="384"/>
      <c r="L88" s="60" t="s">
        <v>14</v>
      </c>
      <c r="M88" s="77">
        <v>68</v>
      </c>
      <c r="N88" s="78">
        <v>164</v>
      </c>
      <c r="O88" s="200">
        <f>+M88+N88</f>
        <v>232</v>
      </c>
      <c r="P88" s="79">
        <v>0</v>
      </c>
      <c r="Q88" s="200">
        <f>O88+P88</f>
        <v>232</v>
      </c>
      <c r="R88" s="431">
        <v>65</v>
      </c>
      <c r="S88" s="432">
        <v>270</v>
      </c>
      <c r="T88" s="200">
        <f t="shared" si="168"/>
        <v>335</v>
      </c>
      <c r="U88" s="433">
        <v>0</v>
      </c>
      <c r="V88" s="200">
        <f>T88+U88</f>
        <v>335</v>
      </c>
      <c r="W88" s="80">
        <f>IF(Q88=0,0,((V88/Q88)-1)*100)</f>
        <v>44.396551724137922</v>
      </c>
    </row>
    <row r="89" spans="1:23" ht="13.5" thickBot="1">
      <c r="A89" s="384"/>
      <c r="L89" s="60" t="s">
        <v>15</v>
      </c>
      <c r="M89" s="77">
        <v>226</v>
      </c>
      <c r="N89" s="78">
        <v>236</v>
      </c>
      <c r="O89" s="200">
        <f>+M89+N89</f>
        <v>462</v>
      </c>
      <c r="P89" s="79">
        <v>0</v>
      </c>
      <c r="Q89" s="200">
        <f>O89+P89</f>
        <v>462</v>
      </c>
      <c r="R89" s="431">
        <v>78</v>
      </c>
      <c r="S89" s="432">
        <v>304</v>
      </c>
      <c r="T89" s="200">
        <f t="shared" si="168"/>
        <v>382</v>
      </c>
      <c r="U89" s="433">
        <v>0</v>
      </c>
      <c r="V89" s="200">
        <f>T89+U89</f>
        <v>382</v>
      </c>
      <c r="W89" s="80">
        <f>IF(Q89=0,0,((V89/Q89)-1)*100)</f>
        <v>-17.316017316017319</v>
      </c>
    </row>
    <row r="90" spans="1:23" ht="14.25" thickTop="1" thickBot="1">
      <c r="A90" s="384"/>
      <c r="L90" s="81" t="s">
        <v>61</v>
      </c>
      <c r="M90" s="82">
        <f>+M87+M88+M89</f>
        <v>456</v>
      </c>
      <c r="N90" s="83">
        <f t="shared" ref="N90:V90" si="170">+N87+N88+N89</f>
        <v>656</v>
      </c>
      <c r="O90" s="201">
        <f t="shared" si="170"/>
        <v>1112</v>
      </c>
      <c r="P90" s="82">
        <f t="shared" si="170"/>
        <v>0</v>
      </c>
      <c r="Q90" s="201">
        <f t="shared" si="170"/>
        <v>1112</v>
      </c>
      <c r="R90" s="82">
        <f>+R87+R88+R89</f>
        <v>223</v>
      </c>
      <c r="S90" s="83">
        <f>+S87+S88+S89</f>
        <v>750</v>
      </c>
      <c r="T90" s="201">
        <f t="shared" si="168"/>
        <v>973</v>
      </c>
      <c r="U90" s="82">
        <f>+U87+U88+U89</f>
        <v>0</v>
      </c>
      <c r="V90" s="201">
        <f t="shared" si="170"/>
        <v>973</v>
      </c>
      <c r="W90" s="84">
        <f t="shared" ref="W90" si="171">IF(Q90=0,0,((V90/Q90)-1)*100)</f>
        <v>-12.5</v>
      </c>
    </row>
    <row r="91" spans="1:23" ht="13.5" thickTop="1">
      <c r="A91" s="384"/>
      <c r="L91" s="60" t="s">
        <v>16</v>
      </c>
      <c r="M91" s="77">
        <v>129</v>
      </c>
      <c r="N91" s="78">
        <v>208</v>
      </c>
      <c r="O91" s="200">
        <f>+M91+N91</f>
        <v>337</v>
      </c>
      <c r="P91" s="79">
        <v>0</v>
      </c>
      <c r="Q91" s="200">
        <f>O91+P91</f>
        <v>337</v>
      </c>
      <c r="R91" s="431">
        <v>137</v>
      </c>
      <c r="S91" s="432">
        <v>324</v>
      </c>
      <c r="T91" s="200">
        <f t="shared" si="168"/>
        <v>461</v>
      </c>
      <c r="U91" s="433">
        <v>0</v>
      </c>
      <c r="V91" s="200">
        <f>T91+U91</f>
        <v>461</v>
      </c>
      <c r="W91" s="80">
        <f>IF(Q91=0,0,((V91/Q91)-1)*100)</f>
        <v>36.795252225519292</v>
      </c>
    </row>
    <row r="92" spans="1:23">
      <c r="A92" s="384"/>
      <c r="L92" s="60" t="s">
        <v>17</v>
      </c>
      <c r="M92" s="77">
        <v>106</v>
      </c>
      <c r="N92" s="78">
        <v>198</v>
      </c>
      <c r="O92" s="200">
        <f t="shared" ref="O92" si="172">+M92+N92</f>
        <v>304</v>
      </c>
      <c r="P92" s="79">
        <v>0</v>
      </c>
      <c r="Q92" s="200">
        <f>O92+P92</f>
        <v>304</v>
      </c>
      <c r="R92" s="431">
        <v>115</v>
      </c>
      <c r="S92" s="432">
        <v>335</v>
      </c>
      <c r="T92" s="200">
        <f t="shared" si="168"/>
        <v>450</v>
      </c>
      <c r="U92" s="433">
        <v>0</v>
      </c>
      <c r="V92" s="200">
        <f>T92+U92</f>
        <v>450</v>
      </c>
      <c r="W92" s="80">
        <f t="shared" ref="W92" si="173">IF(Q92=0,0,((V92/Q92)-1)*100)</f>
        <v>48.026315789473692</v>
      </c>
    </row>
    <row r="93" spans="1:23" ht="13.5" thickBot="1">
      <c r="A93" s="384"/>
      <c r="L93" s="60" t="s">
        <v>18</v>
      </c>
      <c r="M93" s="77">
        <v>100</v>
      </c>
      <c r="N93" s="78">
        <v>181</v>
      </c>
      <c r="O93" s="202">
        <f>+M93+N93</f>
        <v>281</v>
      </c>
      <c r="P93" s="85">
        <v>1</v>
      </c>
      <c r="Q93" s="202">
        <f>O93+P93</f>
        <v>282</v>
      </c>
      <c r="R93" s="431">
        <v>108</v>
      </c>
      <c r="S93" s="432">
        <v>312</v>
      </c>
      <c r="T93" s="202">
        <f t="shared" si="168"/>
        <v>420</v>
      </c>
      <c r="U93" s="434">
        <v>0</v>
      </c>
      <c r="V93" s="202">
        <f>T93+U93</f>
        <v>420</v>
      </c>
      <c r="W93" s="80">
        <f>IF(Q93=0,0,((V93/Q93)-1)*100)</f>
        <v>48.936170212765951</v>
      </c>
    </row>
    <row r="94" spans="1:23" ht="14.25" thickTop="1" thickBot="1">
      <c r="A94" s="384" t="str">
        <f>IF(ISERROR(F94/G94)," ",IF(F94/G94&gt;0.5,IF(F94/G94&lt;1.5," ","NOT OK"),"NOT OK"))</f>
        <v xml:space="preserve"> </v>
      </c>
      <c r="L94" s="86" t="s">
        <v>19</v>
      </c>
      <c r="M94" s="87">
        <f>+M91+M92+M93</f>
        <v>335</v>
      </c>
      <c r="N94" s="87">
        <f t="shared" ref="N94:V94" si="174">+N91+N92+N93</f>
        <v>587</v>
      </c>
      <c r="O94" s="203">
        <f t="shared" si="174"/>
        <v>922</v>
      </c>
      <c r="P94" s="88">
        <f t="shared" si="174"/>
        <v>1</v>
      </c>
      <c r="Q94" s="203">
        <f t="shared" si="174"/>
        <v>923</v>
      </c>
      <c r="R94" s="87">
        <f>+R91+R92+R93</f>
        <v>360</v>
      </c>
      <c r="S94" s="87">
        <f>+S91+S92+S93</f>
        <v>971</v>
      </c>
      <c r="T94" s="203">
        <f t="shared" si="168"/>
        <v>1331</v>
      </c>
      <c r="U94" s="88">
        <f>+U91+U92+U93</f>
        <v>0</v>
      </c>
      <c r="V94" s="203">
        <f t="shared" si="174"/>
        <v>1331</v>
      </c>
      <c r="W94" s="89">
        <f>IF(Q94=0,0,((V94/Q94)-1)*100)</f>
        <v>44.20368364030336</v>
      </c>
    </row>
    <row r="95" spans="1:23" ht="13.5" thickTop="1">
      <c r="A95" s="384"/>
      <c r="L95" s="60" t="s">
        <v>21</v>
      </c>
      <c r="M95" s="77">
        <v>51</v>
      </c>
      <c r="N95" s="78">
        <v>212</v>
      </c>
      <c r="O95" s="202">
        <f>+M95+N95</f>
        <v>263</v>
      </c>
      <c r="P95" s="90">
        <v>0</v>
      </c>
      <c r="Q95" s="202">
        <f>O95+P95</f>
        <v>263</v>
      </c>
      <c r="R95" s="431">
        <v>119</v>
      </c>
      <c r="S95" s="432">
        <v>324</v>
      </c>
      <c r="T95" s="202">
        <f t="shared" si="168"/>
        <v>443</v>
      </c>
      <c r="U95" s="435">
        <v>0</v>
      </c>
      <c r="V95" s="202">
        <f>T95+U95</f>
        <v>443</v>
      </c>
      <c r="W95" s="80">
        <f>IF(Q95=0,0,((V95/Q95)-1)*100)</f>
        <v>68.441064638783274</v>
      </c>
    </row>
    <row r="96" spans="1:23">
      <c r="A96" s="384"/>
      <c r="G96" s="1">
        <v>107</v>
      </c>
      <c r="H96" s="1">
        <v>321</v>
      </c>
      <c r="I96" s="2">
        <v>0</v>
      </c>
      <c r="L96" s="60" t="s">
        <v>22</v>
      </c>
      <c r="M96" s="77">
        <v>75</v>
      </c>
      <c r="N96" s="78">
        <v>239</v>
      </c>
      <c r="O96" s="202">
        <f t="shared" ref="O96" si="175">+M96+N96</f>
        <v>314</v>
      </c>
      <c r="P96" s="79">
        <v>0</v>
      </c>
      <c r="Q96" s="202">
        <f>O96+P96</f>
        <v>314</v>
      </c>
      <c r="R96" s="431">
        <v>106</v>
      </c>
      <c r="S96" s="432">
        <v>322</v>
      </c>
      <c r="T96" s="202">
        <f t="shared" si="168"/>
        <v>428</v>
      </c>
      <c r="U96" s="433">
        <v>0</v>
      </c>
      <c r="V96" s="202">
        <f>T96+U96</f>
        <v>428</v>
      </c>
      <c r="W96" s="80">
        <f t="shared" ref="W96" si="176">IF(Q96=0,0,((V96/Q96)-1)*100)</f>
        <v>36.305732484076422</v>
      </c>
    </row>
    <row r="97" spans="1:23" ht="13.5" thickBot="1">
      <c r="A97" s="385"/>
      <c r="G97" s="1">
        <v>96</v>
      </c>
      <c r="H97" s="1">
        <v>29</v>
      </c>
      <c r="I97" s="2">
        <v>0</v>
      </c>
      <c r="L97" s="60" t="s">
        <v>23</v>
      </c>
      <c r="M97" s="77">
        <v>127</v>
      </c>
      <c r="N97" s="78">
        <v>249</v>
      </c>
      <c r="O97" s="202">
        <f>+M97+N97</f>
        <v>376</v>
      </c>
      <c r="P97" s="79">
        <v>0</v>
      </c>
      <c r="Q97" s="202">
        <f>O97+P97</f>
        <v>376</v>
      </c>
      <c r="R97" s="431">
        <v>97</v>
      </c>
      <c r="S97" s="432">
        <v>318</v>
      </c>
      <c r="T97" s="202">
        <f t="shared" si="168"/>
        <v>415</v>
      </c>
      <c r="U97" s="433">
        <v>0</v>
      </c>
      <c r="V97" s="202">
        <f>T97+U97</f>
        <v>415</v>
      </c>
      <c r="W97" s="80">
        <f>IF(Q97=0,0,((V97/Q97)-1)*100)</f>
        <v>10.372340425531924</v>
      </c>
    </row>
    <row r="98" spans="1:23" ht="14.25" customHeight="1" thickTop="1" thickBot="1">
      <c r="A98" s="384"/>
      <c r="L98" s="81" t="s">
        <v>40</v>
      </c>
      <c r="M98" s="82">
        <f t="shared" ref="M98:Q98" si="177">+M95+M96+M97</f>
        <v>253</v>
      </c>
      <c r="N98" s="83">
        <f t="shared" si="177"/>
        <v>700</v>
      </c>
      <c r="O98" s="201">
        <f t="shared" si="177"/>
        <v>953</v>
      </c>
      <c r="P98" s="82">
        <f t="shared" si="177"/>
        <v>0</v>
      </c>
      <c r="Q98" s="201">
        <f t="shared" si="177"/>
        <v>953</v>
      </c>
      <c r="R98" s="82">
        <f t="shared" ref="R98:V98" si="178">+R95+R96+R97</f>
        <v>322</v>
      </c>
      <c r="S98" s="83">
        <f t="shared" si="178"/>
        <v>964</v>
      </c>
      <c r="T98" s="201">
        <f t="shared" si="178"/>
        <v>1286</v>
      </c>
      <c r="U98" s="82">
        <f t="shared" si="178"/>
        <v>0</v>
      </c>
      <c r="V98" s="201">
        <f t="shared" si="178"/>
        <v>1286</v>
      </c>
      <c r="W98" s="84">
        <f t="shared" ref="W98" si="179">IF(Q98=0,0,((V98/Q98)-1)*100)</f>
        <v>34.942287513116476</v>
      </c>
    </row>
    <row r="99" spans="1:23" ht="14.25" customHeight="1" thickTop="1" thickBot="1">
      <c r="A99" s="384"/>
      <c r="L99" s="60" t="s">
        <v>10</v>
      </c>
      <c r="M99" s="77">
        <v>177</v>
      </c>
      <c r="N99" s="78">
        <v>245</v>
      </c>
      <c r="O99" s="200">
        <f>M99+N99</f>
        <v>422</v>
      </c>
      <c r="P99" s="79">
        <v>0</v>
      </c>
      <c r="Q99" s="200">
        <f t="shared" ref="Q99" si="180">O99+P99</f>
        <v>422</v>
      </c>
      <c r="R99" s="77">
        <v>107</v>
      </c>
      <c r="S99" s="78">
        <v>321</v>
      </c>
      <c r="T99" s="200">
        <f>R99+S99</f>
        <v>428</v>
      </c>
      <c r="U99" s="79">
        <v>0</v>
      </c>
      <c r="V99" s="200">
        <f t="shared" ref="V99" si="181">T99+U99</f>
        <v>428</v>
      </c>
      <c r="W99" s="80">
        <f>IF(Q99=0,0,((V99/Q99)-1)*100)</f>
        <v>1.4218009478673022</v>
      </c>
    </row>
    <row r="100" spans="1:23" ht="14.25" customHeight="1" thickTop="1" thickBot="1">
      <c r="A100" s="384"/>
      <c r="L100" s="81" t="s">
        <v>66</v>
      </c>
      <c r="M100" s="82">
        <f>+M90+M94+M98+M99</f>
        <v>1221</v>
      </c>
      <c r="N100" s="83">
        <f t="shared" ref="N100:V100" si="182">+N90+N94+N98+N99</f>
        <v>2188</v>
      </c>
      <c r="O100" s="201">
        <f t="shared" si="182"/>
        <v>3409</v>
      </c>
      <c r="P100" s="82">
        <f t="shared" si="182"/>
        <v>1</v>
      </c>
      <c r="Q100" s="201">
        <f t="shared" si="182"/>
        <v>3410</v>
      </c>
      <c r="R100" s="82">
        <f t="shared" si="182"/>
        <v>1012</v>
      </c>
      <c r="S100" s="83">
        <f t="shared" si="182"/>
        <v>3006</v>
      </c>
      <c r="T100" s="201">
        <f t="shared" si="182"/>
        <v>4018</v>
      </c>
      <c r="U100" s="82">
        <f t="shared" si="182"/>
        <v>0</v>
      </c>
      <c r="V100" s="201">
        <f t="shared" si="182"/>
        <v>4018</v>
      </c>
      <c r="W100" s="84">
        <f t="shared" ref="W100" si="183">IF(Q100=0,0,((V100/Q100)-1)*100)</f>
        <v>17.829912023460402</v>
      </c>
    </row>
    <row r="101" spans="1:23" ht="14.25" customHeight="1" thickTop="1">
      <c r="A101" s="384"/>
      <c r="L101" s="60" t="s">
        <v>11</v>
      </c>
      <c r="M101" s="77">
        <v>204</v>
      </c>
      <c r="N101" s="78">
        <v>280</v>
      </c>
      <c r="O101" s="200">
        <f>M101+N101</f>
        <v>484</v>
      </c>
      <c r="P101" s="79">
        <v>0</v>
      </c>
      <c r="Q101" s="200">
        <f>O101+P101</f>
        <v>484</v>
      </c>
      <c r="R101" s="77"/>
      <c r="S101" s="78"/>
      <c r="T101" s="200"/>
      <c r="U101" s="79"/>
      <c r="V101" s="200"/>
      <c r="W101" s="80"/>
    </row>
    <row r="102" spans="1:23" ht="14.25" customHeight="1" thickBot="1">
      <c r="A102" s="384"/>
      <c r="L102" s="66" t="s">
        <v>12</v>
      </c>
      <c r="M102" s="77">
        <v>234</v>
      </c>
      <c r="N102" s="78">
        <v>349</v>
      </c>
      <c r="O102" s="200">
        <f>M102+N102</f>
        <v>583</v>
      </c>
      <c r="P102" s="79">
        <v>0</v>
      </c>
      <c r="Q102" s="200">
        <f>O102+P102</f>
        <v>583</v>
      </c>
      <c r="R102" s="77"/>
      <c r="S102" s="78"/>
      <c r="T102" s="200"/>
      <c r="U102" s="79"/>
      <c r="V102" s="200"/>
      <c r="W102" s="80"/>
    </row>
    <row r="103" spans="1:23" ht="14.25" customHeight="1" thickTop="1" thickBot="1">
      <c r="A103" s="384"/>
      <c r="L103" s="81" t="s">
        <v>38</v>
      </c>
      <c r="M103" s="82">
        <f t="shared" ref="M103:Q103" si="184">+M99+M101+M102</f>
        <v>615</v>
      </c>
      <c r="N103" s="83">
        <f t="shared" si="184"/>
        <v>874</v>
      </c>
      <c r="O103" s="201">
        <f t="shared" si="184"/>
        <v>1489</v>
      </c>
      <c r="P103" s="82">
        <f t="shared" si="184"/>
        <v>0</v>
      </c>
      <c r="Q103" s="201">
        <f t="shared" si="184"/>
        <v>1489</v>
      </c>
      <c r="R103" s="82"/>
      <c r="S103" s="83"/>
      <c r="T103" s="201"/>
      <c r="U103" s="82"/>
      <c r="V103" s="201"/>
      <c r="W103" s="84"/>
    </row>
    <row r="104" spans="1:23" ht="14.25" customHeight="1" thickTop="1" thickBot="1">
      <c r="A104" s="384"/>
      <c r="L104" s="81" t="s">
        <v>63</v>
      </c>
      <c r="M104" s="82">
        <f t="shared" ref="M104:Q104" si="185">+M90+M94+M98+M103</f>
        <v>1659</v>
      </c>
      <c r="N104" s="83">
        <f t="shared" si="185"/>
        <v>2817</v>
      </c>
      <c r="O104" s="201">
        <f t="shared" si="185"/>
        <v>4476</v>
      </c>
      <c r="P104" s="82">
        <f t="shared" si="185"/>
        <v>1</v>
      </c>
      <c r="Q104" s="201">
        <f t="shared" si="185"/>
        <v>4477</v>
      </c>
      <c r="R104" s="82"/>
      <c r="S104" s="83"/>
      <c r="T104" s="201"/>
      <c r="U104" s="82"/>
      <c r="V104" s="201"/>
      <c r="W104" s="84"/>
    </row>
    <row r="105" spans="1:23" ht="14.25" thickTop="1" thickBot="1">
      <c r="A105" s="384"/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:23" ht="13.5" thickTop="1">
      <c r="L106" s="467" t="s">
        <v>41</v>
      </c>
      <c r="M106" s="468"/>
      <c r="N106" s="468"/>
      <c r="O106" s="468"/>
      <c r="P106" s="468"/>
      <c r="Q106" s="468"/>
      <c r="R106" s="468"/>
      <c r="S106" s="468"/>
      <c r="T106" s="468"/>
      <c r="U106" s="468"/>
      <c r="V106" s="468"/>
      <c r="W106" s="469"/>
    </row>
    <row r="107" spans="1:23" ht="13.5" thickBot="1">
      <c r="L107" s="470" t="s">
        <v>44</v>
      </c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2"/>
    </row>
    <row r="108" spans="1:23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:23" ht="14.25" thickTop="1" thickBot="1">
      <c r="L109" s="58"/>
      <c r="M109" s="213" t="s">
        <v>64</v>
      </c>
      <c r="N109" s="212"/>
      <c r="O109" s="213"/>
      <c r="P109" s="211"/>
      <c r="Q109" s="212"/>
      <c r="R109" s="473" t="s">
        <v>65</v>
      </c>
      <c r="S109" s="473"/>
      <c r="T109" s="473"/>
      <c r="U109" s="473"/>
      <c r="V109" s="474"/>
      <c r="W109" s="354" t="s">
        <v>2</v>
      </c>
    </row>
    <row r="110" spans="1:23" ht="13.5" thickTop="1">
      <c r="L110" s="60" t="s">
        <v>3</v>
      </c>
      <c r="M110" s="61"/>
      <c r="N110" s="62"/>
      <c r="O110" s="63"/>
      <c r="P110" s="64"/>
      <c r="Q110" s="63"/>
      <c r="R110" s="61"/>
      <c r="S110" s="62"/>
      <c r="T110" s="63"/>
      <c r="U110" s="64"/>
      <c r="V110" s="63"/>
      <c r="W110" s="355" t="s">
        <v>4</v>
      </c>
    </row>
    <row r="111" spans="1:23" ht="13.5" thickBot="1">
      <c r="L111" s="66"/>
      <c r="M111" s="67" t="s">
        <v>35</v>
      </c>
      <c r="N111" s="68" t="s">
        <v>36</v>
      </c>
      <c r="O111" s="69" t="s">
        <v>37</v>
      </c>
      <c r="P111" s="70" t="s">
        <v>32</v>
      </c>
      <c r="Q111" s="69" t="s">
        <v>7</v>
      </c>
      <c r="R111" s="67" t="s">
        <v>35</v>
      </c>
      <c r="S111" s="68" t="s">
        <v>36</v>
      </c>
      <c r="T111" s="69" t="s">
        <v>37</v>
      </c>
      <c r="U111" s="70" t="s">
        <v>32</v>
      </c>
      <c r="V111" s="69" t="s">
        <v>7</v>
      </c>
      <c r="W111" s="356"/>
    </row>
    <row r="112" spans="1:23" ht="6" customHeight="1" thickTop="1">
      <c r="L112" s="60"/>
      <c r="M112" s="72"/>
      <c r="N112" s="73"/>
      <c r="O112" s="74"/>
      <c r="P112" s="75"/>
      <c r="Q112" s="74"/>
      <c r="R112" s="72"/>
      <c r="S112" s="73"/>
      <c r="T112" s="74"/>
      <c r="U112" s="75"/>
      <c r="V112" s="74"/>
      <c r="W112" s="76"/>
    </row>
    <row r="113" spans="1:23">
      <c r="L113" s="60" t="s">
        <v>13</v>
      </c>
      <c r="M113" s="77">
        <v>154</v>
      </c>
      <c r="N113" s="78">
        <v>18</v>
      </c>
      <c r="O113" s="200">
        <f>M113+N113</f>
        <v>172</v>
      </c>
      <c r="P113" s="79">
        <v>0</v>
      </c>
      <c r="Q113" s="200">
        <f>O113+P113</f>
        <v>172</v>
      </c>
      <c r="R113" s="431">
        <v>173</v>
      </c>
      <c r="S113" s="432">
        <v>19</v>
      </c>
      <c r="T113" s="200">
        <f t="shared" ref="T113:T123" si="186">+R113+S113</f>
        <v>192</v>
      </c>
      <c r="U113" s="433">
        <v>0</v>
      </c>
      <c r="V113" s="200">
        <f>T113+U113</f>
        <v>192</v>
      </c>
      <c r="W113" s="80">
        <f t="shared" ref="W113" si="187">IF(Q113=0,0,((V113/Q113)-1)*100)</f>
        <v>11.627906976744185</v>
      </c>
    </row>
    <row r="114" spans="1:23">
      <c r="L114" s="60" t="s">
        <v>14</v>
      </c>
      <c r="M114" s="77">
        <v>121</v>
      </c>
      <c r="N114" s="78">
        <v>29</v>
      </c>
      <c r="O114" s="200">
        <f>M114+N114</f>
        <v>150</v>
      </c>
      <c r="P114" s="79">
        <v>0</v>
      </c>
      <c r="Q114" s="200">
        <f>O114+P114</f>
        <v>150</v>
      </c>
      <c r="R114" s="431">
        <v>229</v>
      </c>
      <c r="S114" s="432">
        <v>31</v>
      </c>
      <c r="T114" s="200">
        <f t="shared" si="186"/>
        <v>260</v>
      </c>
      <c r="U114" s="433">
        <v>0</v>
      </c>
      <c r="V114" s="200">
        <f>T114+U114</f>
        <v>260</v>
      </c>
      <c r="W114" s="80">
        <f>IF(Q114=0,0,((V114/Q114)-1)*100)</f>
        <v>73.333333333333343</v>
      </c>
    </row>
    <row r="115" spans="1:23" ht="13.5" thickBot="1">
      <c r="L115" s="60" t="s">
        <v>15</v>
      </c>
      <c r="M115" s="77">
        <v>197</v>
      </c>
      <c r="N115" s="78">
        <v>23</v>
      </c>
      <c r="O115" s="200">
        <f>M115+N115</f>
        <v>220</v>
      </c>
      <c r="P115" s="79">
        <v>0</v>
      </c>
      <c r="Q115" s="200">
        <f>O115+P115</f>
        <v>220</v>
      </c>
      <c r="R115" s="431">
        <v>157</v>
      </c>
      <c r="S115" s="432">
        <v>24</v>
      </c>
      <c r="T115" s="200">
        <f t="shared" si="186"/>
        <v>181</v>
      </c>
      <c r="U115" s="433">
        <v>0</v>
      </c>
      <c r="V115" s="200">
        <f>T115+U115</f>
        <v>181</v>
      </c>
      <c r="W115" s="80">
        <f>IF(Q115=0,0,((V115/Q115)-1)*100)</f>
        <v>-17.727272727272727</v>
      </c>
    </row>
    <row r="116" spans="1:23" ht="14.25" thickTop="1" thickBot="1">
      <c r="A116" s="384"/>
      <c r="L116" s="81" t="s">
        <v>61</v>
      </c>
      <c r="M116" s="82">
        <f>+M113+M114+M115</f>
        <v>472</v>
      </c>
      <c r="N116" s="83">
        <f t="shared" ref="N116:V116" si="188">+N113+N114+N115</f>
        <v>70</v>
      </c>
      <c r="O116" s="201">
        <f t="shared" si="188"/>
        <v>542</v>
      </c>
      <c r="P116" s="82">
        <f t="shared" si="188"/>
        <v>0</v>
      </c>
      <c r="Q116" s="201">
        <f t="shared" si="188"/>
        <v>542</v>
      </c>
      <c r="R116" s="82">
        <f>+R113+R114+R115</f>
        <v>559</v>
      </c>
      <c r="S116" s="83">
        <f>+S113+S114+S115</f>
        <v>74</v>
      </c>
      <c r="T116" s="201">
        <f t="shared" si="186"/>
        <v>633</v>
      </c>
      <c r="U116" s="82">
        <f>+U113+U114+U115</f>
        <v>0</v>
      </c>
      <c r="V116" s="201">
        <f t="shared" si="188"/>
        <v>633</v>
      </c>
      <c r="W116" s="84">
        <f t="shared" ref="W116" si="189">IF(Q116=0,0,((V116/Q116)-1)*100)</f>
        <v>16.789667896678971</v>
      </c>
    </row>
    <row r="117" spans="1:23" ht="13.5" thickTop="1">
      <c r="L117" s="60" t="s">
        <v>16</v>
      </c>
      <c r="M117" s="77">
        <v>143</v>
      </c>
      <c r="N117" s="78">
        <v>17</v>
      </c>
      <c r="O117" s="200">
        <f>SUM(M117:N117)</f>
        <v>160</v>
      </c>
      <c r="P117" s="79">
        <v>0</v>
      </c>
      <c r="Q117" s="200">
        <f>O117+P117</f>
        <v>160</v>
      </c>
      <c r="R117" s="431">
        <v>102</v>
      </c>
      <c r="S117" s="432">
        <v>16</v>
      </c>
      <c r="T117" s="200">
        <f t="shared" si="186"/>
        <v>118</v>
      </c>
      <c r="U117" s="433">
        <v>0</v>
      </c>
      <c r="V117" s="200">
        <f>T117+U117</f>
        <v>118</v>
      </c>
      <c r="W117" s="80">
        <f>IF(Q117=0,0,((V117/Q117)-1)*100)</f>
        <v>-26.249999999999996</v>
      </c>
    </row>
    <row r="118" spans="1:23">
      <c r="L118" s="60" t="s">
        <v>17</v>
      </c>
      <c r="M118" s="77">
        <v>141</v>
      </c>
      <c r="N118" s="78">
        <v>24</v>
      </c>
      <c r="O118" s="200">
        <f>SUM(M118:N118)</f>
        <v>165</v>
      </c>
      <c r="P118" s="79">
        <v>0</v>
      </c>
      <c r="Q118" s="200">
        <f>O118+P118</f>
        <v>165</v>
      </c>
      <c r="R118" s="431">
        <v>92</v>
      </c>
      <c r="S118" s="432">
        <v>17</v>
      </c>
      <c r="T118" s="200">
        <f t="shared" si="186"/>
        <v>109</v>
      </c>
      <c r="U118" s="433">
        <v>0</v>
      </c>
      <c r="V118" s="200">
        <f>T118+U118</f>
        <v>109</v>
      </c>
      <c r="W118" s="80">
        <f t="shared" ref="W118" si="190">IF(Q118=0,0,((V118/Q118)-1)*100)</f>
        <v>-33.939393939393938</v>
      </c>
    </row>
    <row r="119" spans="1:23" ht="13.5" thickBot="1">
      <c r="L119" s="60" t="s">
        <v>18</v>
      </c>
      <c r="M119" s="77">
        <v>145</v>
      </c>
      <c r="N119" s="78">
        <v>25</v>
      </c>
      <c r="O119" s="202">
        <f>SUM(M119:N119)</f>
        <v>170</v>
      </c>
      <c r="P119" s="85">
        <v>0</v>
      </c>
      <c r="Q119" s="202">
        <f>O119+P119</f>
        <v>170</v>
      </c>
      <c r="R119" s="431">
        <v>95</v>
      </c>
      <c r="S119" s="432">
        <v>16</v>
      </c>
      <c r="T119" s="202">
        <f t="shared" si="186"/>
        <v>111</v>
      </c>
      <c r="U119" s="434">
        <v>0</v>
      </c>
      <c r="V119" s="202">
        <f>T119+U119</f>
        <v>111</v>
      </c>
      <c r="W119" s="80">
        <f>IF(Q119=0,0,((V119/Q119)-1)*100)</f>
        <v>-34.705882352941174</v>
      </c>
    </row>
    <row r="120" spans="1:23" ht="14.25" thickTop="1" thickBot="1">
      <c r="A120" s="384" t="str">
        <f>IF(ISERROR(F120/G120)," ",IF(F120/G120&gt;0.5,IF(F120/G120&lt;1.5," ","NOT OK"),"NOT OK"))</f>
        <v xml:space="preserve"> </v>
      </c>
      <c r="L120" s="86" t="s">
        <v>19</v>
      </c>
      <c r="M120" s="87">
        <f>+M117+M118+M119</f>
        <v>429</v>
      </c>
      <c r="N120" s="87">
        <f t="shared" ref="N120:V120" si="191">+N117+N118+N119</f>
        <v>66</v>
      </c>
      <c r="O120" s="203">
        <f t="shared" si="191"/>
        <v>495</v>
      </c>
      <c r="P120" s="88">
        <f t="shared" si="191"/>
        <v>0</v>
      </c>
      <c r="Q120" s="203">
        <f t="shared" si="191"/>
        <v>495</v>
      </c>
      <c r="R120" s="87">
        <f>+R117+R118+R119</f>
        <v>289</v>
      </c>
      <c r="S120" s="87">
        <f>+S117+S118+S119</f>
        <v>49</v>
      </c>
      <c r="T120" s="203">
        <f t="shared" si="186"/>
        <v>338</v>
      </c>
      <c r="U120" s="88">
        <f>+U117+U118+U119</f>
        <v>0</v>
      </c>
      <c r="V120" s="203">
        <f t="shared" si="191"/>
        <v>338</v>
      </c>
      <c r="W120" s="89">
        <f>IF(Q120=0,0,((V120/Q120)-1)*100)</f>
        <v>-31.717171717171723</v>
      </c>
    </row>
    <row r="121" spans="1:23" ht="13.5" thickTop="1">
      <c r="A121" s="386"/>
      <c r="K121" s="386"/>
      <c r="L121" s="60" t="s">
        <v>21</v>
      </c>
      <c r="M121" s="77">
        <v>146</v>
      </c>
      <c r="N121" s="78">
        <v>38</v>
      </c>
      <c r="O121" s="202">
        <f>SUM(M121:N121)</f>
        <v>184</v>
      </c>
      <c r="P121" s="90">
        <v>0</v>
      </c>
      <c r="Q121" s="202">
        <f>O121+P121</f>
        <v>184</v>
      </c>
      <c r="R121" s="431">
        <v>88</v>
      </c>
      <c r="S121" s="432">
        <v>19</v>
      </c>
      <c r="T121" s="202">
        <f t="shared" si="186"/>
        <v>107</v>
      </c>
      <c r="U121" s="435">
        <v>0</v>
      </c>
      <c r="V121" s="202">
        <f>T121+U121</f>
        <v>107</v>
      </c>
      <c r="W121" s="80">
        <f>IF(Q121=0,0,((V121/Q121)-1)*100)</f>
        <v>-41.847826086956516</v>
      </c>
    </row>
    <row r="122" spans="1:23">
      <c r="A122" s="386"/>
      <c r="K122" s="386"/>
      <c r="L122" s="60" t="s">
        <v>22</v>
      </c>
      <c r="M122" s="77">
        <v>216</v>
      </c>
      <c r="N122" s="78">
        <v>48</v>
      </c>
      <c r="O122" s="202">
        <f>SUM(M122:N122)</f>
        <v>264</v>
      </c>
      <c r="P122" s="79">
        <v>0</v>
      </c>
      <c r="Q122" s="202">
        <f>O122+P122</f>
        <v>264</v>
      </c>
      <c r="R122" s="431">
        <v>86</v>
      </c>
      <c r="S122" s="432">
        <v>16</v>
      </c>
      <c r="T122" s="202">
        <f t="shared" si="186"/>
        <v>102</v>
      </c>
      <c r="U122" s="433">
        <v>0</v>
      </c>
      <c r="V122" s="202">
        <f>T122+U122</f>
        <v>102</v>
      </c>
      <c r="W122" s="80">
        <f t="shared" ref="W122" si="192">IF(Q122=0,0,((V122/Q122)-1)*100)</f>
        <v>-61.363636363636367</v>
      </c>
    </row>
    <row r="123" spans="1:23" ht="13.5" thickBot="1">
      <c r="A123" s="386"/>
      <c r="K123" s="386"/>
      <c r="L123" s="60" t="s">
        <v>23</v>
      </c>
      <c r="M123" s="77">
        <v>272</v>
      </c>
      <c r="N123" s="78">
        <v>21</v>
      </c>
      <c r="O123" s="202">
        <f>SUM(M123:N123)</f>
        <v>293</v>
      </c>
      <c r="P123" s="79">
        <v>0</v>
      </c>
      <c r="Q123" s="202">
        <f>O123+P123</f>
        <v>293</v>
      </c>
      <c r="R123" s="436">
        <v>89</v>
      </c>
      <c r="S123" s="437">
        <v>14</v>
      </c>
      <c r="T123" s="202">
        <f t="shared" si="186"/>
        <v>103</v>
      </c>
      <c r="U123" s="433">
        <v>0</v>
      </c>
      <c r="V123" s="202">
        <f>T123+U123</f>
        <v>103</v>
      </c>
      <c r="W123" s="80">
        <f>IF(Q123=0,0,((V123/Q123)-1)*100)</f>
        <v>-64.846416382252556</v>
      </c>
    </row>
    <row r="124" spans="1:23" ht="14.25" customHeight="1" thickTop="1" thickBot="1">
      <c r="L124" s="81" t="s">
        <v>40</v>
      </c>
      <c r="M124" s="82">
        <f t="shared" ref="M124:Q124" si="193">+M121+M122+M123</f>
        <v>634</v>
      </c>
      <c r="N124" s="83">
        <f t="shared" si="193"/>
        <v>107</v>
      </c>
      <c r="O124" s="201">
        <f t="shared" si="193"/>
        <v>741</v>
      </c>
      <c r="P124" s="82">
        <f t="shared" si="193"/>
        <v>0</v>
      </c>
      <c r="Q124" s="201">
        <f t="shared" si="193"/>
        <v>741</v>
      </c>
      <c r="R124" s="82">
        <f t="shared" ref="R124:V124" si="194">+R121+R122+R123</f>
        <v>263</v>
      </c>
      <c r="S124" s="83">
        <f t="shared" si="194"/>
        <v>49</v>
      </c>
      <c r="T124" s="201">
        <f t="shared" si="194"/>
        <v>312</v>
      </c>
      <c r="U124" s="82">
        <f t="shared" si="194"/>
        <v>0</v>
      </c>
      <c r="V124" s="201">
        <f t="shared" si="194"/>
        <v>312</v>
      </c>
      <c r="W124" s="84">
        <f t="shared" ref="W124" si="195">IF(Q124=0,0,((V124/Q124)-1)*100)</f>
        <v>-57.894736842105267</v>
      </c>
    </row>
    <row r="125" spans="1:23" ht="14.25" customHeight="1" thickTop="1" thickBot="1">
      <c r="L125" s="60" t="s">
        <v>10</v>
      </c>
      <c r="M125" s="77">
        <v>357</v>
      </c>
      <c r="N125" s="78">
        <v>18</v>
      </c>
      <c r="O125" s="200">
        <f>M125+N125</f>
        <v>375</v>
      </c>
      <c r="P125" s="79">
        <v>0</v>
      </c>
      <c r="Q125" s="200">
        <f t="shared" ref="Q125" si="196">O125+P125</f>
        <v>375</v>
      </c>
      <c r="R125" s="77">
        <v>96</v>
      </c>
      <c r="S125" s="78">
        <v>29</v>
      </c>
      <c r="T125" s="200">
        <f>R125+S125</f>
        <v>125</v>
      </c>
      <c r="U125" s="79">
        <v>0</v>
      </c>
      <c r="V125" s="200">
        <f t="shared" ref="V125" si="197">T125+U125</f>
        <v>125</v>
      </c>
      <c r="W125" s="80">
        <f>IF(Q125=0,0,((V125/Q125)-1)*100)</f>
        <v>-66.666666666666671</v>
      </c>
    </row>
    <row r="126" spans="1:23" ht="14.25" customHeight="1" thickTop="1" thickBot="1">
      <c r="A126" s="384"/>
      <c r="L126" s="81" t="s">
        <v>66</v>
      </c>
      <c r="M126" s="82">
        <f>+M116+M120+M124+M125</f>
        <v>1892</v>
      </c>
      <c r="N126" s="83">
        <f t="shared" ref="N126" si="198">+N116+N120+N124+N125</f>
        <v>261</v>
      </c>
      <c r="O126" s="201">
        <f t="shared" ref="O126" si="199">+O116+O120+O124+O125</f>
        <v>2153</v>
      </c>
      <c r="P126" s="82">
        <f t="shared" ref="P126" si="200">+P116+P120+P124+P125</f>
        <v>0</v>
      </c>
      <c r="Q126" s="201">
        <f t="shared" ref="Q126" si="201">+Q116+Q120+Q124+Q125</f>
        <v>2153</v>
      </c>
      <c r="R126" s="82">
        <f t="shared" ref="R126" si="202">+R116+R120+R124+R125</f>
        <v>1207</v>
      </c>
      <c r="S126" s="83">
        <f t="shared" ref="S126" si="203">+S116+S120+S124+S125</f>
        <v>201</v>
      </c>
      <c r="T126" s="201">
        <f t="shared" ref="T126" si="204">+T116+T120+T124+T125</f>
        <v>1408</v>
      </c>
      <c r="U126" s="82">
        <f t="shared" ref="U126" si="205">+U116+U120+U124+U125</f>
        <v>0</v>
      </c>
      <c r="V126" s="201">
        <f t="shared" ref="V126" si="206">+V116+V120+V124+V125</f>
        <v>1408</v>
      </c>
      <c r="W126" s="84">
        <f t="shared" ref="W126" si="207">IF(Q126=0,0,((V126/Q126)-1)*100)</f>
        <v>-34.602879702740367</v>
      </c>
    </row>
    <row r="127" spans="1:23" ht="14.25" customHeight="1" thickTop="1">
      <c r="L127" s="60" t="s">
        <v>11</v>
      </c>
      <c r="M127" s="77">
        <v>289</v>
      </c>
      <c r="N127" s="78">
        <v>25</v>
      </c>
      <c r="O127" s="200">
        <f>M127+N127</f>
        <v>314</v>
      </c>
      <c r="P127" s="79">
        <v>0</v>
      </c>
      <c r="Q127" s="200">
        <f>O127+P127</f>
        <v>314</v>
      </c>
      <c r="R127" s="77"/>
      <c r="S127" s="78"/>
      <c r="T127" s="200"/>
      <c r="U127" s="79"/>
      <c r="V127" s="200"/>
      <c r="W127" s="80"/>
    </row>
    <row r="128" spans="1:23" ht="14.25" customHeight="1" thickBot="1">
      <c r="L128" s="66" t="s">
        <v>12</v>
      </c>
      <c r="M128" s="77">
        <v>340</v>
      </c>
      <c r="N128" s="78">
        <v>22</v>
      </c>
      <c r="O128" s="200">
        <f>M128+N128</f>
        <v>362</v>
      </c>
      <c r="P128" s="79">
        <v>0</v>
      </c>
      <c r="Q128" s="200">
        <f>O128+P128</f>
        <v>362</v>
      </c>
      <c r="R128" s="77"/>
      <c r="S128" s="78"/>
      <c r="T128" s="200"/>
      <c r="U128" s="79"/>
      <c r="V128" s="200"/>
      <c r="W128" s="80"/>
    </row>
    <row r="129" spans="1:23" ht="14.25" customHeight="1" thickTop="1" thickBot="1">
      <c r="A129" s="384"/>
      <c r="L129" s="81" t="s">
        <v>38</v>
      </c>
      <c r="M129" s="82">
        <f t="shared" ref="M129:Q129" si="208">+M125+M127+M128</f>
        <v>986</v>
      </c>
      <c r="N129" s="83">
        <f t="shared" si="208"/>
        <v>65</v>
      </c>
      <c r="O129" s="201">
        <f t="shared" si="208"/>
        <v>1051</v>
      </c>
      <c r="P129" s="82">
        <f t="shared" si="208"/>
        <v>0</v>
      </c>
      <c r="Q129" s="201">
        <f t="shared" si="208"/>
        <v>1051</v>
      </c>
      <c r="R129" s="82"/>
      <c r="S129" s="83"/>
      <c r="T129" s="201"/>
      <c r="U129" s="82"/>
      <c r="V129" s="201"/>
      <c r="W129" s="84"/>
    </row>
    <row r="130" spans="1:23" ht="14.25" customHeight="1" thickTop="1" thickBot="1">
      <c r="A130" s="384"/>
      <c r="L130" s="81" t="s">
        <v>63</v>
      </c>
      <c r="M130" s="82">
        <f t="shared" ref="M130:Q130" si="209">+M116+M120+M124+M129</f>
        <v>2521</v>
      </c>
      <c r="N130" s="83">
        <f t="shared" si="209"/>
        <v>308</v>
      </c>
      <c r="O130" s="201">
        <f t="shared" si="209"/>
        <v>2829</v>
      </c>
      <c r="P130" s="82">
        <f t="shared" si="209"/>
        <v>0</v>
      </c>
      <c r="Q130" s="201">
        <f t="shared" si="209"/>
        <v>2829</v>
      </c>
      <c r="R130" s="82"/>
      <c r="S130" s="83"/>
      <c r="T130" s="201"/>
      <c r="U130" s="82"/>
      <c r="V130" s="201"/>
      <c r="W130" s="84"/>
    </row>
    <row r="131" spans="1:23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:23" ht="13.5" thickTop="1">
      <c r="L132" s="467" t="s">
        <v>42</v>
      </c>
      <c r="M132" s="468"/>
      <c r="N132" s="468"/>
      <c r="O132" s="468"/>
      <c r="P132" s="468"/>
      <c r="Q132" s="468"/>
      <c r="R132" s="468"/>
      <c r="S132" s="468"/>
      <c r="T132" s="468"/>
      <c r="U132" s="468"/>
      <c r="V132" s="468"/>
      <c r="W132" s="469"/>
    </row>
    <row r="133" spans="1:23" ht="13.5" thickBot="1">
      <c r="L133" s="470" t="s">
        <v>45</v>
      </c>
      <c r="M133" s="471"/>
      <c r="N133" s="471"/>
      <c r="O133" s="471"/>
      <c r="P133" s="471"/>
      <c r="Q133" s="471"/>
      <c r="R133" s="471"/>
      <c r="S133" s="471"/>
      <c r="T133" s="471"/>
      <c r="U133" s="471"/>
      <c r="V133" s="471"/>
      <c r="W133" s="472"/>
    </row>
    <row r="134" spans="1:23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:23" ht="14.25" thickTop="1" thickBot="1">
      <c r="L135" s="58"/>
      <c r="M135" s="213" t="s">
        <v>64</v>
      </c>
      <c r="N135" s="212"/>
      <c r="O135" s="213"/>
      <c r="P135" s="211"/>
      <c r="Q135" s="212"/>
      <c r="R135" s="473" t="s">
        <v>65</v>
      </c>
      <c r="S135" s="473"/>
      <c r="T135" s="473"/>
      <c r="U135" s="473"/>
      <c r="V135" s="474"/>
      <c r="W135" s="354" t="s">
        <v>2</v>
      </c>
    </row>
    <row r="136" spans="1:23" ht="13.5" thickTop="1">
      <c r="L136" s="60" t="s">
        <v>3</v>
      </c>
      <c r="M136" s="61"/>
      <c r="N136" s="62"/>
      <c r="O136" s="63"/>
      <c r="P136" s="64"/>
      <c r="Q136" s="102"/>
      <c r="R136" s="61"/>
      <c r="S136" s="62"/>
      <c r="T136" s="63"/>
      <c r="U136" s="64"/>
      <c r="V136" s="102"/>
      <c r="W136" s="355" t="s">
        <v>4</v>
      </c>
    </row>
    <row r="137" spans="1:23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410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103" t="s">
        <v>7</v>
      </c>
      <c r="W137" s="356"/>
    </row>
    <row r="138" spans="1:23" ht="5.25" customHeight="1" thickTop="1">
      <c r="L138" s="60"/>
      <c r="M138" s="72"/>
      <c r="N138" s="73"/>
      <c r="O138" s="74"/>
      <c r="P138" s="75"/>
      <c r="Q138" s="150"/>
      <c r="R138" s="72"/>
      <c r="S138" s="73"/>
      <c r="T138" s="74"/>
      <c r="U138" s="75"/>
      <c r="V138" s="150"/>
      <c r="W138" s="76"/>
    </row>
    <row r="139" spans="1:23" ht="14.25" customHeight="1">
      <c r="L139" s="60" t="s">
        <v>13</v>
      </c>
      <c r="M139" s="77">
        <f t="shared" ref="M139:N139" si="210">+M87+M113</f>
        <v>316</v>
      </c>
      <c r="N139" s="78">
        <f t="shared" si="210"/>
        <v>274</v>
      </c>
      <c r="O139" s="200">
        <f t="shared" ref="O139:O140" si="211">M139+N139</f>
        <v>590</v>
      </c>
      <c r="P139" s="79">
        <f>+P87+P113</f>
        <v>0</v>
      </c>
      <c r="Q139" s="207">
        <f>O139+P139</f>
        <v>590</v>
      </c>
      <c r="R139" s="77">
        <f t="shared" ref="R139:S141" si="212">+R87+R113</f>
        <v>253</v>
      </c>
      <c r="S139" s="78">
        <f t="shared" si="212"/>
        <v>195</v>
      </c>
      <c r="T139" s="200">
        <f t="shared" ref="T139:T149" si="213">R139+S139</f>
        <v>448</v>
      </c>
      <c r="U139" s="79">
        <f>+U87+U113</f>
        <v>0</v>
      </c>
      <c r="V139" s="207">
        <f>T139+U139</f>
        <v>448</v>
      </c>
      <c r="W139" s="80">
        <f>IF(Q139=0,0,((V139/Q139)-1)*100)</f>
        <v>-24.067796610169488</v>
      </c>
    </row>
    <row r="140" spans="1:23" ht="14.25" customHeight="1">
      <c r="L140" s="60" t="s">
        <v>14</v>
      </c>
      <c r="M140" s="77">
        <f t="shared" ref="M140:N140" si="214">+M88+M114</f>
        <v>189</v>
      </c>
      <c r="N140" s="78">
        <f t="shared" si="214"/>
        <v>193</v>
      </c>
      <c r="O140" s="200">
        <f t="shared" si="211"/>
        <v>382</v>
      </c>
      <c r="P140" s="79">
        <f>+P88+P114</f>
        <v>0</v>
      </c>
      <c r="Q140" s="207">
        <f>O140+P140</f>
        <v>382</v>
      </c>
      <c r="R140" s="77">
        <f t="shared" si="212"/>
        <v>294</v>
      </c>
      <c r="S140" s="78">
        <f t="shared" si="212"/>
        <v>301</v>
      </c>
      <c r="T140" s="200">
        <f t="shared" si="213"/>
        <v>595</v>
      </c>
      <c r="U140" s="79">
        <f>+U88+U114</f>
        <v>0</v>
      </c>
      <c r="V140" s="207">
        <f>T140+U140</f>
        <v>595</v>
      </c>
      <c r="W140" s="80">
        <f t="shared" ref="W140:W150" si="215">IF(Q140=0,0,((V140/Q140)-1)*100)</f>
        <v>55.759162303664908</v>
      </c>
    </row>
    <row r="141" spans="1:23" ht="14.25" customHeight="1" thickBot="1">
      <c r="L141" s="60" t="s">
        <v>15</v>
      </c>
      <c r="M141" s="77">
        <f t="shared" ref="M141:N141" si="216">+M89+M115</f>
        <v>423</v>
      </c>
      <c r="N141" s="78">
        <f t="shared" si="216"/>
        <v>259</v>
      </c>
      <c r="O141" s="200">
        <f>M141+N141</f>
        <v>682</v>
      </c>
      <c r="P141" s="79">
        <f>+P89+P115</f>
        <v>0</v>
      </c>
      <c r="Q141" s="207">
        <f>O141+P141</f>
        <v>682</v>
      </c>
      <c r="R141" s="77">
        <f t="shared" si="212"/>
        <v>235</v>
      </c>
      <c r="S141" s="78">
        <f t="shared" si="212"/>
        <v>328</v>
      </c>
      <c r="T141" s="200">
        <f>R141+S141</f>
        <v>563</v>
      </c>
      <c r="U141" s="79">
        <f>+U89+U115</f>
        <v>0</v>
      </c>
      <c r="V141" s="207">
        <f>T141+U141</f>
        <v>563</v>
      </c>
      <c r="W141" s="80">
        <f>IF(Q141=0,0,((V141/Q141)-1)*100)</f>
        <v>-17.448680351906155</v>
      </c>
    </row>
    <row r="142" spans="1:23" ht="14.25" customHeight="1" thickTop="1" thickBot="1">
      <c r="L142" s="81" t="s">
        <v>61</v>
      </c>
      <c r="M142" s="82">
        <f t="shared" ref="M142:Q142" si="217">+M139+M140+M141</f>
        <v>928</v>
      </c>
      <c r="N142" s="83">
        <f t="shared" si="217"/>
        <v>726</v>
      </c>
      <c r="O142" s="201">
        <f t="shared" si="217"/>
        <v>1654</v>
      </c>
      <c r="P142" s="82">
        <f t="shared" si="217"/>
        <v>0</v>
      </c>
      <c r="Q142" s="201">
        <f t="shared" si="217"/>
        <v>1654</v>
      </c>
      <c r="R142" s="82">
        <f t="shared" ref="R142" si="218">+R139+R140+R141</f>
        <v>782</v>
      </c>
      <c r="S142" s="83">
        <f t="shared" ref="S142" si="219">+S139+S140+S141</f>
        <v>824</v>
      </c>
      <c r="T142" s="201">
        <f t="shared" ref="T142" si="220">+T139+T140+T141</f>
        <v>1606</v>
      </c>
      <c r="U142" s="82">
        <f t="shared" ref="U142" si="221">+U139+U140+U141</f>
        <v>0</v>
      </c>
      <c r="V142" s="201">
        <f t="shared" ref="V142" si="222">+V139+V140+V141</f>
        <v>1606</v>
      </c>
      <c r="W142" s="84">
        <f>IF(Q142=0,0,((V142/Q142)-1)*100)</f>
        <v>-2.9020556227327687</v>
      </c>
    </row>
    <row r="143" spans="1:23" ht="14.25" customHeight="1" thickTop="1">
      <c r="L143" s="60" t="s">
        <v>16</v>
      </c>
      <c r="M143" s="77">
        <f t="shared" ref="M143:N143" si="223">+M91+M117</f>
        <v>272</v>
      </c>
      <c r="N143" s="78">
        <f t="shared" si="223"/>
        <v>225</v>
      </c>
      <c r="O143" s="200">
        <f t="shared" ref="O143" si="224">M143+N143</f>
        <v>497</v>
      </c>
      <c r="P143" s="79">
        <f>+P91+P117</f>
        <v>0</v>
      </c>
      <c r="Q143" s="207">
        <f>O143+P143</f>
        <v>497</v>
      </c>
      <c r="R143" s="77">
        <f t="shared" ref="R143:S145" si="225">+R91+R117</f>
        <v>239</v>
      </c>
      <c r="S143" s="78">
        <f t="shared" si="225"/>
        <v>340</v>
      </c>
      <c r="T143" s="200">
        <f t="shared" si="213"/>
        <v>579</v>
      </c>
      <c r="U143" s="79">
        <f>+U91+U117</f>
        <v>0</v>
      </c>
      <c r="V143" s="207">
        <f>T143+U143</f>
        <v>579</v>
      </c>
      <c r="W143" s="80">
        <f t="shared" si="215"/>
        <v>16.498993963782695</v>
      </c>
    </row>
    <row r="144" spans="1:23" ht="14.25" customHeight="1">
      <c r="L144" s="60" t="s">
        <v>17</v>
      </c>
      <c r="M144" s="77">
        <f t="shared" ref="M144:N144" si="226">+M92+M118</f>
        <v>247</v>
      </c>
      <c r="N144" s="78">
        <f t="shared" si="226"/>
        <v>222</v>
      </c>
      <c r="O144" s="200">
        <f>M144+N144</f>
        <v>469</v>
      </c>
      <c r="P144" s="79">
        <f>+P92+P118</f>
        <v>0</v>
      </c>
      <c r="Q144" s="207">
        <f>O144+P144</f>
        <v>469</v>
      </c>
      <c r="R144" s="77">
        <f t="shared" si="225"/>
        <v>207</v>
      </c>
      <c r="S144" s="78">
        <f t="shared" si="225"/>
        <v>352</v>
      </c>
      <c r="T144" s="200">
        <f>R144+S144</f>
        <v>559</v>
      </c>
      <c r="U144" s="79">
        <f>+U92+U118</f>
        <v>0</v>
      </c>
      <c r="V144" s="207">
        <f>T144+U144</f>
        <v>559</v>
      </c>
      <c r="W144" s="80">
        <f>IF(Q144=0,0,((V144/Q144)-1)*100)</f>
        <v>19.189765458422169</v>
      </c>
    </row>
    <row r="145" spans="1:23" ht="14.25" customHeight="1" thickBot="1">
      <c r="L145" s="60" t="s">
        <v>18</v>
      </c>
      <c r="M145" s="77">
        <f t="shared" ref="M145:N145" si="227">+M93+M119</f>
        <v>245</v>
      </c>
      <c r="N145" s="78">
        <f t="shared" si="227"/>
        <v>206</v>
      </c>
      <c r="O145" s="202">
        <f t="shared" ref="O145" si="228">M145+N145</f>
        <v>451</v>
      </c>
      <c r="P145" s="85">
        <f>+P93+P119</f>
        <v>1</v>
      </c>
      <c r="Q145" s="207">
        <f>O145+P145</f>
        <v>452</v>
      </c>
      <c r="R145" s="77">
        <f t="shared" si="225"/>
        <v>203</v>
      </c>
      <c r="S145" s="78">
        <f t="shared" si="225"/>
        <v>328</v>
      </c>
      <c r="T145" s="202">
        <f t="shared" si="213"/>
        <v>531</v>
      </c>
      <c r="U145" s="85">
        <f>+U93+U119</f>
        <v>0</v>
      </c>
      <c r="V145" s="207">
        <f>T145+U145</f>
        <v>531</v>
      </c>
      <c r="W145" s="80">
        <f t="shared" si="215"/>
        <v>17.477876106194689</v>
      </c>
    </row>
    <row r="146" spans="1:23" ht="14.25" customHeight="1" thickTop="1" thickBot="1">
      <c r="A146" s="384"/>
      <c r="L146" s="86" t="s">
        <v>39</v>
      </c>
      <c r="M146" s="82">
        <f t="shared" ref="M146:Q146" si="229">+M143+M144+M145</f>
        <v>764</v>
      </c>
      <c r="N146" s="83">
        <f t="shared" si="229"/>
        <v>653</v>
      </c>
      <c r="O146" s="201">
        <f t="shared" si="229"/>
        <v>1417</v>
      </c>
      <c r="P146" s="82">
        <f t="shared" si="229"/>
        <v>1</v>
      </c>
      <c r="Q146" s="201">
        <f t="shared" si="229"/>
        <v>1418</v>
      </c>
      <c r="R146" s="82">
        <f t="shared" ref="R146" si="230">+R143+R144+R145</f>
        <v>649</v>
      </c>
      <c r="S146" s="83">
        <f t="shared" ref="S146" si="231">+S143+S144+S145</f>
        <v>1020</v>
      </c>
      <c r="T146" s="201">
        <f t="shared" ref="T146" si="232">+T143+T144+T145</f>
        <v>1669</v>
      </c>
      <c r="U146" s="82">
        <f t="shared" ref="U146" si="233">+U143+U144+U145</f>
        <v>0</v>
      </c>
      <c r="V146" s="201">
        <f t="shared" ref="V146" si="234">+V143+V144+V145</f>
        <v>1669</v>
      </c>
      <c r="W146" s="89">
        <f t="shared" si="215"/>
        <v>17.700987306064885</v>
      </c>
    </row>
    <row r="147" spans="1:23" ht="14.25" customHeight="1" thickTop="1">
      <c r="A147" s="384"/>
      <c r="L147" s="60" t="s">
        <v>21</v>
      </c>
      <c r="M147" s="77">
        <f t="shared" ref="M147:N147" si="235">+M95+M121</f>
        <v>197</v>
      </c>
      <c r="N147" s="78">
        <f t="shared" si="235"/>
        <v>250</v>
      </c>
      <c r="O147" s="202">
        <f t="shared" ref="O147:O149" si="236">M147+N147</f>
        <v>447</v>
      </c>
      <c r="P147" s="90">
        <f>+P95+P121</f>
        <v>0</v>
      </c>
      <c r="Q147" s="207">
        <f>O147+P147</f>
        <v>447</v>
      </c>
      <c r="R147" s="77">
        <f t="shared" ref="R147:S149" si="237">+R95+R121</f>
        <v>207</v>
      </c>
      <c r="S147" s="78">
        <f t="shared" si="237"/>
        <v>343</v>
      </c>
      <c r="T147" s="202">
        <f t="shared" si="213"/>
        <v>550</v>
      </c>
      <c r="U147" s="90">
        <f>+U95+U121</f>
        <v>0</v>
      </c>
      <c r="V147" s="207">
        <f>T147+U147</f>
        <v>550</v>
      </c>
      <c r="W147" s="80">
        <f t="shared" si="215"/>
        <v>23.042505592841156</v>
      </c>
    </row>
    <row r="148" spans="1:23" ht="14.25" customHeight="1">
      <c r="A148" s="384"/>
      <c r="L148" s="60" t="s">
        <v>22</v>
      </c>
      <c r="M148" s="77">
        <f t="shared" ref="M148:N148" si="238">+M96+M122</f>
        <v>291</v>
      </c>
      <c r="N148" s="78">
        <f t="shared" si="238"/>
        <v>287</v>
      </c>
      <c r="O148" s="202">
        <f t="shared" si="236"/>
        <v>578</v>
      </c>
      <c r="P148" s="79">
        <f>+P96+P122</f>
        <v>0</v>
      </c>
      <c r="Q148" s="207">
        <f>O148+P148</f>
        <v>578</v>
      </c>
      <c r="R148" s="77">
        <f t="shared" si="237"/>
        <v>192</v>
      </c>
      <c r="S148" s="78">
        <f t="shared" si="237"/>
        <v>338</v>
      </c>
      <c r="T148" s="202">
        <f t="shared" si="213"/>
        <v>530</v>
      </c>
      <c r="U148" s="79">
        <f>+U96+U122</f>
        <v>0</v>
      </c>
      <c r="V148" s="207">
        <f>T148+U148</f>
        <v>530</v>
      </c>
      <c r="W148" s="80">
        <f t="shared" si="215"/>
        <v>-8.3044982698961984</v>
      </c>
    </row>
    <row r="149" spans="1:23" ht="14.25" customHeight="1" thickBot="1">
      <c r="A149" s="386"/>
      <c r="K149" s="386"/>
      <c r="L149" s="60" t="s">
        <v>23</v>
      </c>
      <c r="M149" s="77">
        <f t="shared" ref="M149:N149" si="239">+M97+M123</f>
        <v>399</v>
      </c>
      <c r="N149" s="78">
        <f t="shared" si="239"/>
        <v>270</v>
      </c>
      <c r="O149" s="202">
        <f t="shared" si="236"/>
        <v>669</v>
      </c>
      <c r="P149" s="79">
        <f>+P97+P123</f>
        <v>0</v>
      </c>
      <c r="Q149" s="207">
        <f>O149+P149</f>
        <v>669</v>
      </c>
      <c r="R149" s="77">
        <f t="shared" si="237"/>
        <v>186</v>
      </c>
      <c r="S149" s="78">
        <f t="shared" si="237"/>
        <v>332</v>
      </c>
      <c r="T149" s="202">
        <f t="shared" si="213"/>
        <v>518</v>
      </c>
      <c r="U149" s="79">
        <f>+U97+U123</f>
        <v>0</v>
      </c>
      <c r="V149" s="207">
        <f>T149+U149</f>
        <v>518</v>
      </c>
      <c r="W149" s="80">
        <f t="shared" si="215"/>
        <v>-22.571001494768307</v>
      </c>
    </row>
    <row r="150" spans="1:23" ht="14.25" customHeight="1" thickTop="1" thickBot="1">
      <c r="A150" s="386"/>
      <c r="K150" s="386"/>
      <c r="L150" s="81" t="s">
        <v>40</v>
      </c>
      <c r="M150" s="82">
        <f t="shared" ref="M150:Q150" si="240">+M147+M148+M149</f>
        <v>887</v>
      </c>
      <c r="N150" s="83">
        <f t="shared" si="240"/>
        <v>807</v>
      </c>
      <c r="O150" s="201">
        <f t="shared" si="240"/>
        <v>1694</v>
      </c>
      <c r="P150" s="82">
        <f t="shared" si="240"/>
        <v>0</v>
      </c>
      <c r="Q150" s="201">
        <f t="shared" si="240"/>
        <v>1694</v>
      </c>
      <c r="R150" s="82">
        <f t="shared" ref="R150:V150" si="241">+R147+R148+R149</f>
        <v>585</v>
      </c>
      <c r="S150" s="83">
        <f t="shared" si="241"/>
        <v>1013</v>
      </c>
      <c r="T150" s="201">
        <f t="shared" si="241"/>
        <v>1598</v>
      </c>
      <c r="U150" s="82">
        <f t="shared" si="241"/>
        <v>0</v>
      </c>
      <c r="V150" s="201">
        <f t="shared" si="241"/>
        <v>1598</v>
      </c>
      <c r="W150" s="84">
        <f t="shared" si="215"/>
        <v>-5.6670602125147624</v>
      </c>
    </row>
    <row r="151" spans="1:23" ht="14.25" customHeight="1" thickTop="1" thickBot="1">
      <c r="L151" s="60" t="s">
        <v>10</v>
      </c>
      <c r="M151" s="77">
        <f t="shared" ref="M151:N151" si="242">+M99+M125</f>
        <v>534</v>
      </c>
      <c r="N151" s="78">
        <f t="shared" si="242"/>
        <v>263</v>
      </c>
      <c r="O151" s="200">
        <f>M151+N151</f>
        <v>797</v>
      </c>
      <c r="P151" s="79">
        <f>+P99+P125</f>
        <v>0</v>
      </c>
      <c r="Q151" s="207">
        <f>O151+P151</f>
        <v>797</v>
      </c>
      <c r="R151" s="77">
        <f>+R99+R125</f>
        <v>203</v>
      </c>
      <c r="S151" s="78">
        <f>+S99+S125</f>
        <v>350</v>
      </c>
      <c r="T151" s="200">
        <f>R151+S151</f>
        <v>553</v>
      </c>
      <c r="U151" s="79">
        <f>+U99+U125</f>
        <v>0</v>
      </c>
      <c r="V151" s="207">
        <f>T151+U151</f>
        <v>553</v>
      </c>
      <c r="W151" s="80">
        <f>IF(Q151=0,0,((V151/Q151)-1)*100)</f>
        <v>-30.614805520702639</v>
      </c>
    </row>
    <row r="152" spans="1:23" ht="14.25" customHeight="1" thickTop="1" thickBot="1">
      <c r="A152" s="384"/>
      <c r="L152" s="81" t="s">
        <v>66</v>
      </c>
      <c r="M152" s="82">
        <f>+M142+M146+M150+M151</f>
        <v>3113</v>
      </c>
      <c r="N152" s="83">
        <f t="shared" ref="N152" si="243">+N142+N146+N150+N151</f>
        <v>2449</v>
      </c>
      <c r="O152" s="201">
        <f t="shared" ref="O152" si="244">+O142+O146+O150+O151</f>
        <v>5562</v>
      </c>
      <c r="P152" s="82">
        <f t="shared" ref="P152" si="245">+P142+P146+P150+P151</f>
        <v>1</v>
      </c>
      <c r="Q152" s="201">
        <f t="shared" ref="Q152" si="246">+Q142+Q146+Q150+Q151</f>
        <v>5563</v>
      </c>
      <c r="R152" s="82">
        <f t="shared" ref="R152" si="247">+R142+R146+R150+R151</f>
        <v>2219</v>
      </c>
      <c r="S152" s="83">
        <f t="shared" ref="S152" si="248">+S142+S146+S150+S151</f>
        <v>3207</v>
      </c>
      <c r="T152" s="201">
        <f t="shared" ref="T152" si="249">+T142+T146+T150+T151</f>
        <v>5426</v>
      </c>
      <c r="U152" s="82">
        <f t="shared" ref="U152" si="250">+U142+U146+U150+U151</f>
        <v>0</v>
      </c>
      <c r="V152" s="201">
        <f t="shared" ref="V152" si="251">+V142+V146+V150+V151</f>
        <v>5426</v>
      </c>
      <c r="W152" s="84">
        <f t="shared" ref="W152" si="252">IF(Q152=0,0,((V152/Q152)-1)*100)</f>
        <v>-2.4626999820240858</v>
      </c>
    </row>
    <row r="153" spans="1:23" ht="14.25" customHeight="1" thickTop="1">
      <c r="L153" s="60" t="s">
        <v>11</v>
      </c>
      <c r="M153" s="77">
        <f t="shared" ref="M153:N153" si="253">+M101+M127</f>
        <v>493</v>
      </c>
      <c r="N153" s="78">
        <f t="shared" si="253"/>
        <v>305</v>
      </c>
      <c r="O153" s="200">
        <f>M153+N153</f>
        <v>798</v>
      </c>
      <c r="P153" s="79">
        <f>+P101+P127</f>
        <v>0</v>
      </c>
      <c r="Q153" s="207">
        <f>O153+P153</f>
        <v>798</v>
      </c>
      <c r="R153" s="77"/>
      <c r="S153" s="78"/>
      <c r="T153" s="200"/>
      <c r="U153" s="79"/>
      <c r="V153" s="207"/>
      <c r="W153" s="80"/>
    </row>
    <row r="154" spans="1:23" ht="14.25" customHeight="1" thickBot="1">
      <c r="L154" s="66" t="s">
        <v>12</v>
      </c>
      <c r="M154" s="77">
        <f t="shared" ref="M154:N154" si="254">+M102+M128</f>
        <v>574</v>
      </c>
      <c r="N154" s="78">
        <f t="shared" si="254"/>
        <v>371</v>
      </c>
      <c r="O154" s="200">
        <f>M154+N154</f>
        <v>945</v>
      </c>
      <c r="P154" s="79">
        <f>+P102+P128</f>
        <v>0</v>
      </c>
      <c r="Q154" s="207">
        <f>O154+P154</f>
        <v>945</v>
      </c>
      <c r="R154" s="77"/>
      <c r="S154" s="78"/>
      <c r="T154" s="200"/>
      <c r="U154" s="79"/>
      <c r="V154" s="207"/>
      <c r="W154" s="80"/>
    </row>
    <row r="155" spans="1:23" ht="14.25" customHeight="1" thickTop="1" thickBot="1">
      <c r="A155" s="384"/>
      <c r="L155" s="81" t="s">
        <v>38</v>
      </c>
      <c r="M155" s="82">
        <f t="shared" ref="M155:Q155" si="255">+M151+M153+M154</f>
        <v>1601</v>
      </c>
      <c r="N155" s="83">
        <f t="shared" si="255"/>
        <v>939</v>
      </c>
      <c r="O155" s="201">
        <f t="shared" si="255"/>
        <v>2540</v>
      </c>
      <c r="P155" s="82">
        <f t="shared" si="255"/>
        <v>0</v>
      </c>
      <c r="Q155" s="201">
        <f t="shared" si="255"/>
        <v>2540</v>
      </c>
      <c r="R155" s="82"/>
      <c r="S155" s="83"/>
      <c r="T155" s="201"/>
      <c r="U155" s="82"/>
      <c r="V155" s="201"/>
      <c r="W155" s="84"/>
    </row>
    <row r="156" spans="1:23" ht="14.25" customHeight="1" thickTop="1" thickBot="1">
      <c r="A156" s="384"/>
      <c r="L156" s="81" t="s">
        <v>63</v>
      </c>
      <c r="M156" s="82">
        <f t="shared" ref="M156:Q156" si="256">+M142+M146+M150+M155</f>
        <v>4180</v>
      </c>
      <c r="N156" s="83">
        <f t="shared" si="256"/>
        <v>3125</v>
      </c>
      <c r="O156" s="201">
        <f t="shared" si="256"/>
        <v>7305</v>
      </c>
      <c r="P156" s="82">
        <f t="shared" si="256"/>
        <v>1</v>
      </c>
      <c r="Q156" s="201">
        <f t="shared" si="256"/>
        <v>7306</v>
      </c>
      <c r="R156" s="82"/>
      <c r="S156" s="83"/>
      <c r="T156" s="201"/>
      <c r="U156" s="82"/>
      <c r="V156" s="201"/>
      <c r="W156" s="84"/>
    </row>
    <row r="157" spans="1:23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:23" ht="13.5" thickTop="1">
      <c r="L158" s="482" t="s">
        <v>54</v>
      </c>
      <c r="M158" s="483"/>
      <c r="N158" s="483"/>
      <c r="O158" s="483"/>
      <c r="P158" s="483"/>
      <c r="Q158" s="483"/>
      <c r="R158" s="483"/>
      <c r="S158" s="483"/>
      <c r="T158" s="483"/>
      <c r="U158" s="483"/>
      <c r="V158" s="483"/>
      <c r="W158" s="484"/>
    </row>
    <row r="159" spans="1:23" ht="24.75" customHeight="1" thickBot="1">
      <c r="L159" s="485" t="s">
        <v>51</v>
      </c>
      <c r="M159" s="486"/>
      <c r="N159" s="486"/>
      <c r="O159" s="486"/>
      <c r="P159" s="486"/>
      <c r="Q159" s="486"/>
      <c r="R159" s="486"/>
      <c r="S159" s="486"/>
      <c r="T159" s="486"/>
      <c r="U159" s="486"/>
      <c r="V159" s="486"/>
      <c r="W159" s="487"/>
    </row>
    <row r="160" spans="1:23" ht="14.25" thickTop="1" thickBot="1">
      <c r="L160" s="235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7" t="s">
        <v>34</v>
      </c>
    </row>
    <row r="161" spans="1:23" ht="14.25" thickTop="1" thickBot="1">
      <c r="L161" s="238"/>
      <c r="M161" s="239" t="s">
        <v>64</v>
      </c>
      <c r="N161" s="240"/>
      <c r="O161" s="278"/>
      <c r="P161" s="239"/>
      <c r="Q161" s="239"/>
      <c r="R161" s="239" t="s">
        <v>65</v>
      </c>
      <c r="S161" s="240"/>
      <c r="T161" s="278"/>
      <c r="U161" s="239"/>
      <c r="V161" s="239"/>
      <c r="W161" s="351" t="s">
        <v>2</v>
      </c>
    </row>
    <row r="162" spans="1:23" ht="13.5" thickTop="1">
      <c r="L162" s="242" t="s">
        <v>3</v>
      </c>
      <c r="M162" s="243"/>
      <c r="N162" s="244"/>
      <c r="O162" s="245"/>
      <c r="P162" s="246"/>
      <c r="Q162" s="245"/>
      <c r="R162" s="243"/>
      <c r="S162" s="244"/>
      <c r="T162" s="245"/>
      <c r="U162" s="246"/>
      <c r="V162" s="245"/>
      <c r="W162" s="352" t="s">
        <v>4</v>
      </c>
    </row>
    <row r="163" spans="1:23" ht="13.5" thickBot="1">
      <c r="L163" s="248"/>
      <c r="M163" s="249" t="s">
        <v>35</v>
      </c>
      <c r="N163" s="250" t="s">
        <v>36</v>
      </c>
      <c r="O163" s="251" t="s">
        <v>37</v>
      </c>
      <c r="P163" s="252" t="s">
        <v>32</v>
      </c>
      <c r="Q163" s="251" t="s">
        <v>7</v>
      </c>
      <c r="R163" s="249" t="s">
        <v>35</v>
      </c>
      <c r="S163" s="250" t="s">
        <v>36</v>
      </c>
      <c r="T163" s="251" t="s">
        <v>37</v>
      </c>
      <c r="U163" s="252" t="s">
        <v>32</v>
      </c>
      <c r="V163" s="251" t="s">
        <v>7</v>
      </c>
      <c r="W163" s="353"/>
    </row>
    <row r="164" spans="1:23" ht="5.25" customHeight="1" thickTop="1">
      <c r="L164" s="242"/>
      <c r="M164" s="254"/>
      <c r="N164" s="255"/>
      <c r="O164" s="297"/>
      <c r="P164" s="298"/>
      <c r="Q164" s="256"/>
      <c r="R164" s="254"/>
      <c r="S164" s="255"/>
      <c r="T164" s="297"/>
      <c r="U164" s="298"/>
      <c r="V164" s="256"/>
      <c r="W164" s="258"/>
    </row>
    <row r="165" spans="1:23">
      <c r="L165" s="242" t="s">
        <v>13</v>
      </c>
      <c r="M165" s="259">
        <v>0</v>
      </c>
      <c r="N165" s="260">
        <v>0</v>
      </c>
      <c r="O165" s="261">
        <f>M165+N165</f>
        <v>0</v>
      </c>
      <c r="P165" s="260">
        <v>0</v>
      </c>
      <c r="Q165" s="261">
        <f>O165+P165</f>
        <v>0</v>
      </c>
      <c r="R165" s="438">
        <v>3</v>
      </c>
      <c r="S165" s="439">
        <v>0</v>
      </c>
      <c r="T165" s="261">
        <f t="shared" ref="T165:T175" si="257">+R165+S165</f>
        <v>3</v>
      </c>
      <c r="U165" s="439">
        <v>0</v>
      </c>
      <c r="V165" s="261">
        <f>T165+U165</f>
        <v>3</v>
      </c>
      <c r="W165" s="284">
        <f t="shared" ref="W165" si="258">IF(Q165=0,0,((V165/Q165)-1)*100)</f>
        <v>0</v>
      </c>
    </row>
    <row r="166" spans="1:23">
      <c r="L166" s="242" t="s">
        <v>14</v>
      </c>
      <c r="M166" s="259">
        <v>0</v>
      </c>
      <c r="N166" s="260">
        <v>0</v>
      </c>
      <c r="O166" s="261">
        <f>M166+N166</f>
        <v>0</v>
      </c>
      <c r="P166" s="260">
        <v>0</v>
      </c>
      <c r="Q166" s="261">
        <f>O166+P166</f>
        <v>0</v>
      </c>
      <c r="R166" s="438">
        <v>3</v>
      </c>
      <c r="S166" s="439">
        <v>0</v>
      </c>
      <c r="T166" s="261">
        <f t="shared" si="257"/>
        <v>3</v>
      </c>
      <c r="U166" s="439">
        <v>0</v>
      </c>
      <c r="V166" s="261">
        <f>T166+U166</f>
        <v>3</v>
      </c>
      <c r="W166" s="284">
        <f>IF(Q166=0,0,((V166/Q166)-1)*100)</f>
        <v>0</v>
      </c>
    </row>
    <row r="167" spans="1:23" ht="13.5" thickBot="1">
      <c r="L167" s="242" t="s">
        <v>15</v>
      </c>
      <c r="M167" s="259">
        <v>0</v>
      </c>
      <c r="N167" s="260">
        <v>0</v>
      </c>
      <c r="O167" s="261">
        <f>M167+N167</f>
        <v>0</v>
      </c>
      <c r="P167" s="260">
        <v>0</v>
      </c>
      <c r="Q167" s="261">
        <f>O167+P167</f>
        <v>0</v>
      </c>
      <c r="R167" s="438">
        <v>11</v>
      </c>
      <c r="S167" s="439">
        <v>0</v>
      </c>
      <c r="T167" s="261">
        <f t="shared" si="257"/>
        <v>11</v>
      </c>
      <c r="U167" s="439">
        <v>0</v>
      </c>
      <c r="V167" s="261">
        <f>T167+U167</f>
        <v>11</v>
      </c>
      <c r="W167" s="284">
        <f>IF(Q167=0,0,((V167/Q167)-1)*100)</f>
        <v>0</v>
      </c>
    </row>
    <row r="168" spans="1:23" ht="14.25" thickTop="1" thickBot="1">
      <c r="L168" s="264" t="s">
        <v>61</v>
      </c>
      <c r="M168" s="265">
        <f>+M165+M166+M167</f>
        <v>0</v>
      </c>
      <c r="N168" s="299">
        <f t="shared" ref="N168:V168" si="259">+N165+N166+N167</f>
        <v>0</v>
      </c>
      <c r="O168" s="286">
        <f t="shared" si="259"/>
        <v>0</v>
      </c>
      <c r="P168" s="299">
        <f t="shared" si="259"/>
        <v>0</v>
      </c>
      <c r="Q168" s="286">
        <f t="shared" si="259"/>
        <v>0</v>
      </c>
      <c r="R168" s="265">
        <f>+R165+R166+R167</f>
        <v>17</v>
      </c>
      <c r="S168" s="299">
        <f>+S165+S166+S167</f>
        <v>0</v>
      </c>
      <c r="T168" s="286">
        <f t="shared" si="257"/>
        <v>17</v>
      </c>
      <c r="U168" s="299">
        <f>+U165+U166+U167</f>
        <v>0</v>
      </c>
      <c r="V168" s="286">
        <f t="shared" si="259"/>
        <v>17</v>
      </c>
      <c r="W168" s="287">
        <f t="shared" ref="W168" si="260">IF(Q168=0,0,((V168/Q168)-1)*100)</f>
        <v>0</v>
      </c>
    </row>
    <row r="169" spans="1:23" ht="13.5" thickTop="1">
      <c r="L169" s="242" t="s">
        <v>16</v>
      </c>
      <c r="M169" s="259">
        <v>0</v>
      </c>
      <c r="N169" s="260">
        <v>0</v>
      </c>
      <c r="O169" s="261">
        <f>SUM(M169:N169)</f>
        <v>0</v>
      </c>
      <c r="P169" s="260">
        <v>0</v>
      </c>
      <c r="Q169" s="261">
        <f t="shared" ref="Q169" si="261">O169+P169</f>
        <v>0</v>
      </c>
      <c r="R169" s="438">
        <v>17</v>
      </c>
      <c r="S169" s="439">
        <v>0</v>
      </c>
      <c r="T169" s="261">
        <f t="shared" si="257"/>
        <v>17</v>
      </c>
      <c r="U169" s="439">
        <v>0</v>
      </c>
      <c r="V169" s="261">
        <f t="shared" ref="V169" si="262">T169+U169</f>
        <v>17</v>
      </c>
      <c r="W169" s="284">
        <f>IF(Q169=0,0,((V169/Q169)-1)*100)</f>
        <v>0</v>
      </c>
    </row>
    <row r="170" spans="1:23">
      <c r="L170" s="242" t="s">
        <v>17</v>
      </c>
      <c r="M170" s="259">
        <v>0</v>
      </c>
      <c r="N170" s="260">
        <v>0</v>
      </c>
      <c r="O170" s="261">
        <f>SUM(M170:N170)</f>
        <v>0</v>
      </c>
      <c r="P170" s="260">
        <v>0</v>
      </c>
      <c r="Q170" s="261">
        <f>O170+P170</f>
        <v>0</v>
      </c>
      <c r="R170" s="438">
        <v>6</v>
      </c>
      <c r="S170" s="439">
        <v>0</v>
      </c>
      <c r="T170" s="261">
        <f t="shared" si="257"/>
        <v>6</v>
      </c>
      <c r="U170" s="439">
        <v>0</v>
      </c>
      <c r="V170" s="261">
        <f>T170+U170</f>
        <v>6</v>
      </c>
      <c r="W170" s="284">
        <f t="shared" ref="W170" si="263">IF(Q170=0,0,((V170/Q170)-1)*100)</f>
        <v>0</v>
      </c>
    </row>
    <row r="171" spans="1:23" ht="13.5" thickBot="1">
      <c r="L171" s="242" t="s">
        <v>18</v>
      </c>
      <c r="M171" s="259">
        <v>0</v>
      </c>
      <c r="N171" s="260">
        <v>0</v>
      </c>
      <c r="O171" s="261">
        <f>SUM(M171:N171)</f>
        <v>0</v>
      </c>
      <c r="P171" s="300">
        <v>0</v>
      </c>
      <c r="Q171" s="261">
        <f>O171+P171</f>
        <v>0</v>
      </c>
      <c r="R171" s="438">
        <v>1</v>
      </c>
      <c r="S171" s="439">
        <v>0</v>
      </c>
      <c r="T171" s="261">
        <f t="shared" si="257"/>
        <v>1</v>
      </c>
      <c r="U171" s="440">
        <v>0</v>
      </c>
      <c r="V171" s="261">
        <f>T171+U171</f>
        <v>1</v>
      </c>
      <c r="W171" s="284">
        <f>IF(Q171=0,0,((V171/Q171)-1)*100)</f>
        <v>0</v>
      </c>
    </row>
    <row r="172" spans="1:23" ht="14.25" thickTop="1" thickBot="1">
      <c r="L172" s="271" t="s">
        <v>19</v>
      </c>
      <c r="M172" s="272">
        <f>+M169+M170+M171</f>
        <v>0</v>
      </c>
      <c r="N172" s="301">
        <f t="shared" ref="N172:V172" si="264">+N169+N170+N171</f>
        <v>0</v>
      </c>
      <c r="O172" s="290">
        <f t="shared" si="264"/>
        <v>0</v>
      </c>
      <c r="P172" s="301">
        <f t="shared" si="264"/>
        <v>0</v>
      </c>
      <c r="Q172" s="290">
        <f t="shared" si="264"/>
        <v>0</v>
      </c>
      <c r="R172" s="272">
        <f>+R169+R170+R171</f>
        <v>24</v>
      </c>
      <c r="S172" s="301">
        <f>+S169+S170+S171</f>
        <v>0</v>
      </c>
      <c r="T172" s="290">
        <f t="shared" si="257"/>
        <v>24</v>
      </c>
      <c r="U172" s="301">
        <f>+U169+U170+U171</f>
        <v>0</v>
      </c>
      <c r="V172" s="290">
        <f t="shared" si="264"/>
        <v>24</v>
      </c>
      <c r="W172" s="275">
        <f>IF(Q172=0,0,((V172/Q172)-1)*100)</f>
        <v>0</v>
      </c>
    </row>
    <row r="173" spans="1:23" ht="13.5" thickTop="1">
      <c r="A173" s="386"/>
      <c r="K173" s="386"/>
      <c r="L173" s="242" t="s">
        <v>21</v>
      </c>
      <c r="M173" s="259">
        <v>0</v>
      </c>
      <c r="N173" s="260">
        <v>0</v>
      </c>
      <c r="O173" s="261">
        <f>SUM(M173:N173)</f>
        <v>0</v>
      </c>
      <c r="P173" s="302">
        <v>0</v>
      </c>
      <c r="Q173" s="261">
        <f>O173+P173</f>
        <v>0</v>
      </c>
      <c r="R173" s="438">
        <v>0</v>
      </c>
      <c r="S173" s="439">
        <v>0</v>
      </c>
      <c r="T173" s="261">
        <f t="shared" si="257"/>
        <v>0</v>
      </c>
      <c r="U173" s="441">
        <v>0</v>
      </c>
      <c r="V173" s="261">
        <f>T173+U173</f>
        <v>0</v>
      </c>
      <c r="W173" s="284">
        <f>IF(Q173=0,0,((V173/Q173)-1)*100)</f>
        <v>0</v>
      </c>
    </row>
    <row r="174" spans="1:23">
      <c r="A174" s="386"/>
      <c r="K174" s="386"/>
      <c r="L174" s="242" t="s">
        <v>22</v>
      </c>
      <c r="M174" s="259">
        <v>0</v>
      </c>
      <c r="N174" s="260">
        <v>0</v>
      </c>
      <c r="O174" s="261">
        <f>SUM(M174:N174)</f>
        <v>0</v>
      </c>
      <c r="P174" s="260">
        <v>0</v>
      </c>
      <c r="Q174" s="261">
        <f>O174+P174</f>
        <v>0</v>
      </c>
      <c r="R174" s="438">
        <v>0</v>
      </c>
      <c r="S174" s="439">
        <v>0</v>
      </c>
      <c r="T174" s="261">
        <f t="shared" si="257"/>
        <v>0</v>
      </c>
      <c r="U174" s="439">
        <v>0</v>
      </c>
      <c r="V174" s="261">
        <f>T174+U174</f>
        <v>0</v>
      </c>
      <c r="W174" s="284">
        <f t="shared" ref="W174" si="265">IF(Q174=0,0,((V174/Q174)-1)*100)</f>
        <v>0</v>
      </c>
    </row>
    <row r="175" spans="1:23" ht="13.5" thickBot="1">
      <c r="A175" s="386"/>
      <c r="K175" s="386"/>
      <c r="L175" s="242" t="s">
        <v>23</v>
      </c>
      <c r="M175" s="259">
        <v>0</v>
      </c>
      <c r="N175" s="260">
        <v>0</v>
      </c>
      <c r="O175" s="261">
        <f>SUM(M175:N175)</f>
        <v>0</v>
      </c>
      <c r="P175" s="260">
        <v>0</v>
      </c>
      <c r="Q175" s="261">
        <f>O175+P175</f>
        <v>0</v>
      </c>
      <c r="R175" s="438">
        <v>25</v>
      </c>
      <c r="S175" s="439">
        <v>0</v>
      </c>
      <c r="T175" s="261">
        <f t="shared" si="257"/>
        <v>25</v>
      </c>
      <c r="U175" s="439">
        <v>0</v>
      </c>
      <c r="V175" s="261">
        <f>T175+U175</f>
        <v>25</v>
      </c>
      <c r="W175" s="284">
        <f>IF(Q175=0,0,((V175/Q175)-1)*100)</f>
        <v>0</v>
      </c>
    </row>
    <row r="176" spans="1:23" ht="14.25" customHeight="1" thickTop="1" thickBot="1">
      <c r="L176" s="264" t="s">
        <v>40</v>
      </c>
      <c r="M176" s="265">
        <f t="shared" ref="M176:Q176" si="266">+M173+M174+M175</f>
        <v>0</v>
      </c>
      <c r="N176" s="299">
        <f t="shared" si="266"/>
        <v>0</v>
      </c>
      <c r="O176" s="286">
        <f t="shared" si="266"/>
        <v>0</v>
      </c>
      <c r="P176" s="299">
        <f t="shared" si="266"/>
        <v>0</v>
      </c>
      <c r="Q176" s="286">
        <f t="shared" si="266"/>
        <v>0</v>
      </c>
      <c r="R176" s="265">
        <f t="shared" ref="R176:V176" si="267">+R173+R174+R175</f>
        <v>25</v>
      </c>
      <c r="S176" s="299">
        <f t="shared" si="267"/>
        <v>0</v>
      </c>
      <c r="T176" s="286">
        <f t="shared" si="267"/>
        <v>25</v>
      </c>
      <c r="U176" s="299">
        <f t="shared" si="267"/>
        <v>0</v>
      </c>
      <c r="V176" s="286">
        <f t="shared" si="267"/>
        <v>25</v>
      </c>
      <c r="W176" s="287">
        <f t="shared" ref="W176" si="268">IF(Q176=0,0,((V176/Q176)-1)*100)</f>
        <v>0</v>
      </c>
    </row>
    <row r="177" spans="12:23" ht="14.25" customHeight="1" thickTop="1" thickBot="1">
      <c r="L177" s="242" t="s">
        <v>10</v>
      </c>
      <c r="M177" s="259">
        <v>2</v>
      </c>
      <c r="N177" s="260">
        <v>0</v>
      </c>
      <c r="O177" s="261">
        <f>M177+N177</f>
        <v>2</v>
      </c>
      <c r="P177" s="260">
        <v>0</v>
      </c>
      <c r="Q177" s="261">
        <f t="shared" ref="Q177" si="269">O177+P177</f>
        <v>2</v>
      </c>
      <c r="R177" s="259">
        <v>42</v>
      </c>
      <c r="S177" s="260">
        <v>1</v>
      </c>
      <c r="T177" s="261">
        <f>R177+S177</f>
        <v>43</v>
      </c>
      <c r="U177" s="260">
        <v>0</v>
      </c>
      <c r="V177" s="261">
        <f t="shared" ref="V177" si="270">T177+U177</f>
        <v>43</v>
      </c>
      <c r="W177" s="284">
        <f>IF(Q177=0,0,((V177/Q177)-1)*100)</f>
        <v>2050</v>
      </c>
    </row>
    <row r="178" spans="12:23" ht="14.25" customHeight="1" thickTop="1" thickBot="1">
      <c r="L178" s="264" t="s">
        <v>66</v>
      </c>
      <c r="M178" s="265">
        <f>+M168+M172+M176+M177</f>
        <v>2</v>
      </c>
      <c r="N178" s="299">
        <f t="shared" ref="N178:V178" si="271">+N168+N172+N176+N177</f>
        <v>0</v>
      </c>
      <c r="O178" s="286">
        <f t="shared" si="271"/>
        <v>2</v>
      </c>
      <c r="P178" s="299">
        <f t="shared" si="271"/>
        <v>0</v>
      </c>
      <c r="Q178" s="286">
        <f t="shared" si="271"/>
        <v>2</v>
      </c>
      <c r="R178" s="265">
        <f t="shared" si="271"/>
        <v>108</v>
      </c>
      <c r="S178" s="299">
        <f t="shared" si="271"/>
        <v>1</v>
      </c>
      <c r="T178" s="286">
        <f t="shared" si="271"/>
        <v>109</v>
      </c>
      <c r="U178" s="299">
        <f t="shared" si="271"/>
        <v>0</v>
      </c>
      <c r="V178" s="286">
        <f t="shared" si="271"/>
        <v>109</v>
      </c>
      <c r="W178" s="287">
        <f t="shared" ref="W178" si="272">IF(Q178=0,0,((V178/Q178)-1)*100)</f>
        <v>5350</v>
      </c>
    </row>
    <row r="179" spans="12:23" ht="14.25" customHeight="1" thickTop="1">
      <c r="L179" s="242" t="s">
        <v>11</v>
      </c>
      <c r="M179" s="259">
        <v>1</v>
      </c>
      <c r="N179" s="260">
        <v>7</v>
      </c>
      <c r="O179" s="261">
        <f>M179+N179</f>
        <v>8</v>
      </c>
      <c r="P179" s="260">
        <v>0</v>
      </c>
      <c r="Q179" s="261">
        <f>O179+P179</f>
        <v>8</v>
      </c>
      <c r="R179" s="259"/>
      <c r="S179" s="260"/>
      <c r="T179" s="261"/>
      <c r="U179" s="260"/>
      <c r="V179" s="261"/>
      <c r="W179" s="284"/>
    </row>
    <row r="180" spans="12:23" ht="14.25" customHeight="1" thickBot="1">
      <c r="L180" s="248" t="s">
        <v>12</v>
      </c>
      <c r="M180" s="259">
        <v>3</v>
      </c>
      <c r="N180" s="260">
        <v>9</v>
      </c>
      <c r="O180" s="303">
        <f>M180+N180</f>
        <v>12</v>
      </c>
      <c r="P180" s="260">
        <v>0</v>
      </c>
      <c r="Q180" s="261">
        <f>O180+P180</f>
        <v>12</v>
      </c>
      <c r="R180" s="259"/>
      <c r="S180" s="260"/>
      <c r="T180" s="303"/>
      <c r="U180" s="260"/>
      <c r="V180" s="261"/>
      <c r="W180" s="284"/>
    </row>
    <row r="181" spans="12:23" ht="14.25" customHeight="1" thickTop="1" thickBot="1">
      <c r="L181" s="264" t="s">
        <v>38</v>
      </c>
      <c r="M181" s="265">
        <f t="shared" ref="M181:Q181" si="273">+M177+M179+M180</f>
        <v>6</v>
      </c>
      <c r="N181" s="299">
        <f t="shared" si="273"/>
        <v>16</v>
      </c>
      <c r="O181" s="286">
        <f t="shared" si="273"/>
        <v>22</v>
      </c>
      <c r="P181" s="299">
        <f t="shared" si="273"/>
        <v>0</v>
      </c>
      <c r="Q181" s="286">
        <f t="shared" si="273"/>
        <v>22</v>
      </c>
      <c r="R181" s="265"/>
      <c r="S181" s="299"/>
      <c r="T181" s="286"/>
      <c r="U181" s="299"/>
      <c r="V181" s="286"/>
      <c r="W181" s="287"/>
    </row>
    <row r="182" spans="12:23" ht="14.25" customHeight="1" thickTop="1" thickBot="1">
      <c r="L182" s="264" t="s">
        <v>63</v>
      </c>
      <c r="M182" s="265">
        <f t="shared" ref="M182:Q182" si="274">+M168+M172+M176+M181</f>
        <v>6</v>
      </c>
      <c r="N182" s="299">
        <f t="shared" si="274"/>
        <v>16</v>
      </c>
      <c r="O182" s="286">
        <f t="shared" si="274"/>
        <v>22</v>
      </c>
      <c r="P182" s="299">
        <f t="shared" si="274"/>
        <v>0</v>
      </c>
      <c r="Q182" s="286">
        <f t="shared" si="274"/>
        <v>22</v>
      </c>
      <c r="R182" s="265"/>
      <c r="S182" s="299"/>
      <c r="T182" s="286"/>
      <c r="U182" s="299"/>
      <c r="V182" s="286"/>
      <c r="W182" s="287"/>
    </row>
    <row r="183" spans="12:23" ht="14.25" thickTop="1" thickBot="1">
      <c r="L183" s="277" t="s">
        <v>60</v>
      </c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</row>
    <row r="184" spans="12:23" ht="13.5" thickTop="1">
      <c r="L184" s="482" t="s">
        <v>55</v>
      </c>
      <c r="M184" s="483"/>
      <c r="N184" s="483"/>
      <c r="O184" s="483"/>
      <c r="P184" s="483"/>
      <c r="Q184" s="483"/>
      <c r="R184" s="483"/>
      <c r="S184" s="483"/>
      <c r="T184" s="483"/>
      <c r="U184" s="483"/>
      <c r="V184" s="483"/>
      <c r="W184" s="484"/>
    </row>
    <row r="185" spans="12:23" ht="13.5" thickBot="1">
      <c r="L185" s="485" t="s">
        <v>52</v>
      </c>
      <c r="M185" s="486"/>
      <c r="N185" s="486"/>
      <c r="O185" s="486"/>
      <c r="P185" s="486"/>
      <c r="Q185" s="486"/>
      <c r="R185" s="486"/>
      <c r="S185" s="486"/>
      <c r="T185" s="486"/>
      <c r="U185" s="486"/>
      <c r="V185" s="486"/>
      <c r="W185" s="487"/>
    </row>
    <row r="186" spans="12:23" ht="14.25" thickTop="1" thickBot="1">
      <c r="L186" s="235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7" t="s">
        <v>34</v>
      </c>
    </row>
    <row r="187" spans="12:23" ht="14.25" thickTop="1" thickBot="1">
      <c r="L187" s="238"/>
      <c r="M187" s="239" t="s">
        <v>64</v>
      </c>
      <c r="N187" s="240"/>
      <c r="O187" s="278"/>
      <c r="P187" s="239"/>
      <c r="Q187" s="239"/>
      <c r="R187" s="239" t="s">
        <v>65</v>
      </c>
      <c r="S187" s="240"/>
      <c r="T187" s="278"/>
      <c r="U187" s="239"/>
      <c r="V187" s="239"/>
      <c r="W187" s="351" t="s">
        <v>2</v>
      </c>
    </row>
    <row r="188" spans="12:23" ht="13.5" thickTop="1">
      <c r="L188" s="242" t="s">
        <v>3</v>
      </c>
      <c r="M188" s="243"/>
      <c r="N188" s="244"/>
      <c r="O188" s="245"/>
      <c r="P188" s="246"/>
      <c r="Q188" s="245"/>
      <c r="R188" s="243"/>
      <c r="S188" s="244"/>
      <c r="T188" s="245"/>
      <c r="U188" s="246"/>
      <c r="V188" s="245"/>
      <c r="W188" s="352" t="s">
        <v>4</v>
      </c>
    </row>
    <row r="189" spans="12:23" ht="13.5" thickBot="1">
      <c r="L189" s="248"/>
      <c r="M189" s="249" t="s">
        <v>35</v>
      </c>
      <c r="N189" s="250" t="s">
        <v>36</v>
      </c>
      <c r="O189" s="251" t="s">
        <v>37</v>
      </c>
      <c r="P189" s="252" t="s">
        <v>32</v>
      </c>
      <c r="Q189" s="251" t="s">
        <v>7</v>
      </c>
      <c r="R189" s="249" t="s">
        <v>35</v>
      </c>
      <c r="S189" s="250" t="s">
        <v>36</v>
      </c>
      <c r="T189" s="251" t="s">
        <v>37</v>
      </c>
      <c r="U189" s="252" t="s">
        <v>32</v>
      </c>
      <c r="V189" s="251" t="s">
        <v>7</v>
      </c>
      <c r="W189" s="353"/>
    </row>
    <row r="190" spans="12:23" ht="6" customHeight="1" thickTop="1">
      <c r="L190" s="242"/>
      <c r="M190" s="254"/>
      <c r="N190" s="255"/>
      <c r="O190" s="256"/>
      <c r="P190" s="257"/>
      <c r="Q190" s="256"/>
      <c r="R190" s="254"/>
      <c r="S190" s="255"/>
      <c r="T190" s="256"/>
      <c r="U190" s="257"/>
      <c r="V190" s="256"/>
      <c r="W190" s="258"/>
    </row>
    <row r="191" spans="12:23">
      <c r="L191" s="242" t="s">
        <v>13</v>
      </c>
      <c r="M191" s="259">
        <v>0</v>
      </c>
      <c r="N191" s="260">
        <v>0</v>
      </c>
      <c r="O191" s="261">
        <f>M191+N191</f>
        <v>0</v>
      </c>
      <c r="P191" s="262">
        <v>0</v>
      </c>
      <c r="Q191" s="261">
        <f>O191+P191</f>
        <v>0</v>
      </c>
      <c r="R191" s="259">
        <v>0</v>
      </c>
      <c r="S191" s="260">
        <v>0</v>
      </c>
      <c r="T191" s="261">
        <f>R191+S191</f>
        <v>0</v>
      </c>
      <c r="U191" s="262">
        <v>0</v>
      </c>
      <c r="V191" s="261">
        <f>T191+U191</f>
        <v>0</v>
      </c>
      <c r="W191" s="263">
        <f t="shared" ref="W191" si="275">IF(Q191=0,0,((V191/Q191)-1)*100)</f>
        <v>0</v>
      </c>
    </row>
    <row r="192" spans="12:23">
      <c r="L192" s="242" t="s">
        <v>14</v>
      </c>
      <c r="M192" s="259">
        <v>0</v>
      </c>
      <c r="N192" s="260">
        <v>0</v>
      </c>
      <c r="O192" s="261">
        <f>M192+N192</f>
        <v>0</v>
      </c>
      <c r="P192" s="262">
        <v>0</v>
      </c>
      <c r="Q192" s="261">
        <f>O192+P192</f>
        <v>0</v>
      </c>
      <c r="R192" s="259">
        <v>0</v>
      </c>
      <c r="S192" s="260">
        <v>0</v>
      </c>
      <c r="T192" s="261">
        <f>R192+S192</f>
        <v>0</v>
      </c>
      <c r="U192" s="262">
        <v>0</v>
      </c>
      <c r="V192" s="261">
        <f>T192+U192</f>
        <v>0</v>
      </c>
      <c r="W192" s="263">
        <f>IF(Q192=0,0,((V192/Q192)-1)*100)</f>
        <v>0</v>
      </c>
    </row>
    <row r="193" spans="1:23" ht="13.5" thickBot="1">
      <c r="L193" s="242" t="s">
        <v>15</v>
      </c>
      <c r="M193" s="259">
        <v>0</v>
      </c>
      <c r="N193" s="260">
        <v>1</v>
      </c>
      <c r="O193" s="261">
        <f>M193+N193</f>
        <v>1</v>
      </c>
      <c r="P193" s="262">
        <v>0</v>
      </c>
      <c r="Q193" s="261">
        <f>O193+P193</f>
        <v>1</v>
      </c>
      <c r="R193" s="259">
        <v>0</v>
      </c>
      <c r="S193" s="260">
        <v>0</v>
      </c>
      <c r="T193" s="261">
        <f>R193+S193</f>
        <v>0</v>
      </c>
      <c r="U193" s="262">
        <v>0</v>
      </c>
      <c r="V193" s="261">
        <f>T193+U193</f>
        <v>0</v>
      </c>
      <c r="W193" s="263">
        <f>IF(Q193=0,0,((V193/Q193)-1)*100)</f>
        <v>-100</v>
      </c>
    </row>
    <row r="194" spans="1:23" ht="14.25" thickTop="1" thickBot="1">
      <c r="L194" s="264" t="s">
        <v>61</v>
      </c>
      <c r="M194" s="265">
        <f>+M191+M192+M193</f>
        <v>0</v>
      </c>
      <c r="N194" s="299">
        <f t="shared" ref="N194:V194" si="276">+N191+N192+N193</f>
        <v>1</v>
      </c>
      <c r="O194" s="286">
        <f t="shared" si="276"/>
        <v>1</v>
      </c>
      <c r="P194" s="299">
        <f t="shared" si="276"/>
        <v>0</v>
      </c>
      <c r="Q194" s="286">
        <f t="shared" si="276"/>
        <v>1</v>
      </c>
      <c r="R194" s="265">
        <f t="shared" si="276"/>
        <v>0</v>
      </c>
      <c r="S194" s="299">
        <f t="shared" si="276"/>
        <v>0</v>
      </c>
      <c r="T194" s="286">
        <f t="shared" si="276"/>
        <v>0</v>
      </c>
      <c r="U194" s="299">
        <f t="shared" si="276"/>
        <v>0</v>
      </c>
      <c r="V194" s="286">
        <f t="shared" si="276"/>
        <v>0</v>
      </c>
      <c r="W194" s="287">
        <f t="shared" ref="W194" si="277">IF(Q194=0,0,((V194/Q194)-1)*100)</f>
        <v>-100</v>
      </c>
    </row>
    <row r="195" spans="1:23" ht="13.5" thickTop="1">
      <c r="L195" s="242" t="s">
        <v>16</v>
      </c>
      <c r="M195" s="259">
        <v>0</v>
      </c>
      <c r="N195" s="260">
        <v>0</v>
      </c>
      <c r="O195" s="261">
        <f>SUM(M195:N195)</f>
        <v>0</v>
      </c>
      <c r="P195" s="262">
        <v>0</v>
      </c>
      <c r="Q195" s="261">
        <f>O195+P195</f>
        <v>0</v>
      </c>
      <c r="R195" s="259">
        <v>0</v>
      </c>
      <c r="S195" s="260">
        <v>0</v>
      </c>
      <c r="T195" s="261">
        <f>SUM(R195:S195)</f>
        <v>0</v>
      </c>
      <c r="U195" s="262">
        <v>0</v>
      </c>
      <c r="V195" s="261">
        <f>T195+U195</f>
        <v>0</v>
      </c>
      <c r="W195" s="263">
        <f>IF(Q195=0,0,((V195/Q195)-1)*100)</f>
        <v>0</v>
      </c>
    </row>
    <row r="196" spans="1:23">
      <c r="L196" s="242" t="s">
        <v>17</v>
      </c>
      <c r="M196" s="259">
        <v>0</v>
      </c>
      <c r="N196" s="260">
        <v>0</v>
      </c>
      <c r="O196" s="261">
        <f>SUM(M196:N196)</f>
        <v>0</v>
      </c>
      <c r="P196" s="262">
        <v>0</v>
      </c>
      <c r="Q196" s="261">
        <f>O196+P196</f>
        <v>0</v>
      </c>
      <c r="R196" s="259">
        <v>0</v>
      </c>
      <c r="S196" s="260">
        <v>0</v>
      </c>
      <c r="T196" s="261">
        <f>SUM(R196:S196)</f>
        <v>0</v>
      </c>
      <c r="U196" s="262">
        <v>0</v>
      </c>
      <c r="V196" s="261">
        <f>T196+U196</f>
        <v>0</v>
      </c>
      <c r="W196" s="263">
        <f t="shared" ref="W196" si="278">IF(Q196=0,0,((V196/Q196)-1)*100)</f>
        <v>0</v>
      </c>
    </row>
    <row r="197" spans="1:23" ht="13.5" thickBot="1">
      <c r="L197" s="242" t="s">
        <v>18</v>
      </c>
      <c r="M197" s="259">
        <v>0</v>
      </c>
      <c r="N197" s="260">
        <v>0</v>
      </c>
      <c r="O197" s="269">
        <f>SUM(M197:N197)</f>
        <v>0</v>
      </c>
      <c r="P197" s="270">
        <v>0</v>
      </c>
      <c r="Q197" s="269">
        <f>O197+P197</f>
        <v>0</v>
      </c>
      <c r="R197" s="259">
        <v>0</v>
      </c>
      <c r="S197" s="260">
        <v>0</v>
      </c>
      <c r="T197" s="269">
        <f>SUM(R197:S197)</f>
        <v>0</v>
      </c>
      <c r="U197" s="270">
        <v>0</v>
      </c>
      <c r="V197" s="269">
        <f>T197+U197</f>
        <v>0</v>
      </c>
      <c r="W197" s="263">
        <f>IF(Q197=0,0,((V197/Q197)-1)*100)</f>
        <v>0</v>
      </c>
    </row>
    <row r="198" spans="1:23" ht="14.25" thickTop="1" thickBot="1">
      <c r="L198" s="271" t="s">
        <v>19</v>
      </c>
      <c r="M198" s="272">
        <f>+M195+M196+M197</f>
        <v>0</v>
      </c>
      <c r="N198" s="301">
        <f t="shared" ref="N198:V198" si="279">+N195+N196+N197</f>
        <v>0</v>
      </c>
      <c r="O198" s="290">
        <f t="shared" si="279"/>
        <v>0</v>
      </c>
      <c r="P198" s="301">
        <f t="shared" si="279"/>
        <v>0</v>
      </c>
      <c r="Q198" s="290">
        <f t="shared" si="279"/>
        <v>0</v>
      </c>
      <c r="R198" s="272">
        <f t="shared" si="279"/>
        <v>0</v>
      </c>
      <c r="S198" s="301">
        <f t="shared" si="279"/>
        <v>0</v>
      </c>
      <c r="T198" s="290">
        <f t="shared" si="279"/>
        <v>0</v>
      </c>
      <c r="U198" s="301">
        <f t="shared" si="279"/>
        <v>0</v>
      </c>
      <c r="V198" s="290">
        <f t="shared" si="279"/>
        <v>0</v>
      </c>
      <c r="W198" s="275">
        <f>IF(Q198=0,0,((V198/Q198)-1)*100)</f>
        <v>0</v>
      </c>
    </row>
    <row r="199" spans="1:23" ht="13.5" thickTop="1">
      <c r="A199" s="386"/>
      <c r="K199" s="386"/>
      <c r="L199" s="242" t="s">
        <v>21</v>
      </c>
      <c r="M199" s="259">
        <v>0</v>
      </c>
      <c r="N199" s="260">
        <v>0</v>
      </c>
      <c r="O199" s="269">
        <f>SUM(M199:N199)</f>
        <v>0</v>
      </c>
      <c r="P199" s="276">
        <v>0</v>
      </c>
      <c r="Q199" s="269">
        <f>O199+P199</f>
        <v>0</v>
      </c>
      <c r="R199" s="259">
        <v>0</v>
      </c>
      <c r="S199" s="260">
        <v>0</v>
      </c>
      <c r="T199" s="269">
        <f>SUM(R199:S199)</f>
        <v>0</v>
      </c>
      <c r="U199" s="276">
        <v>0</v>
      </c>
      <c r="V199" s="269">
        <f>T199+U199</f>
        <v>0</v>
      </c>
      <c r="W199" s="263">
        <f>IF(Q199=0,0,((V199/Q199)-1)*100)</f>
        <v>0</v>
      </c>
    </row>
    <row r="200" spans="1:23">
      <c r="A200" s="386"/>
      <c r="K200" s="386"/>
      <c r="L200" s="242" t="s">
        <v>22</v>
      </c>
      <c r="M200" s="259">
        <v>1</v>
      </c>
      <c r="N200" s="260">
        <v>0</v>
      </c>
      <c r="O200" s="269">
        <f>SUM(M200:N200)</f>
        <v>1</v>
      </c>
      <c r="P200" s="262">
        <v>0</v>
      </c>
      <c r="Q200" s="269">
        <f>O200+P200</f>
        <v>1</v>
      </c>
      <c r="R200" s="259">
        <v>0</v>
      </c>
      <c r="S200" s="260">
        <v>0</v>
      </c>
      <c r="T200" s="269">
        <f>SUM(R200:S200)</f>
        <v>0</v>
      </c>
      <c r="U200" s="262">
        <v>0</v>
      </c>
      <c r="V200" s="269">
        <f>T200+U200</f>
        <v>0</v>
      </c>
      <c r="W200" s="263">
        <f t="shared" ref="W200" si="280">IF(Q200=0,0,((V200/Q200)-1)*100)</f>
        <v>-100</v>
      </c>
    </row>
    <row r="201" spans="1:23" ht="13.5" thickBot="1">
      <c r="A201" s="386"/>
      <c r="K201" s="386"/>
      <c r="L201" s="242" t="s">
        <v>23</v>
      </c>
      <c r="M201" s="259">
        <v>0</v>
      </c>
      <c r="N201" s="260">
        <v>0</v>
      </c>
      <c r="O201" s="269">
        <f>SUM(M201:N201)</f>
        <v>0</v>
      </c>
      <c r="P201" s="262">
        <v>0</v>
      </c>
      <c r="Q201" s="269">
        <f>O201+P201</f>
        <v>0</v>
      </c>
      <c r="R201" s="259">
        <v>0</v>
      </c>
      <c r="S201" s="260">
        <v>0</v>
      </c>
      <c r="T201" s="269">
        <f>SUM(R201:S201)</f>
        <v>0</v>
      </c>
      <c r="U201" s="262">
        <v>0</v>
      </c>
      <c r="V201" s="269">
        <f>T201+U201</f>
        <v>0</v>
      </c>
      <c r="W201" s="263">
        <f>IF(Q201=0,0,((V201/Q201)-1)*100)</f>
        <v>0</v>
      </c>
    </row>
    <row r="202" spans="1:23" ht="14.25" customHeight="1" thickTop="1" thickBot="1">
      <c r="A202" s="386"/>
      <c r="K202" s="386"/>
      <c r="L202" s="264" t="s">
        <v>40</v>
      </c>
      <c r="M202" s="265">
        <f t="shared" ref="M202:Q202" si="281">+M199+M200+M201</f>
        <v>1</v>
      </c>
      <c r="N202" s="266">
        <f t="shared" si="281"/>
        <v>0</v>
      </c>
      <c r="O202" s="267">
        <f t="shared" si="281"/>
        <v>1</v>
      </c>
      <c r="P202" s="265">
        <f t="shared" si="281"/>
        <v>0</v>
      </c>
      <c r="Q202" s="267">
        <f t="shared" si="281"/>
        <v>1</v>
      </c>
      <c r="R202" s="265">
        <f t="shared" ref="R202:V202" si="282">+R199+R200+R201</f>
        <v>0</v>
      </c>
      <c r="S202" s="266">
        <f t="shared" si="282"/>
        <v>0</v>
      </c>
      <c r="T202" s="267">
        <f t="shared" si="282"/>
        <v>0</v>
      </c>
      <c r="U202" s="265">
        <f t="shared" si="282"/>
        <v>0</v>
      </c>
      <c r="V202" s="267">
        <f t="shared" si="282"/>
        <v>0</v>
      </c>
      <c r="W202" s="268">
        <f t="shared" ref="W202" si="283">IF(Q202=0,0,((V202/Q202)-1)*100)</f>
        <v>-100</v>
      </c>
    </row>
    <row r="203" spans="1:23" ht="14.25" customHeight="1" thickTop="1" thickBot="1">
      <c r="L203" s="242" t="s">
        <v>10</v>
      </c>
      <c r="M203" s="259">
        <v>0</v>
      </c>
      <c r="N203" s="260">
        <v>0</v>
      </c>
      <c r="O203" s="261">
        <f>M203+N203</f>
        <v>0</v>
      </c>
      <c r="P203" s="262">
        <v>0</v>
      </c>
      <c r="Q203" s="261">
        <f t="shared" ref="Q203" si="284">O203+P203</f>
        <v>0</v>
      </c>
      <c r="R203" s="259">
        <v>0</v>
      </c>
      <c r="S203" s="260">
        <v>0</v>
      </c>
      <c r="T203" s="261">
        <f>R203+S203</f>
        <v>0</v>
      </c>
      <c r="U203" s="262">
        <v>0</v>
      </c>
      <c r="V203" s="261">
        <f t="shared" ref="V203" si="285">T203+U203</f>
        <v>0</v>
      </c>
      <c r="W203" s="263">
        <f>IF(Q203=0,0,((V203/Q203)-1)*100)</f>
        <v>0</v>
      </c>
    </row>
    <row r="204" spans="1:23" ht="14.25" customHeight="1" thickTop="1" thickBot="1">
      <c r="L204" s="264" t="s">
        <v>66</v>
      </c>
      <c r="M204" s="265">
        <f>+M194+M198+M202+M203</f>
        <v>1</v>
      </c>
      <c r="N204" s="299">
        <f t="shared" ref="N204" si="286">+N194+N198+N202+N203</f>
        <v>1</v>
      </c>
      <c r="O204" s="286">
        <f t="shared" ref="O204" si="287">+O194+O198+O202+O203</f>
        <v>2</v>
      </c>
      <c r="P204" s="299">
        <f t="shared" ref="P204" si="288">+P194+P198+P202+P203</f>
        <v>0</v>
      </c>
      <c r="Q204" s="286">
        <f t="shared" ref="Q204" si="289">+Q194+Q198+Q202+Q203</f>
        <v>2</v>
      </c>
      <c r="R204" s="265">
        <f t="shared" ref="R204" si="290">+R194+R198+R202+R203</f>
        <v>0</v>
      </c>
      <c r="S204" s="299">
        <f t="shared" ref="S204" si="291">+S194+S198+S202+S203</f>
        <v>0</v>
      </c>
      <c r="T204" s="286">
        <f t="shared" ref="T204" si="292">+T194+T198+T202+T203</f>
        <v>0</v>
      </c>
      <c r="U204" s="299">
        <f t="shared" ref="U204" si="293">+U194+U198+U202+U203</f>
        <v>0</v>
      </c>
      <c r="V204" s="286">
        <f t="shared" ref="V204" si="294">+V194+V198+V202+V203</f>
        <v>0</v>
      </c>
      <c r="W204" s="287">
        <f t="shared" ref="W204" si="295">IF(Q204=0,0,((V204/Q204)-1)*100)</f>
        <v>-100</v>
      </c>
    </row>
    <row r="205" spans="1:23" ht="14.25" customHeight="1" thickTop="1">
      <c r="L205" s="242" t="s">
        <v>11</v>
      </c>
      <c r="M205" s="259">
        <v>0</v>
      </c>
      <c r="N205" s="260">
        <v>0</v>
      </c>
      <c r="O205" s="261">
        <f>M205+N205</f>
        <v>0</v>
      </c>
      <c r="P205" s="262">
        <v>0</v>
      </c>
      <c r="Q205" s="261">
        <f>O205+P205</f>
        <v>0</v>
      </c>
      <c r="R205" s="259"/>
      <c r="S205" s="260"/>
      <c r="T205" s="261"/>
      <c r="U205" s="262"/>
      <c r="V205" s="261"/>
      <c r="W205" s="263"/>
    </row>
    <row r="206" spans="1:23" ht="14.25" customHeight="1" thickBot="1">
      <c r="L206" s="248" t="s">
        <v>12</v>
      </c>
      <c r="M206" s="259">
        <v>0</v>
      </c>
      <c r="N206" s="260">
        <v>0</v>
      </c>
      <c r="O206" s="261">
        <f>M206+N206</f>
        <v>0</v>
      </c>
      <c r="P206" s="262">
        <v>0</v>
      </c>
      <c r="Q206" s="261">
        <f>O206+P206</f>
        <v>0</v>
      </c>
      <c r="R206" s="259"/>
      <c r="S206" s="260"/>
      <c r="T206" s="261"/>
      <c r="U206" s="262"/>
      <c r="V206" s="261"/>
      <c r="W206" s="263"/>
    </row>
    <row r="207" spans="1:23" ht="14.25" customHeight="1" thickTop="1" thickBot="1">
      <c r="L207" s="264" t="s">
        <v>38</v>
      </c>
      <c r="M207" s="265">
        <f t="shared" ref="M207:Q207" si="296">+M203+M205+M206</f>
        <v>0</v>
      </c>
      <c r="N207" s="299">
        <f t="shared" si="296"/>
        <v>0</v>
      </c>
      <c r="O207" s="286">
        <f t="shared" si="296"/>
        <v>0</v>
      </c>
      <c r="P207" s="299">
        <f t="shared" si="296"/>
        <v>0</v>
      </c>
      <c r="Q207" s="286">
        <f t="shared" si="296"/>
        <v>0</v>
      </c>
      <c r="R207" s="265"/>
      <c r="S207" s="299"/>
      <c r="T207" s="286"/>
      <c r="U207" s="299"/>
      <c r="V207" s="286"/>
      <c r="W207" s="287"/>
    </row>
    <row r="208" spans="1:23" ht="14.25" customHeight="1" thickTop="1" thickBot="1">
      <c r="L208" s="264" t="s">
        <v>63</v>
      </c>
      <c r="M208" s="265">
        <f t="shared" ref="M208:Q208" si="297">+M194+M198+M202+M207</f>
        <v>1</v>
      </c>
      <c r="N208" s="299">
        <f t="shared" si="297"/>
        <v>1</v>
      </c>
      <c r="O208" s="286">
        <f t="shared" si="297"/>
        <v>2</v>
      </c>
      <c r="P208" s="299">
        <f t="shared" si="297"/>
        <v>0</v>
      </c>
      <c r="Q208" s="286">
        <f t="shared" si="297"/>
        <v>2</v>
      </c>
      <c r="R208" s="265"/>
      <c r="S208" s="299"/>
      <c r="T208" s="286"/>
      <c r="U208" s="299"/>
      <c r="V208" s="286"/>
      <c r="W208" s="287"/>
    </row>
    <row r="209" spans="1:23" ht="14.25" thickTop="1" thickBot="1">
      <c r="L209" s="277" t="s">
        <v>60</v>
      </c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</row>
    <row r="210" spans="1:23" ht="13.5" thickTop="1">
      <c r="L210" s="476" t="s">
        <v>56</v>
      </c>
      <c r="M210" s="477"/>
      <c r="N210" s="477"/>
      <c r="O210" s="477"/>
      <c r="P210" s="477"/>
      <c r="Q210" s="477"/>
      <c r="R210" s="477"/>
      <c r="S210" s="477"/>
      <c r="T210" s="477"/>
      <c r="U210" s="477"/>
      <c r="V210" s="477"/>
      <c r="W210" s="478"/>
    </row>
    <row r="211" spans="1:23" ht="13.5" thickBot="1">
      <c r="L211" s="479" t="s">
        <v>53</v>
      </c>
      <c r="M211" s="480"/>
      <c r="N211" s="480"/>
      <c r="O211" s="480"/>
      <c r="P211" s="480"/>
      <c r="Q211" s="480"/>
      <c r="R211" s="480"/>
      <c r="S211" s="480"/>
      <c r="T211" s="480"/>
      <c r="U211" s="480"/>
      <c r="V211" s="480"/>
      <c r="W211" s="481"/>
    </row>
    <row r="212" spans="1:23" ht="14.25" thickTop="1" thickBot="1">
      <c r="L212" s="235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7" t="s">
        <v>34</v>
      </c>
    </row>
    <row r="213" spans="1:23" ht="12.75" customHeight="1" thickTop="1" thickBot="1">
      <c r="L213" s="238"/>
      <c r="M213" s="239" t="s">
        <v>64</v>
      </c>
      <c r="N213" s="240"/>
      <c r="O213" s="278"/>
      <c r="P213" s="239"/>
      <c r="Q213" s="239"/>
      <c r="R213" s="239" t="s">
        <v>65</v>
      </c>
      <c r="S213" s="240"/>
      <c r="T213" s="278"/>
      <c r="U213" s="239"/>
      <c r="V213" s="239"/>
      <c r="W213" s="351" t="s">
        <v>2</v>
      </c>
    </row>
    <row r="214" spans="1:23" ht="13.5" thickTop="1">
      <c r="L214" s="242" t="s">
        <v>3</v>
      </c>
      <c r="M214" s="243"/>
      <c r="N214" s="244"/>
      <c r="O214" s="245"/>
      <c r="P214" s="246"/>
      <c r="Q214" s="350"/>
      <c r="R214" s="243"/>
      <c r="S214" s="244"/>
      <c r="T214" s="245"/>
      <c r="U214" s="246"/>
      <c r="V214" s="350"/>
      <c r="W214" s="352" t="s">
        <v>4</v>
      </c>
    </row>
    <row r="215" spans="1:23" ht="13.5" thickBot="1">
      <c r="L215" s="248"/>
      <c r="M215" s="249" t="s">
        <v>35</v>
      </c>
      <c r="N215" s="250" t="s">
        <v>36</v>
      </c>
      <c r="O215" s="251" t="s">
        <v>37</v>
      </c>
      <c r="P215" s="252" t="s">
        <v>32</v>
      </c>
      <c r="Q215" s="411" t="s">
        <v>7</v>
      </c>
      <c r="R215" s="249" t="s">
        <v>35</v>
      </c>
      <c r="S215" s="250" t="s">
        <v>36</v>
      </c>
      <c r="T215" s="251" t="s">
        <v>37</v>
      </c>
      <c r="U215" s="252" t="s">
        <v>32</v>
      </c>
      <c r="V215" s="346" t="s">
        <v>7</v>
      </c>
      <c r="W215" s="353"/>
    </row>
    <row r="216" spans="1:23" ht="4.5" customHeight="1" thickTop="1">
      <c r="L216" s="242"/>
      <c r="M216" s="254"/>
      <c r="N216" s="255"/>
      <c r="O216" s="256"/>
      <c r="P216" s="257"/>
      <c r="Q216" s="295"/>
      <c r="R216" s="254"/>
      <c r="S216" s="255"/>
      <c r="T216" s="256"/>
      <c r="U216" s="257"/>
      <c r="V216" s="295"/>
      <c r="W216" s="258"/>
    </row>
    <row r="217" spans="1:23" ht="14.25" customHeight="1">
      <c r="L217" s="242" t="s">
        <v>13</v>
      </c>
      <c r="M217" s="259">
        <f t="shared" ref="M217:N217" si="298">+M165+M191</f>
        <v>0</v>
      </c>
      <c r="N217" s="260">
        <f t="shared" si="298"/>
        <v>0</v>
      </c>
      <c r="O217" s="261">
        <f t="shared" ref="O217:O218" si="299">M217+N217</f>
        <v>0</v>
      </c>
      <c r="P217" s="262">
        <f>+P165+P191</f>
        <v>0</v>
      </c>
      <c r="Q217" s="296">
        <f>O217+P217</f>
        <v>0</v>
      </c>
      <c r="R217" s="259">
        <f t="shared" ref="R217:S219" si="300">+R165+R191</f>
        <v>3</v>
      </c>
      <c r="S217" s="260">
        <f t="shared" si="300"/>
        <v>0</v>
      </c>
      <c r="T217" s="261">
        <f t="shared" ref="T217:T218" si="301">R217+S217</f>
        <v>3</v>
      </c>
      <c r="U217" s="262">
        <f>+U165+U191</f>
        <v>0</v>
      </c>
      <c r="V217" s="296">
        <f>T217+U217</f>
        <v>3</v>
      </c>
      <c r="W217" s="263">
        <f>IF(Q217=0,0,((V217/Q217)-1)*100)</f>
        <v>0</v>
      </c>
    </row>
    <row r="218" spans="1:23" ht="14.25" customHeight="1">
      <c r="L218" s="242" t="s">
        <v>14</v>
      </c>
      <c r="M218" s="259">
        <f t="shared" ref="M218:N218" si="302">+M166+M192</f>
        <v>0</v>
      </c>
      <c r="N218" s="260">
        <f t="shared" si="302"/>
        <v>0</v>
      </c>
      <c r="O218" s="261">
        <f t="shared" si="299"/>
        <v>0</v>
      </c>
      <c r="P218" s="262">
        <f>+P166+P192</f>
        <v>0</v>
      </c>
      <c r="Q218" s="296">
        <f>O218+P218</f>
        <v>0</v>
      </c>
      <c r="R218" s="259">
        <f t="shared" si="300"/>
        <v>3</v>
      </c>
      <c r="S218" s="260">
        <f t="shared" si="300"/>
        <v>0</v>
      </c>
      <c r="T218" s="261">
        <f t="shared" si="301"/>
        <v>3</v>
      </c>
      <c r="U218" s="262">
        <f>+U166+U192</f>
        <v>0</v>
      </c>
      <c r="V218" s="296">
        <f>T218+U218</f>
        <v>3</v>
      </c>
      <c r="W218" s="263">
        <f t="shared" ref="W218:W228" si="303">IF(Q218=0,0,((V218/Q218)-1)*100)</f>
        <v>0</v>
      </c>
    </row>
    <row r="219" spans="1:23" ht="14.25" customHeight="1" thickBot="1">
      <c r="L219" s="242" t="s">
        <v>15</v>
      </c>
      <c r="M219" s="259">
        <f t="shared" ref="M219:N219" si="304">+M167+M193</f>
        <v>0</v>
      </c>
      <c r="N219" s="260">
        <f t="shared" si="304"/>
        <v>1</v>
      </c>
      <c r="O219" s="261">
        <f>M219+N219</f>
        <v>1</v>
      </c>
      <c r="P219" s="262">
        <f>+P167+P193</f>
        <v>0</v>
      </c>
      <c r="Q219" s="296">
        <f>O219+P219</f>
        <v>1</v>
      </c>
      <c r="R219" s="259">
        <f t="shared" si="300"/>
        <v>11</v>
      </c>
      <c r="S219" s="260">
        <f t="shared" si="300"/>
        <v>0</v>
      </c>
      <c r="T219" s="261">
        <f>R219+S219</f>
        <v>11</v>
      </c>
      <c r="U219" s="262">
        <f>+U167+U193</f>
        <v>0</v>
      </c>
      <c r="V219" s="296">
        <f>T219+U219</f>
        <v>11</v>
      </c>
      <c r="W219" s="263">
        <f>IF(Q219=0,0,((V219/Q219)-1)*100)</f>
        <v>1000</v>
      </c>
    </row>
    <row r="220" spans="1:23" ht="14.25" customHeight="1" thickTop="1" thickBot="1">
      <c r="L220" s="264" t="s">
        <v>61</v>
      </c>
      <c r="M220" s="265">
        <f t="shared" ref="M220:Q220" si="305">+M217+M218+M219</f>
        <v>0</v>
      </c>
      <c r="N220" s="299">
        <f t="shared" si="305"/>
        <v>1</v>
      </c>
      <c r="O220" s="286">
        <f t="shared" si="305"/>
        <v>1</v>
      </c>
      <c r="P220" s="299">
        <f t="shared" si="305"/>
        <v>0</v>
      </c>
      <c r="Q220" s="286">
        <f t="shared" si="305"/>
        <v>1</v>
      </c>
      <c r="R220" s="265">
        <f t="shared" ref="R220" si="306">+R217+R218+R219</f>
        <v>17</v>
      </c>
      <c r="S220" s="299">
        <f t="shared" ref="S220" si="307">+S217+S218+S219</f>
        <v>0</v>
      </c>
      <c r="T220" s="286">
        <f t="shared" ref="T220" si="308">+T217+T218+T219</f>
        <v>17</v>
      </c>
      <c r="U220" s="299">
        <f t="shared" ref="U220" si="309">+U217+U218+U219</f>
        <v>0</v>
      </c>
      <c r="V220" s="286">
        <f t="shared" ref="V220" si="310">+V217+V218+V219</f>
        <v>17</v>
      </c>
      <c r="W220" s="287">
        <f t="shared" si="303"/>
        <v>1600</v>
      </c>
    </row>
    <row r="221" spans="1:23" ht="14.25" customHeight="1" thickTop="1">
      <c r="L221" s="242" t="s">
        <v>16</v>
      </c>
      <c r="M221" s="259">
        <f t="shared" ref="M221:N221" si="311">+M169+M195</f>
        <v>0</v>
      </c>
      <c r="N221" s="260">
        <f t="shared" si="311"/>
        <v>0</v>
      </c>
      <c r="O221" s="261">
        <f t="shared" ref="O221" si="312">M221+N221</f>
        <v>0</v>
      </c>
      <c r="P221" s="262">
        <f>+P169+P195</f>
        <v>0</v>
      </c>
      <c r="Q221" s="296">
        <f>O221+P221</f>
        <v>0</v>
      </c>
      <c r="R221" s="259">
        <f t="shared" ref="R221:S223" si="313">+R169+R195</f>
        <v>17</v>
      </c>
      <c r="S221" s="260">
        <f t="shared" si="313"/>
        <v>0</v>
      </c>
      <c r="T221" s="261">
        <f t="shared" ref="T221:T223" si="314">R221+S221</f>
        <v>17</v>
      </c>
      <c r="U221" s="262">
        <f>+U169+U195</f>
        <v>0</v>
      </c>
      <c r="V221" s="296">
        <f>T221+U221</f>
        <v>17</v>
      </c>
      <c r="W221" s="263">
        <f t="shared" si="303"/>
        <v>0</v>
      </c>
    </row>
    <row r="222" spans="1:23" ht="14.25" customHeight="1">
      <c r="L222" s="242" t="s">
        <v>17</v>
      </c>
      <c r="M222" s="259">
        <f t="shared" ref="M222:N222" si="315">+M170+M196</f>
        <v>0</v>
      </c>
      <c r="N222" s="260">
        <f t="shared" si="315"/>
        <v>0</v>
      </c>
      <c r="O222" s="261">
        <f>M222+N222</f>
        <v>0</v>
      </c>
      <c r="P222" s="262">
        <f>+P170+P196</f>
        <v>0</v>
      </c>
      <c r="Q222" s="296">
        <f>O222+P222</f>
        <v>0</v>
      </c>
      <c r="R222" s="259">
        <f t="shared" si="313"/>
        <v>6</v>
      </c>
      <c r="S222" s="260">
        <f t="shared" si="313"/>
        <v>0</v>
      </c>
      <c r="T222" s="261">
        <f>R222+S222</f>
        <v>6</v>
      </c>
      <c r="U222" s="262">
        <f>+U170+U196</f>
        <v>0</v>
      </c>
      <c r="V222" s="296">
        <f>T222+U222</f>
        <v>6</v>
      </c>
      <c r="W222" s="263">
        <f>IF(Q222=0,0,((V222/Q222)-1)*100)</f>
        <v>0</v>
      </c>
    </row>
    <row r="223" spans="1:23" ht="14.25" customHeight="1" thickBot="1">
      <c r="L223" s="242" t="s">
        <v>18</v>
      </c>
      <c r="M223" s="259">
        <f t="shared" ref="M223:N223" si="316">+M171+M197</f>
        <v>0</v>
      </c>
      <c r="N223" s="260">
        <f t="shared" si="316"/>
        <v>0</v>
      </c>
      <c r="O223" s="269">
        <f t="shared" ref="O223" si="317">M223+N223</f>
        <v>0</v>
      </c>
      <c r="P223" s="270">
        <f>+P171+P197</f>
        <v>0</v>
      </c>
      <c r="Q223" s="296">
        <f>O223+P223</f>
        <v>0</v>
      </c>
      <c r="R223" s="259">
        <f t="shared" si="313"/>
        <v>1</v>
      </c>
      <c r="S223" s="260">
        <f t="shared" si="313"/>
        <v>0</v>
      </c>
      <c r="T223" s="269">
        <f t="shared" si="314"/>
        <v>1</v>
      </c>
      <c r="U223" s="270">
        <f>+U171+U197</f>
        <v>0</v>
      </c>
      <c r="V223" s="296">
        <f>T223+U223</f>
        <v>1</v>
      </c>
      <c r="W223" s="263">
        <f t="shared" si="303"/>
        <v>0</v>
      </c>
    </row>
    <row r="224" spans="1:23" ht="14.25" customHeight="1" thickTop="1" thickBot="1">
      <c r="A224" s="387"/>
      <c r="L224" s="271" t="s">
        <v>39</v>
      </c>
      <c r="M224" s="272">
        <f t="shared" ref="M224:Q224" si="318">+M221+M222+M223</f>
        <v>0</v>
      </c>
      <c r="N224" s="272">
        <f t="shared" si="318"/>
        <v>0</v>
      </c>
      <c r="O224" s="273">
        <f t="shared" si="318"/>
        <v>0</v>
      </c>
      <c r="P224" s="274">
        <f t="shared" si="318"/>
        <v>0</v>
      </c>
      <c r="Q224" s="273">
        <f t="shared" si="318"/>
        <v>0</v>
      </c>
      <c r="R224" s="272">
        <f t="shared" ref="R224" si="319">+R221+R222+R223</f>
        <v>24</v>
      </c>
      <c r="S224" s="272">
        <f t="shared" ref="S224" si="320">+S221+S222+S223</f>
        <v>0</v>
      </c>
      <c r="T224" s="273">
        <f t="shared" ref="T224" si="321">+T221+T222+T223</f>
        <v>24</v>
      </c>
      <c r="U224" s="274">
        <f t="shared" ref="U224" si="322">+U221+U222+U223</f>
        <v>0</v>
      </c>
      <c r="V224" s="273">
        <f t="shared" ref="V224" si="323">+V221+V222+V223</f>
        <v>24</v>
      </c>
      <c r="W224" s="374">
        <f t="shared" si="303"/>
        <v>0</v>
      </c>
    </row>
    <row r="225" spans="1:23" ht="14.25" customHeight="1" thickTop="1">
      <c r="A225" s="386"/>
      <c r="K225" s="386"/>
      <c r="L225" s="242" t="s">
        <v>21</v>
      </c>
      <c r="M225" s="259">
        <f t="shared" ref="M225:N225" si="324">+M173+M199</f>
        <v>0</v>
      </c>
      <c r="N225" s="260">
        <f t="shared" si="324"/>
        <v>0</v>
      </c>
      <c r="O225" s="269">
        <f t="shared" ref="O225:O227" si="325">M225+N225</f>
        <v>0</v>
      </c>
      <c r="P225" s="276">
        <f>+P173+P199</f>
        <v>0</v>
      </c>
      <c r="Q225" s="296">
        <f>O225+P225</f>
        <v>0</v>
      </c>
      <c r="R225" s="259">
        <f t="shared" ref="R225:S227" si="326">+R173+R199</f>
        <v>0</v>
      </c>
      <c r="S225" s="260">
        <f t="shared" si="326"/>
        <v>0</v>
      </c>
      <c r="T225" s="269">
        <f t="shared" ref="T225:T227" si="327">R225+S225</f>
        <v>0</v>
      </c>
      <c r="U225" s="276">
        <f>+U173+U199</f>
        <v>0</v>
      </c>
      <c r="V225" s="296">
        <f>T225+U225</f>
        <v>0</v>
      </c>
      <c r="W225" s="263">
        <f t="shared" si="303"/>
        <v>0</v>
      </c>
    </row>
    <row r="226" spans="1:23" ht="14.25" customHeight="1">
      <c r="A226" s="386"/>
      <c r="K226" s="386"/>
      <c r="L226" s="242" t="s">
        <v>22</v>
      </c>
      <c r="M226" s="259">
        <f t="shared" ref="M226:N226" si="328">+M174+M200</f>
        <v>1</v>
      </c>
      <c r="N226" s="260">
        <f t="shared" si="328"/>
        <v>0</v>
      </c>
      <c r="O226" s="269">
        <f t="shared" si="325"/>
        <v>1</v>
      </c>
      <c r="P226" s="262">
        <f>+P174+P200</f>
        <v>0</v>
      </c>
      <c r="Q226" s="296">
        <f>O226+P226</f>
        <v>1</v>
      </c>
      <c r="R226" s="259">
        <f t="shared" si="326"/>
        <v>0</v>
      </c>
      <c r="S226" s="260">
        <f t="shared" si="326"/>
        <v>0</v>
      </c>
      <c r="T226" s="269">
        <f t="shared" si="327"/>
        <v>0</v>
      </c>
      <c r="U226" s="262">
        <f>+U174+U200</f>
        <v>0</v>
      </c>
      <c r="V226" s="296">
        <f>T226+U226</f>
        <v>0</v>
      </c>
      <c r="W226" s="263">
        <f t="shared" si="303"/>
        <v>-100</v>
      </c>
    </row>
    <row r="227" spans="1:23" ht="14.25" customHeight="1" thickBot="1">
      <c r="A227" s="386"/>
      <c r="K227" s="386"/>
      <c r="L227" s="242" t="s">
        <v>23</v>
      </c>
      <c r="M227" s="259">
        <f t="shared" ref="M227:N227" si="329">+M175+M201</f>
        <v>0</v>
      </c>
      <c r="N227" s="260">
        <f t="shared" si="329"/>
        <v>0</v>
      </c>
      <c r="O227" s="269">
        <f t="shared" si="325"/>
        <v>0</v>
      </c>
      <c r="P227" s="262">
        <f>+P175+P201</f>
        <v>0</v>
      </c>
      <c r="Q227" s="296">
        <f>O227+P227</f>
        <v>0</v>
      </c>
      <c r="R227" s="259">
        <f t="shared" si="326"/>
        <v>25</v>
      </c>
      <c r="S227" s="260">
        <f t="shared" si="326"/>
        <v>0</v>
      </c>
      <c r="T227" s="269">
        <f t="shared" si="327"/>
        <v>25</v>
      </c>
      <c r="U227" s="262">
        <f>+U175+U201</f>
        <v>0</v>
      </c>
      <c r="V227" s="296">
        <f>T227+U227</f>
        <v>25</v>
      </c>
      <c r="W227" s="263">
        <f t="shared" si="303"/>
        <v>0</v>
      </c>
    </row>
    <row r="228" spans="1:23" ht="14.25" customHeight="1" thickTop="1" thickBot="1">
      <c r="L228" s="264" t="s">
        <v>40</v>
      </c>
      <c r="M228" s="265">
        <f t="shared" ref="M228:Q228" si="330">+M225+M226+M227</f>
        <v>1</v>
      </c>
      <c r="N228" s="266">
        <f t="shared" si="330"/>
        <v>0</v>
      </c>
      <c r="O228" s="267">
        <f t="shared" si="330"/>
        <v>1</v>
      </c>
      <c r="P228" s="265">
        <f t="shared" si="330"/>
        <v>0</v>
      </c>
      <c r="Q228" s="267">
        <f t="shared" si="330"/>
        <v>1</v>
      </c>
      <c r="R228" s="265">
        <f t="shared" ref="R228:V228" si="331">+R225+R226+R227</f>
        <v>25</v>
      </c>
      <c r="S228" s="266">
        <f t="shared" si="331"/>
        <v>0</v>
      </c>
      <c r="T228" s="267">
        <f t="shared" si="331"/>
        <v>25</v>
      </c>
      <c r="U228" s="265">
        <f t="shared" si="331"/>
        <v>0</v>
      </c>
      <c r="V228" s="267">
        <f t="shared" si="331"/>
        <v>25</v>
      </c>
      <c r="W228" s="268">
        <f t="shared" si="303"/>
        <v>2400</v>
      </c>
    </row>
    <row r="229" spans="1:23" ht="14.25" customHeight="1" thickTop="1" thickBot="1">
      <c r="L229" s="242" t="s">
        <v>10</v>
      </c>
      <c r="M229" s="259">
        <f t="shared" ref="M229:N229" si="332">+M177+M203</f>
        <v>2</v>
      </c>
      <c r="N229" s="260">
        <f t="shared" si="332"/>
        <v>0</v>
      </c>
      <c r="O229" s="261">
        <f>M229+N229</f>
        <v>2</v>
      </c>
      <c r="P229" s="262">
        <f>+P177+P203</f>
        <v>0</v>
      </c>
      <c r="Q229" s="296">
        <f>O229+P229</f>
        <v>2</v>
      </c>
      <c r="R229" s="259">
        <f>+R177+R203</f>
        <v>42</v>
      </c>
      <c r="S229" s="260">
        <f>+S177+S203</f>
        <v>1</v>
      </c>
      <c r="T229" s="261">
        <f>R229+S229</f>
        <v>43</v>
      </c>
      <c r="U229" s="262">
        <f>+U177+U203</f>
        <v>0</v>
      </c>
      <c r="V229" s="296">
        <f>T229+U229</f>
        <v>43</v>
      </c>
      <c r="W229" s="263">
        <f>IF(Q229=0,0,((V229/Q229)-1)*100)</f>
        <v>2050</v>
      </c>
    </row>
    <row r="230" spans="1:23" ht="14.25" customHeight="1" thickTop="1" thickBot="1">
      <c r="L230" s="264" t="s">
        <v>66</v>
      </c>
      <c r="M230" s="265">
        <f>+M220+M224+M228+M229</f>
        <v>3</v>
      </c>
      <c r="N230" s="299">
        <f t="shared" ref="N230" si="333">+N220+N224+N228+N229</f>
        <v>1</v>
      </c>
      <c r="O230" s="286">
        <f t="shared" ref="O230" si="334">+O220+O224+O228+O229</f>
        <v>4</v>
      </c>
      <c r="P230" s="299">
        <f t="shared" ref="P230" si="335">+P220+P224+P228+P229</f>
        <v>0</v>
      </c>
      <c r="Q230" s="286">
        <f t="shared" ref="Q230" si="336">+Q220+Q224+Q228+Q229</f>
        <v>4</v>
      </c>
      <c r="R230" s="265">
        <f t="shared" ref="R230" si="337">+R220+R224+R228+R229</f>
        <v>108</v>
      </c>
      <c r="S230" s="299">
        <f t="shared" ref="S230" si="338">+S220+S224+S228+S229</f>
        <v>1</v>
      </c>
      <c r="T230" s="286">
        <f t="shared" ref="T230" si="339">+T220+T224+T228+T229</f>
        <v>109</v>
      </c>
      <c r="U230" s="299">
        <f t="shared" ref="U230" si="340">+U220+U224+U228+U229</f>
        <v>0</v>
      </c>
      <c r="V230" s="286">
        <f t="shared" ref="V230" si="341">+V220+V224+V228+V229</f>
        <v>109</v>
      </c>
      <c r="W230" s="287">
        <f t="shared" ref="W230" si="342">IF(Q230=0,0,((V230/Q230)-1)*100)</f>
        <v>2625</v>
      </c>
    </row>
    <row r="231" spans="1:23" ht="14.25" customHeight="1" thickTop="1">
      <c r="L231" s="242" t="s">
        <v>11</v>
      </c>
      <c r="M231" s="259">
        <f t="shared" ref="M231:N231" si="343">+M179+M205</f>
        <v>1</v>
      </c>
      <c r="N231" s="260">
        <f t="shared" si="343"/>
        <v>7</v>
      </c>
      <c r="O231" s="261">
        <f>M231+N231</f>
        <v>8</v>
      </c>
      <c r="P231" s="262">
        <f>+P179+P205</f>
        <v>0</v>
      </c>
      <c r="Q231" s="296">
        <f>O231+P231</f>
        <v>8</v>
      </c>
      <c r="R231" s="259"/>
      <c r="S231" s="260"/>
      <c r="T231" s="261"/>
      <c r="U231" s="262"/>
      <c r="V231" s="296"/>
      <c r="W231" s="263"/>
    </row>
    <row r="232" spans="1:23" ht="14.25" customHeight="1" thickBot="1">
      <c r="L232" s="248" t="s">
        <v>12</v>
      </c>
      <c r="M232" s="259">
        <f t="shared" ref="M232:N232" si="344">+M180+M206</f>
        <v>3</v>
      </c>
      <c r="N232" s="260">
        <f t="shared" si="344"/>
        <v>9</v>
      </c>
      <c r="O232" s="261">
        <f t="shared" ref="O232" si="345">M232+N232</f>
        <v>12</v>
      </c>
      <c r="P232" s="262">
        <f>+P180+P206</f>
        <v>0</v>
      </c>
      <c r="Q232" s="296">
        <f>O232+P232</f>
        <v>12</v>
      </c>
      <c r="R232" s="259"/>
      <c r="S232" s="260"/>
      <c r="T232" s="261"/>
      <c r="U232" s="262"/>
      <c r="V232" s="296"/>
      <c r="W232" s="263"/>
    </row>
    <row r="233" spans="1:23" ht="14.25" customHeight="1" thickTop="1" thickBot="1">
      <c r="L233" s="264" t="s">
        <v>38</v>
      </c>
      <c r="M233" s="265">
        <f t="shared" ref="M233:Q233" si="346">+M229+M231+M232</f>
        <v>6</v>
      </c>
      <c r="N233" s="299">
        <f t="shared" si="346"/>
        <v>16</v>
      </c>
      <c r="O233" s="286">
        <f t="shared" si="346"/>
        <v>22</v>
      </c>
      <c r="P233" s="299">
        <f t="shared" si="346"/>
        <v>0</v>
      </c>
      <c r="Q233" s="286">
        <f t="shared" si="346"/>
        <v>22</v>
      </c>
      <c r="R233" s="265"/>
      <c r="S233" s="299"/>
      <c r="T233" s="286"/>
      <c r="U233" s="299"/>
      <c r="V233" s="286"/>
      <c r="W233" s="287"/>
    </row>
    <row r="234" spans="1:23" ht="14.25" customHeight="1" thickTop="1" thickBot="1">
      <c r="L234" s="264" t="s">
        <v>63</v>
      </c>
      <c r="M234" s="265">
        <f t="shared" ref="M234:Q234" si="347">+M220+M224+M228+M233</f>
        <v>7</v>
      </c>
      <c r="N234" s="299">
        <f t="shared" si="347"/>
        <v>17</v>
      </c>
      <c r="O234" s="286">
        <f t="shared" si="347"/>
        <v>24</v>
      </c>
      <c r="P234" s="299">
        <f t="shared" si="347"/>
        <v>0</v>
      </c>
      <c r="Q234" s="286">
        <f t="shared" si="347"/>
        <v>24</v>
      </c>
      <c r="R234" s="265"/>
      <c r="S234" s="299"/>
      <c r="T234" s="286"/>
      <c r="U234" s="299"/>
      <c r="V234" s="286"/>
      <c r="W234" s="287"/>
    </row>
    <row r="235" spans="1:23" ht="13.5" thickTop="1">
      <c r="L235" s="277" t="s">
        <v>60</v>
      </c>
      <c r="M235" s="236"/>
      <c r="N235" s="236"/>
      <c r="O235" s="236"/>
      <c r="P235" s="236"/>
      <c r="Q235" s="236"/>
      <c r="R235" s="236"/>
      <c r="S235" s="236"/>
      <c r="T235" s="236"/>
      <c r="U235" s="236"/>
      <c r="V235" s="236"/>
      <c r="W235" s="236"/>
    </row>
  </sheetData>
  <sheetProtection password="CF53" sheet="1" objects="1" scenarios="1"/>
  <mergeCells count="40">
    <mergeCell ref="L81:W81"/>
    <mergeCell ref="L106:W106"/>
    <mergeCell ref="L107:W107"/>
    <mergeCell ref="R5:V5"/>
    <mergeCell ref="R31:V31"/>
    <mergeCell ref="R57:V57"/>
    <mergeCell ref="L80:W80"/>
    <mergeCell ref="M83:Q83"/>
    <mergeCell ref="R83:V83"/>
    <mergeCell ref="B54:I54"/>
    <mergeCell ref="L54:W54"/>
    <mergeCell ref="B55:I55"/>
    <mergeCell ref="L55:W55"/>
    <mergeCell ref="C57:E57"/>
    <mergeCell ref="F57:H57"/>
    <mergeCell ref="M57:Q57"/>
    <mergeCell ref="B28:I28"/>
    <mergeCell ref="L28:W28"/>
    <mergeCell ref="B29:I29"/>
    <mergeCell ref="L29:W29"/>
    <mergeCell ref="C31:E31"/>
    <mergeCell ref="F31:H31"/>
    <mergeCell ref="M31:Q31"/>
    <mergeCell ref="B2:I2"/>
    <mergeCell ref="L2:W2"/>
    <mergeCell ref="B3:I3"/>
    <mergeCell ref="L3:W3"/>
    <mergeCell ref="C5:E5"/>
    <mergeCell ref="F5:H5"/>
    <mergeCell ref="M5:Q5"/>
    <mergeCell ref="L211:W211"/>
    <mergeCell ref="L158:W158"/>
    <mergeCell ref="L159:W159"/>
    <mergeCell ref="L184:W184"/>
    <mergeCell ref="L185:W185"/>
    <mergeCell ref="R109:V109"/>
    <mergeCell ref="R135:V135"/>
    <mergeCell ref="L132:W132"/>
    <mergeCell ref="L133:W133"/>
    <mergeCell ref="L210:W210"/>
  </mergeCells>
  <conditionalFormatting sqref="A1:A8 K1:K8 A27:A34 K27:K34 A79:A86 K79:K86 A105:A112 K105:K112 A157:A164 K157:K164 A183:A190 K183:K190 A235:A1048576 K235:K1048576 A20:A21 K20:K21 A53:A73 K53:K73 A124:A125 K124:K125 A131:A151 K131:K151 A202:A203 K202:K203 A209:A229 K209:K229 A46:A47 K46:K47 A98:A99 K101:K102 A176:A177 K176:K177 K23:K24 A23:A24 K49:K50 A49:A50 K75:K76 A75:A76 A101:A102 K127:K128 A127:A128 K153:K154 A153:A154 K179:K180 A179:A180 K205:K206 A205:A206 K231:K232 A231:A232">
    <cfRule type="containsText" dxfId="127" priority="102" operator="containsText" text="NOT OK">
      <formula>NOT(ISERROR(SEARCH("NOT OK",A1)))</formula>
    </cfRule>
  </conditionalFormatting>
  <conditionalFormatting sqref="K98:K99">
    <cfRule type="containsText" dxfId="126" priority="98" operator="containsText" text="NOT OK">
      <formula>NOT(ISERROR(SEARCH("NOT OK",K98)))</formula>
    </cfRule>
  </conditionalFormatting>
  <conditionalFormatting sqref="A26 K26">
    <cfRule type="containsText" dxfId="125" priority="94" operator="containsText" text="NOT OK">
      <formula>NOT(ISERROR(SEARCH("NOT OK",A26)))</formula>
    </cfRule>
  </conditionalFormatting>
  <conditionalFormatting sqref="A104 K104">
    <cfRule type="containsText" dxfId="124" priority="91" operator="containsText" text="NOT OK">
      <formula>NOT(ISERROR(SEARCH("NOT OK",A104)))</formula>
    </cfRule>
  </conditionalFormatting>
  <conditionalFormatting sqref="A182 K182">
    <cfRule type="containsText" dxfId="123" priority="88" operator="containsText" text="NOT OK">
      <formula>NOT(ISERROR(SEARCH("NOT OK",A182)))</formula>
    </cfRule>
  </conditionalFormatting>
  <conditionalFormatting sqref="A25 K25">
    <cfRule type="containsText" dxfId="122" priority="85" operator="containsText" text="NOT OK">
      <formula>NOT(ISERROR(SEARCH("NOT OK",A25)))</formula>
    </cfRule>
  </conditionalFormatting>
  <conditionalFormatting sqref="A52 K52">
    <cfRule type="containsText" dxfId="121" priority="84" operator="containsText" text="NOT OK">
      <formula>NOT(ISERROR(SEARCH("NOT OK",A52)))</formula>
    </cfRule>
  </conditionalFormatting>
  <conditionalFormatting sqref="A51 K51">
    <cfRule type="containsText" dxfId="120" priority="83" operator="containsText" text="NOT OK">
      <formula>NOT(ISERROR(SEARCH("NOT OK",A51)))</formula>
    </cfRule>
  </conditionalFormatting>
  <conditionalFormatting sqref="A78 K78">
    <cfRule type="containsText" dxfId="119" priority="82" operator="containsText" text="NOT OK">
      <formula>NOT(ISERROR(SEARCH("NOT OK",A78)))</formula>
    </cfRule>
  </conditionalFormatting>
  <conditionalFormatting sqref="A77 K77">
    <cfRule type="containsText" dxfId="118" priority="81" operator="containsText" text="NOT OK">
      <formula>NOT(ISERROR(SEARCH("NOT OK",A77)))</formula>
    </cfRule>
  </conditionalFormatting>
  <conditionalFormatting sqref="A103 K103">
    <cfRule type="containsText" dxfId="117" priority="80" operator="containsText" text="NOT OK">
      <formula>NOT(ISERROR(SEARCH("NOT OK",A103)))</formula>
    </cfRule>
  </conditionalFormatting>
  <conditionalFormatting sqref="A130 K130">
    <cfRule type="containsText" dxfId="116" priority="79" operator="containsText" text="NOT OK">
      <formula>NOT(ISERROR(SEARCH("NOT OK",A130)))</formula>
    </cfRule>
  </conditionalFormatting>
  <conditionalFormatting sqref="A129 K129">
    <cfRule type="containsText" dxfId="115" priority="78" operator="containsText" text="NOT OK">
      <formula>NOT(ISERROR(SEARCH("NOT OK",A129)))</formula>
    </cfRule>
  </conditionalFormatting>
  <conditionalFormatting sqref="A156 K156">
    <cfRule type="containsText" dxfId="114" priority="77" operator="containsText" text="NOT OK">
      <formula>NOT(ISERROR(SEARCH("NOT OK",A156)))</formula>
    </cfRule>
  </conditionalFormatting>
  <conditionalFormatting sqref="A155 K155">
    <cfRule type="containsText" dxfId="113" priority="76" operator="containsText" text="NOT OK">
      <formula>NOT(ISERROR(SEARCH("NOT OK",A155)))</formula>
    </cfRule>
  </conditionalFormatting>
  <conditionalFormatting sqref="A181 K181">
    <cfRule type="containsText" dxfId="112" priority="75" operator="containsText" text="NOT OK">
      <formula>NOT(ISERROR(SEARCH("NOT OK",A181)))</formula>
    </cfRule>
  </conditionalFormatting>
  <conditionalFormatting sqref="A208 K208">
    <cfRule type="containsText" dxfId="111" priority="74" operator="containsText" text="NOT OK">
      <formula>NOT(ISERROR(SEARCH("NOT OK",A208)))</formula>
    </cfRule>
  </conditionalFormatting>
  <conditionalFormatting sqref="A207 K207">
    <cfRule type="containsText" dxfId="110" priority="73" operator="containsText" text="NOT OK">
      <formula>NOT(ISERROR(SEARCH("NOT OK",A207)))</formula>
    </cfRule>
  </conditionalFormatting>
  <conditionalFormatting sqref="A234 K234">
    <cfRule type="containsText" dxfId="109" priority="72" operator="containsText" text="NOT OK">
      <formula>NOT(ISERROR(SEARCH("NOT OK",A234)))</formula>
    </cfRule>
  </conditionalFormatting>
  <conditionalFormatting sqref="A233 K233">
    <cfRule type="containsText" dxfId="108" priority="71" operator="containsText" text="NOT OK">
      <formula>NOT(ISERROR(SEARCH("NOT OK",A233)))</formula>
    </cfRule>
  </conditionalFormatting>
  <conditionalFormatting sqref="A9:A10 K9:K10 K13:K19 A13:A19">
    <cfRule type="containsText" dxfId="107" priority="29" operator="containsText" text="NOT OK">
      <formula>NOT(ISERROR(SEARCH("NOT OK",A9)))</formula>
    </cfRule>
  </conditionalFormatting>
  <conditionalFormatting sqref="A11:A12 K11:K12">
    <cfRule type="containsText" dxfId="106" priority="28" operator="containsText" text="NOT OK">
      <formula>NOT(ISERROR(SEARCH("NOT OK",A11)))</formula>
    </cfRule>
  </conditionalFormatting>
  <conditionalFormatting sqref="K35:K36 A35:A36 K39:K41 A39:A41 A43:A45 K43:K45">
    <cfRule type="containsText" dxfId="105" priority="27" operator="containsText" text="NOT OK">
      <formula>NOT(ISERROR(SEARCH("NOT OK",A35)))</formula>
    </cfRule>
  </conditionalFormatting>
  <conditionalFormatting sqref="K37 A37">
    <cfRule type="containsText" dxfId="104" priority="26" operator="containsText" text="NOT OK">
      <formula>NOT(ISERROR(SEARCH("NOT OK",A37)))</formula>
    </cfRule>
  </conditionalFormatting>
  <conditionalFormatting sqref="A38:A41 K38:K41">
    <cfRule type="containsText" dxfId="103" priority="25" operator="containsText" text="NOT OK">
      <formula>NOT(ISERROR(SEARCH("NOT OK",A38)))</formula>
    </cfRule>
  </conditionalFormatting>
  <conditionalFormatting sqref="A42:A44 K42:K44">
    <cfRule type="containsText" dxfId="102" priority="24" operator="containsText" text="NOT OK">
      <formula>NOT(ISERROR(SEARCH("NOT OK",A42)))</formula>
    </cfRule>
  </conditionalFormatting>
  <conditionalFormatting sqref="K87:K88 A87:A88 A91:A97 K91:K97">
    <cfRule type="containsText" dxfId="101" priority="23" operator="containsText" text="NOT OK">
      <formula>NOT(ISERROR(SEARCH("NOT OK",A87)))</formula>
    </cfRule>
  </conditionalFormatting>
  <conditionalFormatting sqref="K89:K96 A89:A96">
    <cfRule type="containsText" dxfId="100" priority="22" operator="containsText" text="NOT OK">
      <formula>NOT(ISERROR(SEARCH("NOT OK",A89)))</formula>
    </cfRule>
  </conditionalFormatting>
  <conditionalFormatting sqref="A113:A114 K113:K114 K117:K119 A117:A119 K121:K123 A121:A123">
    <cfRule type="containsText" dxfId="99" priority="21" operator="containsText" text="NOT OK">
      <formula>NOT(ISERROR(SEARCH("NOT OK",A113)))</formula>
    </cfRule>
  </conditionalFormatting>
  <conditionalFormatting sqref="A115 K115">
    <cfRule type="containsText" dxfId="98" priority="20" operator="containsText" text="NOT OK">
      <formula>NOT(ISERROR(SEARCH("NOT OK",A115)))</formula>
    </cfRule>
  </conditionalFormatting>
  <conditionalFormatting sqref="K116:K119 A116:A119">
    <cfRule type="containsText" dxfId="97" priority="19" operator="containsText" text="NOT OK">
      <formula>NOT(ISERROR(SEARCH("NOT OK",A116)))</formula>
    </cfRule>
  </conditionalFormatting>
  <conditionalFormatting sqref="K120:K122 A120:A122">
    <cfRule type="containsText" dxfId="96" priority="18" operator="containsText" text="NOT OK">
      <formula>NOT(ISERROR(SEARCH("NOT OK",A120)))</formula>
    </cfRule>
  </conditionalFormatting>
  <conditionalFormatting sqref="K120:K122 A120:A122">
    <cfRule type="containsText" dxfId="95" priority="17" operator="containsText" text="NOT OK">
      <formula>NOT(ISERROR(SEARCH("NOT OK",A120)))</formula>
    </cfRule>
  </conditionalFormatting>
  <conditionalFormatting sqref="A165:A166 K165:K166 K169:K175 A169:A175">
    <cfRule type="containsText" dxfId="94" priority="16" operator="containsText" text="NOT OK">
      <formula>NOT(ISERROR(SEARCH("NOT OK",A165)))</formula>
    </cfRule>
  </conditionalFormatting>
  <conditionalFormatting sqref="A167:A174 K167:K174">
    <cfRule type="containsText" dxfId="93" priority="15" operator="containsText" text="NOT OK">
      <formula>NOT(ISERROR(SEARCH("NOT OK",A167)))</formula>
    </cfRule>
  </conditionalFormatting>
  <conditionalFormatting sqref="K191:K192 A191:A192 K195:K197 A195:A197 K199:K201 A199:A201">
    <cfRule type="containsText" dxfId="92" priority="14" operator="containsText" text="NOT OK">
      <formula>NOT(ISERROR(SEARCH("NOT OK",A191)))</formula>
    </cfRule>
  </conditionalFormatting>
  <conditionalFormatting sqref="K193 A193">
    <cfRule type="containsText" dxfId="91" priority="13" operator="containsText" text="NOT OK">
      <formula>NOT(ISERROR(SEARCH("NOT OK",A193)))</formula>
    </cfRule>
  </conditionalFormatting>
  <conditionalFormatting sqref="A194:A197 K194:K197">
    <cfRule type="containsText" dxfId="90" priority="12" operator="containsText" text="NOT OK">
      <formula>NOT(ISERROR(SEARCH("NOT OK",A194)))</formula>
    </cfRule>
  </conditionalFormatting>
  <conditionalFormatting sqref="A198:A200 K198:K200">
    <cfRule type="containsText" dxfId="89" priority="11" operator="containsText" text="NOT OK">
      <formula>NOT(ISERROR(SEARCH("NOT OK",A198)))</formula>
    </cfRule>
  </conditionalFormatting>
  <conditionalFormatting sqref="A198:A200 K198:K200">
    <cfRule type="containsText" dxfId="88" priority="10" operator="containsText" text="NOT OK">
      <formula>NOT(ISERROR(SEARCH("NOT OK",A198)))</formula>
    </cfRule>
  </conditionalFormatting>
  <conditionalFormatting sqref="A22 K22">
    <cfRule type="containsText" dxfId="87" priority="9" operator="containsText" text="NOT OK">
      <formula>NOT(ISERROR(SEARCH("NOT OK",A22)))</formula>
    </cfRule>
  </conditionalFormatting>
  <conditionalFormatting sqref="A48 K48">
    <cfRule type="containsText" dxfId="86" priority="8" operator="containsText" text="NOT OK">
      <formula>NOT(ISERROR(SEARCH("NOT OK",A48)))</formula>
    </cfRule>
  </conditionalFormatting>
  <conditionalFormatting sqref="A74 K74">
    <cfRule type="containsText" dxfId="85" priority="7" operator="containsText" text="NOT OK">
      <formula>NOT(ISERROR(SEARCH("NOT OK",A74)))</formula>
    </cfRule>
  </conditionalFormatting>
  <conditionalFormatting sqref="A100 K100">
    <cfRule type="containsText" dxfId="84" priority="6" operator="containsText" text="NOT OK">
      <formula>NOT(ISERROR(SEARCH("NOT OK",A100)))</formula>
    </cfRule>
  </conditionalFormatting>
  <conditionalFormatting sqref="A126 K126">
    <cfRule type="containsText" dxfId="83" priority="5" operator="containsText" text="NOT OK">
      <formula>NOT(ISERROR(SEARCH("NOT OK",A126)))</formula>
    </cfRule>
  </conditionalFormatting>
  <conditionalFormatting sqref="A152 K152">
    <cfRule type="containsText" dxfId="82" priority="4" operator="containsText" text="NOT OK">
      <formula>NOT(ISERROR(SEARCH("NOT OK",A152)))</formula>
    </cfRule>
  </conditionalFormatting>
  <conditionalFormatting sqref="A178 K178">
    <cfRule type="containsText" dxfId="81" priority="3" operator="containsText" text="NOT OK">
      <formula>NOT(ISERROR(SEARCH("NOT OK",A178)))</formula>
    </cfRule>
  </conditionalFormatting>
  <conditionalFormatting sqref="A204 K204">
    <cfRule type="containsText" dxfId="80" priority="2" operator="containsText" text="NOT OK">
      <formula>NOT(ISERROR(SEARCH("NOT OK",A204)))</formula>
    </cfRule>
  </conditionalFormatting>
  <conditionalFormatting sqref="A230 K230">
    <cfRule type="containsText" dxfId="79" priority="1" operator="containsText" text="NOT OK">
      <formula>NOT(ISERROR(SEARCH("NOT OK",A230)))</formula>
    </cfRule>
  </conditionalFormatting>
  <printOptions horizontalCentered="1"/>
  <pageMargins left="0.55118110236220474" right="0.51181102362204722" top="0.74803149606299213" bottom="0.74803149606299213" header="0.31496062992125984" footer="0.31496062992125984"/>
  <pageSetup paperSize="9" scale="67" fitToHeight="4" orientation="portrait" r:id="rId1"/>
  <headerFooter alignWithMargins="0">
    <oddHeader>&amp;LMonthly Air Transport Statistics : Phuket International Airport</oddHeader>
  </headerFooter>
  <rowBreaks count="2" manualBreakCount="2">
    <brk id="79" min="11" max="22" man="1"/>
    <brk id="157" min="1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W235"/>
  <sheetViews>
    <sheetView topLeftCell="A34" zoomScale="90" zoomScaleNormal="90" workbookViewId="0">
      <selection activeCell="V1" activeCellId="4" sqref="L1:W1048576 L1:W1048576 L1:W1048576 L1:W1048576 L1:W1048576"/>
    </sheetView>
  </sheetViews>
  <sheetFormatPr defaultColWidth="7" defaultRowHeight="12.75"/>
  <cols>
    <col min="1" max="1" width="7" style="3"/>
    <col min="2" max="2" width="12.42578125" style="1" customWidth="1"/>
    <col min="3" max="3" width="10.85546875" style="1" customWidth="1"/>
    <col min="4" max="4" width="11.140625" style="1" customWidth="1"/>
    <col min="5" max="5" width="11.2851562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0" width="7" style="1" customWidth="1"/>
    <col min="11" max="11" width="7" style="3"/>
    <col min="12" max="12" width="13" style="1" customWidth="1"/>
    <col min="13" max="14" width="12.42578125" style="1" customWidth="1"/>
    <col min="15" max="15" width="14.28515625" style="1" bestFit="1" customWidth="1"/>
    <col min="16" max="16" width="11" style="1" customWidth="1"/>
    <col min="17" max="19" width="12.42578125" style="1" customWidth="1"/>
    <col min="20" max="20" width="14.28515625" style="1" bestFit="1" customWidth="1"/>
    <col min="21" max="21" width="11" style="1" customWidth="1"/>
    <col min="22" max="22" width="12.42578125" style="1" customWidth="1"/>
    <col min="23" max="23" width="12.28515625" style="2" bestFit="1" customWidth="1"/>
    <col min="24" max="16384" width="7" style="1"/>
  </cols>
  <sheetData>
    <row r="1" spans="1:23" ht="13.5" thickBot="1"/>
    <row r="2" spans="1:23" ht="13.5" thickTop="1">
      <c r="B2" s="449" t="s">
        <v>0</v>
      </c>
      <c r="C2" s="450"/>
      <c r="D2" s="450"/>
      <c r="E2" s="450"/>
      <c r="F2" s="450"/>
      <c r="G2" s="450"/>
      <c r="H2" s="450"/>
      <c r="I2" s="451"/>
      <c r="J2" s="3"/>
      <c r="L2" s="452" t="s">
        <v>1</v>
      </c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4"/>
    </row>
    <row r="3" spans="1:23" ht="13.5" thickBot="1">
      <c r="B3" s="455" t="s">
        <v>46</v>
      </c>
      <c r="C3" s="456"/>
      <c r="D3" s="456"/>
      <c r="E3" s="456"/>
      <c r="F3" s="456"/>
      <c r="G3" s="456"/>
      <c r="H3" s="456"/>
      <c r="I3" s="457"/>
      <c r="J3" s="3"/>
      <c r="L3" s="458" t="s">
        <v>48</v>
      </c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60"/>
    </row>
    <row r="4" spans="1:23" ht="14.25" thickTop="1" thickBot="1">
      <c r="B4" s="105"/>
      <c r="C4" s="106"/>
      <c r="D4" s="106"/>
      <c r="E4" s="106"/>
      <c r="F4" s="106"/>
      <c r="G4" s="106"/>
      <c r="H4" s="106"/>
      <c r="I4" s="107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8"/>
      <c r="C5" s="461" t="s">
        <v>64</v>
      </c>
      <c r="D5" s="462"/>
      <c r="E5" s="463"/>
      <c r="F5" s="461" t="s">
        <v>65</v>
      </c>
      <c r="G5" s="462"/>
      <c r="H5" s="463"/>
      <c r="I5" s="109" t="s">
        <v>2</v>
      </c>
      <c r="J5" s="3"/>
      <c r="L5" s="11"/>
      <c r="M5" s="464" t="s">
        <v>64</v>
      </c>
      <c r="N5" s="465"/>
      <c r="O5" s="465"/>
      <c r="P5" s="465"/>
      <c r="Q5" s="466"/>
      <c r="R5" s="464" t="s">
        <v>65</v>
      </c>
      <c r="S5" s="465"/>
      <c r="T5" s="465"/>
      <c r="U5" s="465"/>
      <c r="V5" s="466"/>
      <c r="W5" s="12" t="s">
        <v>2</v>
      </c>
    </row>
    <row r="6" spans="1:23" ht="13.5" thickTop="1">
      <c r="B6" s="110" t="s">
        <v>3</v>
      </c>
      <c r="C6" s="111"/>
      <c r="D6" s="112"/>
      <c r="E6" s="113"/>
      <c r="F6" s="111"/>
      <c r="G6" s="112"/>
      <c r="H6" s="113"/>
      <c r="I6" s="114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5"/>
      <c r="C7" s="116" t="s">
        <v>5</v>
      </c>
      <c r="D7" s="117" t="s">
        <v>6</v>
      </c>
      <c r="E7" s="408" t="s">
        <v>7</v>
      </c>
      <c r="F7" s="116" t="s">
        <v>5</v>
      </c>
      <c r="G7" s="117" t="s">
        <v>6</v>
      </c>
      <c r="H7" s="398" t="s">
        <v>7</v>
      </c>
      <c r="I7" s="119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10"/>
      <c r="C8" s="120"/>
      <c r="D8" s="121"/>
      <c r="E8" s="162"/>
      <c r="F8" s="120"/>
      <c r="G8" s="121"/>
      <c r="H8" s="162"/>
      <c r="I8" s="123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80" t="str">
        <f t="shared" ref="A9:A13" si="0">IF(ISERROR(F9/G9)," ",IF(F9/G9&gt;0.5,IF(F9/G9&lt;1.5," ","NOT OK"),"NOT OK"))</f>
        <v xml:space="preserve"> </v>
      </c>
      <c r="B9" s="110" t="s">
        <v>13</v>
      </c>
      <c r="C9" s="124">
        <v>9</v>
      </c>
      <c r="D9" s="125">
        <v>9</v>
      </c>
      <c r="E9" s="159">
        <f>SUM(C9:D9)</f>
        <v>18</v>
      </c>
      <c r="F9" s="124">
        <v>27</v>
      </c>
      <c r="G9" s="125">
        <v>26</v>
      </c>
      <c r="H9" s="159">
        <f>SUM(F9:G9)</f>
        <v>53</v>
      </c>
      <c r="I9" s="127">
        <f t="shared" ref="I9:I14" si="1">IF(E9=0,0,((H9/E9)-1)*100)</f>
        <v>194.44444444444446</v>
      </c>
      <c r="J9" s="3"/>
      <c r="L9" s="13" t="s">
        <v>13</v>
      </c>
      <c r="M9" s="39">
        <v>1536</v>
      </c>
      <c r="N9" s="37">
        <v>1228</v>
      </c>
      <c r="O9" s="181">
        <f t="shared" ref="O9" si="2">+M9+N9</f>
        <v>2764</v>
      </c>
      <c r="P9" s="401">
        <v>0</v>
      </c>
      <c r="Q9" s="181">
        <f>O9+P9</f>
        <v>2764</v>
      </c>
      <c r="R9" s="39">
        <v>4550</v>
      </c>
      <c r="S9" s="37">
        <v>4364</v>
      </c>
      <c r="T9" s="181">
        <f t="shared" ref="T9" si="3">+R9+S9</f>
        <v>8914</v>
      </c>
      <c r="U9" s="401">
        <v>0</v>
      </c>
      <c r="V9" s="181">
        <f>T9+U9</f>
        <v>8914</v>
      </c>
      <c r="W9" s="40">
        <f t="shared" ref="W9" si="4">IF(Q9=0,0,((V9/Q9)-1)*100)</f>
        <v>222.50361794500725</v>
      </c>
    </row>
    <row r="10" spans="1:23">
      <c r="A10" s="380" t="str">
        <f t="shared" si="0"/>
        <v xml:space="preserve"> </v>
      </c>
      <c r="B10" s="110" t="s">
        <v>14</v>
      </c>
      <c r="C10" s="124">
        <v>8</v>
      </c>
      <c r="D10" s="125">
        <v>8</v>
      </c>
      <c r="E10" s="159">
        <f>SUM(C10:D10)</f>
        <v>16</v>
      </c>
      <c r="F10" s="124">
        <v>24</v>
      </c>
      <c r="G10" s="125">
        <v>24</v>
      </c>
      <c r="H10" s="159">
        <f>SUM(F10:G10)</f>
        <v>48</v>
      </c>
      <c r="I10" s="127">
        <f t="shared" si="1"/>
        <v>200</v>
      </c>
      <c r="J10" s="3"/>
      <c r="L10" s="13" t="s">
        <v>14</v>
      </c>
      <c r="M10" s="39">
        <v>1328</v>
      </c>
      <c r="N10" s="37">
        <v>1354</v>
      </c>
      <c r="O10" s="342">
        <f>+M10+N10</f>
        <v>2682</v>
      </c>
      <c r="P10" s="401">
        <v>0</v>
      </c>
      <c r="Q10" s="181">
        <f>O10+P10</f>
        <v>2682</v>
      </c>
      <c r="R10" s="39">
        <v>4418</v>
      </c>
      <c r="S10" s="37">
        <v>4488</v>
      </c>
      <c r="T10" s="342">
        <f>+R10+S10</f>
        <v>8906</v>
      </c>
      <c r="U10" s="401">
        <v>0</v>
      </c>
      <c r="V10" s="181">
        <f>T10+U10</f>
        <v>8906</v>
      </c>
      <c r="W10" s="40">
        <f>IF(Q10=0,0,((V10/Q10)-1)*100)</f>
        <v>232.06562266964949</v>
      </c>
    </row>
    <row r="11" spans="1:23" ht="13.5" thickBot="1">
      <c r="A11" s="382" t="str">
        <f t="shared" si="0"/>
        <v xml:space="preserve"> </v>
      </c>
      <c r="B11" s="110" t="s">
        <v>15</v>
      </c>
      <c r="C11" s="124">
        <v>9</v>
      </c>
      <c r="D11" s="125">
        <v>9</v>
      </c>
      <c r="E11" s="159">
        <f>SUM(C11:D11)</f>
        <v>18</v>
      </c>
      <c r="F11" s="124">
        <v>27</v>
      </c>
      <c r="G11" s="125">
        <v>27</v>
      </c>
      <c r="H11" s="159">
        <f>SUM(F11:G11)</f>
        <v>54</v>
      </c>
      <c r="I11" s="127">
        <f t="shared" si="1"/>
        <v>200</v>
      </c>
      <c r="J11" s="7"/>
      <c r="L11" s="13" t="s">
        <v>15</v>
      </c>
      <c r="M11" s="39">
        <v>1490</v>
      </c>
      <c r="N11" s="37">
        <v>1345</v>
      </c>
      <c r="O11" s="181">
        <f>+M11+N11</f>
        <v>2835</v>
      </c>
      <c r="P11" s="401">
        <v>0</v>
      </c>
      <c r="Q11" s="181">
        <f>O11+P11</f>
        <v>2835</v>
      </c>
      <c r="R11" s="39">
        <v>5063</v>
      </c>
      <c r="S11" s="37">
        <v>5011</v>
      </c>
      <c r="T11" s="181">
        <f>+R11+S11</f>
        <v>10074</v>
      </c>
      <c r="U11" s="401">
        <v>0</v>
      </c>
      <c r="V11" s="181">
        <f>T11+U11</f>
        <v>10074</v>
      </c>
      <c r="W11" s="40">
        <f>IF(Q11=0,0,((V11/Q11)-1)*100)</f>
        <v>255.34391534391534</v>
      </c>
    </row>
    <row r="12" spans="1:23" ht="14.25" thickTop="1" thickBot="1">
      <c r="A12" s="380" t="str">
        <f t="shared" si="0"/>
        <v xml:space="preserve"> </v>
      </c>
      <c r="B12" s="131" t="s">
        <v>61</v>
      </c>
      <c r="C12" s="132">
        <f>+C9+C10+C11</f>
        <v>26</v>
      </c>
      <c r="D12" s="133">
        <f t="shared" ref="D12:H12" si="5">+D9+D10+D11</f>
        <v>26</v>
      </c>
      <c r="E12" s="160">
        <f t="shared" si="5"/>
        <v>52</v>
      </c>
      <c r="F12" s="132">
        <f t="shared" si="5"/>
        <v>78</v>
      </c>
      <c r="G12" s="133">
        <f t="shared" si="5"/>
        <v>77</v>
      </c>
      <c r="H12" s="160">
        <f t="shared" si="5"/>
        <v>155</v>
      </c>
      <c r="I12" s="135">
        <f t="shared" si="1"/>
        <v>198.07692307692309</v>
      </c>
      <c r="J12" s="3"/>
      <c r="L12" s="41" t="s">
        <v>61</v>
      </c>
      <c r="M12" s="45">
        <f>+M9+M10+M11</f>
        <v>4354</v>
      </c>
      <c r="N12" s="43">
        <f t="shared" ref="N12:V12" si="6">+N9+N10+N11</f>
        <v>3927</v>
      </c>
      <c r="O12" s="182">
        <f t="shared" si="6"/>
        <v>8281</v>
      </c>
      <c r="P12" s="43">
        <f t="shared" si="6"/>
        <v>0</v>
      </c>
      <c r="Q12" s="182">
        <f t="shared" si="6"/>
        <v>8281</v>
      </c>
      <c r="R12" s="45">
        <f t="shared" si="6"/>
        <v>14031</v>
      </c>
      <c r="S12" s="43">
        <f t="shared" si="6"/>
        <v>13863</v>
      </c>
      <c r="T12" s="182">
        <f t="shared" si="6"/>
        <v>27894</v>
      </c>
      <c r="U12" s="43">
        <f t="shared" si="6"/>
        <v>0</v>
      </c>
      <c r="V12" s="182">
        <f t="shared" si="6"/>
        <v>27894</v>
      </c>
      <c r="W12" s="46">
        <f t="shared" ref="W12" si="7">IF(Q12=0,0,((V12/Q12)-1)*100)</f>
        <v>236.84337640381599</v>
      </c>
    </row>
    <row r="13" spans="1:23" ht="13.5" thickTop="1">
      <c r="A13" s="380" t="str">
        <f t="shared" si="0"/>
        <v xml:space="preserve"> </v>
      </c>
      <c r="B13" s="110" t="s">
        <v>16</v>
      </c>
      <c r="C13" s="124">
        <v>8</v>
      </c>
      <c r="D13" s="125">
        <v>8</v>
      </c>
      <c r="E13" s="159">
        <f t="shared" ref="E13" si="8">SUM(C13:D13)</f>
        <v>16</v>
      </c>
      <c r="F13" s="124">
        <v>26</v>
      </c>
      <c r="G13" s="125">
        <v>26</v>
      </c>
      <c r="H13" s="159">
        <f t="shared" ref="H13" si="9">SUM(F13:G13)</f>
        <v>52</v>
      </c>
      <c r="I13" s="127">
        <f t="shared" si="1"/>
        <v>225</v>
      </c>
      <c r="J13" s="7"/>
      <c r="L13" s="13" t="s">
        <v>16</v>
      </c>
      <c r="M13" s="39">
        <v>1372</v>
      </c>
      <c r="N13" s="37">
        <v>1334</v>
      </c>
      <c r="O13" s="181">
        <f>+M13+N13</f>
        <v>2706</v>
      </c>
      <c r="P13" s="401">
        <v>0</v>
      </c>
      <c r="Q13" s="181">
        <f>O13+P13</f>
        <v>2706</v>
      </c>
      <c r="R13" s="39">
        <v>4664</v>
      </c>
      <c r="S13" s="37">
        <v>4634</v>
      </c>
      <c r="T13" s="181">
        <f>+R13+S13</f>
        <v>9298</v>
      </c>
      <c r="U13" s="401">
        <v>0</v>
      </c>
      <c r="V13" s="181">
        <f>T13+U13</f>
        <v>9298</v>
      </c>
      <c r="W13" s="40">
        <f>IF(Q13=0,0,((V13/Q13)-1)*100)</f>
        <v>243.60679970436067</v>
      </c>
    </row>
    <row r="14" spans="1:23">
      <c r="A14" s="380" t="str">
        <f>IF(ISERROR(F14/G14)," ",IF(F14/G14&gt;0.5,IF(F14/G14&lt;1.5," ","NOT OK"),"NOT OK"))</f>
        <v xml:space="preserve"> </v>
      </c>
      <c r="B14" s="110" t="s">
        <v>17</v>
      </c>
      <c r="C14" s="124">
        <v>9</v>
      </c>
      <c r="D14" s="125">
        <v>9</v>
      </c>
      <c r="E14" s="159">
        <f>SUM(C14:D14)</f>
        <v>18</v>
      </c>
      <c r="F14" s="124">
        <v>25</v>
      </c>
      <c r="G14" s="125">
        <v>26</v>
      </c>
      <c r="H14" s="159">
        <f>SUM(F14:G14)</f>
        <v>51</v>
      </c>
      <c r="I14" s="127">
        <f t="shared" si="1"/>
        <v>183.33333333333334</v>
      </c>
      <c r="L14" s="13" t="s">
        <v>17</v>
      </c>
      <c r="M14" s="39">
        <v>1509</v>
      </c>
      <c r="N14" s="37">
        <v>1330</v>
      </c>
      <c r="O14" s="181">
        <f t="shared" ref="O14" si="10">+M14+N14</f>
        <v>2839</v>
      </c>
      <c r="P14" s="401">
        <v>0</v>
      </c>
      <c r="Q14" s="181">
        <f>O14+P14</f>
        <v>2839</v>
      </c>
      <c r="R14" s="39">
        <v>4399</v>
      </c>
      <c r="S14" s="37">
        <v>4461</v>
      </c>
      <c r="T14" s="181">
        <f>+R14+S14</f>
        <v>8860</v>
      </c>
      <c r="U14" s="401">
        <v>0</v>
      </c>
      <c r="V14" s="181">
        <f>T14+U14</f>
        <v>8860</v>
      </c>
      <c r="W14" s="40">
        <f t="shared" ref="W14" si="11">IF(Q14=0,0,((V14/Q14)-1)*100)</f>
        <v>212.08171891511097</v>
      </c>
    </row>
    <row r="15" spans="1:23" ht="13.5" thickBot="1">
      <c r="A15" s="383" t="str">
        <f>IF(ISERROR(F15/G15)," ",IF(F15/G15&gt;0.5,IF(F15/G15&lt;1.5," ","NOT OK"),"NOT OK"))</f>
        <v xml:space="preserve"> </v>
      </c>
      <c r="B15" s="110" t="s">
        <v>18</v>
      </c>
      <c r="C15" s="124">
        <v>9</v>
      </c>
      <c r="D15" s="125">
        <v>9</v>
      </c>
      <c r="E15" s="159">
        <f>SUM(C15:D15)</f>
        <v>18</v>
      </c>
      <c r="F15" s="124">
        <v>27</v>
      </c>
      <c r="G15" s="125">
        <v>26</v>
      </c>
      <c r="H15" s="159">
        <f>SUM(F15:G15)</f>
        <v>53</v>
      </c>
      <c r="I15" s="127">
        <f>IF(E15=0,0,((H15/E15)-1)*100)</f>
        <v>194.44444444444446</v>
      </c>
      <c r="J15" s="8"/>
      <c r="L15" s="13" t="s">
        <v>18</v>
      </c>
      <c r="M15" s="39">
        <v>1543</v>
      </c>
      <c r="N15" s="37">
        <v>1388</v>
      </c>
      <c r="O15" s="181">
        <f>+M15+N15</f>
        <v>2931</v>
      </c>
      <c r="P15" s="401">
        <v>0</v>
      </c>
      <c r="Q15" s="181">
        <f>O15+P15</f>
        <v>2931</v>
      </c>
      <c r="R15" s="39">
        <v>4401</v>
      </c>
      <c r="S15" s="37">
        <v>4316</v>
      </c>
      <c r="T15" s="181">
        <f>+R15+S15</f>
        <v>8717</v>
      </c>
      <c r="U15" s="401">
        <v>0</v>
      </c>
      <c r="V15" s="181">
        <f>T15+U15</f>
        <v>8717</v>
      </c>
      <c r="W15" s="40">
        <f>IF(Q15=0,0,((V15/Q15)-1)*100)</f>
        <v>197.40702831798021</v>
      </c>
    </row>
    <row r="16" spans="1:23" ht="15.75" customHeight="1" thickTop="1" thickBot="1">
      <c r="A16" s="9" t="str">
        <f>IF(ISERROR(F16/G16)," ",IF(F16/G16&gt;0.5,IF(F16/G16&lt;1.5," ","NOT OK"),"NOT OK"))</f>
        <v xml:space="preserve"> </v>
      </c>
      <c r="B16" s="140" t="s">
        <v>19</v>
      </c>
      <c r="C16" s="132">
        <f>+C13+C14+C15</f>
        <v>26</v>
      </c>
      <c r="D16" s="133">
        <f t="shared" ref="D16:H16" si="12">+D13+D14+D15</f>
        <v>26</v>
      </c>
      <c r="E16" s="160">
        <f t="shared" si="12"/>
        <v>52</v>
      </c>
      <c r="F16" s="132">
        <f t="shared" si="12"/>
        <v>78</v>
      </c>
      <c r="G16" s="133">
        <f t="shared" si="12"/>
        <v>78</v>
      </c>
      <c r="H16" s="160">
        <f t="shared" si="12"/>
        <v>156</v>
      </c>
      <c r="I16" s="135">
        <f>IF(E16=0,0,((H16/E16)-1)*100)</f>
        <v>200</v>
      </c>
      <c r="J16" s="9"/>
      <c r="K16" s="10"/>
      <c r="L16" s="47" t="s">
        <v>19</v>
      </c>
      <c r="M16" s="48">
        <f>+M13+M14+M15</f>
        <v>4424</v>
      </c>
      <c r="N16" s="49">
        <f t="shared" ref="N16:V16" si="13">+N13+N14+N15</f>
        <v>4052</v>
      </c>
      <c r="O16" s="183">
        <f t="shared" si="13"/>
        <v>8476</v>
      </c>
      <c r="P16" s="49">
        <f t="shared" si="13"/>
        <v>0</v>
      </c>
      <c r="Q16" s="183">
        <f t="shared" si="13"/>
        <v>8476</v>
      </c>
      <c r="R16" s="48">
        <f t="shared" si="13"/>
        <v>13464</v>
      </c>
      <c r="S16" s="49">
        <f t="shared" si="13"/>
        <v>13411</v>
      </c>
      <c r="T16" s="183">
        <f t="shared" si="13"/>
        <v>26875</v>
      </c>
      <c r="U16" s="49">
        <f t="shared" si="13"/>
        <v>0</v>
      </c>
      <c r="V16" s="183">
        <f t="shared" si="13"/>
        <v>26875</v>
      </c>
      <c r="W16" s="50">
        <f>IF(Q16=0,0,((V16/Q16)-1)*100)</f>
        <v>217.07173194903254</v>
      </c>
    </row>
    <row r="17" spans="1:23" ht="13.5" thickTop="1">
      <c r="A17" s="380" t="str">
        <f>IF(ISERROR(F17/G17)," ",IF(F17/G17&gt;0.5,IF(F17/G17&lt;1.5," ","NOT OK"),"NOT OK"))</f>
        <v xml:space="preserve"> </v>
      </c>
      <c r="B17" s="110" t="s">
        <v>20</v>
      </c>
      <c r="C17" s="124">
        <v>15</v>
      </c>
      <c r="D17" s="125">
        <v>15</v>
      </c>
      <c r="E17" s="166">
        <f>SUM(C17:D17)</f>
        <v>30</v>
      </c>
      <c r="F17" s="124">
        <v>26</v>
      </c>
      <c r="G17" s="125">
        <v>27</v>
      </c>
      <c r="H17" s="166">
        <f>SUM(F17:G17)</f>
        <v>53</v>
      </c>
      <c r="I17" s="127">
        <f>IF(E17=0,0,((H17/E17)-1)*100)</f>
        <v>76.666666666666657</v>
      </c>
      <c r="J17" s="3"/>
      <c r="L17" s="13" t="s">
        <v>21</v>
      </c>
      <c r="M17" s="39">
        <v>2837</v>
      </c>
      <c r="N17" s="37">
        <v>2574</v>
      </c>
      <c r="O17" s="181">
        <f>+M17+N17</f>
        <v>5411</v>
      </c>
      <c r="P17" s="401">
        <v>0</v>
      </c>
      <c r="Q17" s="181">
        <f>O17+P17</f>
        <v>5411</v>
      </c>
      <c r="R17" s="39">
        <v>4002</v>
      </c>
      <c r="S17" s="37">
        <v>3844</v>
      </c>
      <c r="T17" s="181">
        <f>+R17+S17</f>
        <v>7846</v>
      </c>
      <c r="U17" s="401">
        <v>0</v>
      </c>
      <c r="V17" s="181">
        <f>T17+U17</f>
        <v>7846</v>
      </c>
      <c r="W17" s="40">
        <f>IF(Q17=0,0,((V17/Q17)-1)*100)</f>
        <v>45.000924043614866</v>
      </c>
    </row>
    <row r="18" spans="1:23">
      <c r="A18" s="380" t="str">
        <f t="shared" ref="A18" si="14">IF(ISERROR(F18/G18)," ",IF(F18/G18&gt;0.5,IF(F18/G18&lt;1.5," ","NOT OK"),"NOT OK"))</f>
        <v xml:space="preserve"> </v>
      </c>
      <c r="B18" s="110" t="s">
        <v>22</v>
      </c>
      <c r="C18" s="124">
        <v>26</v>
      </c>
      <c r="D18" s="125">
        <v>27</v>
      </c>
      <c r="E18" s="159">
        <f t="shared" ref="E18" si="15">SUM(C18:D18)</f>
        <v>53</v>
      </c>
      <c r="F18" s="124">
        <v>27</v>
      </c>
      <c r="G18" s="125">
        <v>27</v>
      </c>
      <c r="H18" s="159">
        <f t="shared" ref="H18" si="16">SUM(F18:G18)</f>
        <v>54</v>
      </c>
      <c r="I18" s="127">
        <f t="shared" ref="I18" si="17">IF(E18=0,0,((H18/E18)-1)*100)</f>
        <v>1.8867924528301883</v>
      </c>
      <c r="J18" s="3"/>
      <c r="L18" s="13" t="s">
        <v>22</v>
      </c>
      <c r="M18" s="39">
        <v>4614</v>
      </c>
      <c r="N18" s="37">
        <v>4711</v>
      </c>
      <c r="O18" s="181">
        <f t="shared" ref="O18" si="18">+M18+N18</f>
        <v>9325</v>
      </c>
      <c r="P18" s="401">
        <v>0</v>
      </c>
      <c r="Q18" s="181">
        <f>O18+P18</f>
        <v>9325</v>
      </c>
      <c r="R18" s="39">
        <v>4028</v>
      </c>
      <c r="S18" s="37">
        <v>4414</v>
      </c>
      <c r="T18" s="181">
        <f t="shared" ref="T18" si="19">+R18+S18</f>
        <v>8442</v>
      </c>
      <c r="U18" s="401">
        <v>0</v>
      </c>
      <c r="V18" s="181">
        <f>T18+U18</f>
        <v>8442</v>
      </c>
      <c r="W18" s="40">
        <f t="shared" ref="W18" si="20">IF(Q18=0,0,((V18/Q18)-1)*100)</f>
        <v>-9.4691689008042914</v>
      </c>
    </row>
    <row r="19" spans="1:23" ht="13.5" thickBot="1">
      <c r="A19" s="380" t="str">
        <f>IF(ISERROR(F19/G19)," ",IF(F19/G19&gt;0.5,IF(F19/G19&lt;1.5," ","NOT OK"),"NOT OK"))</f>
        <v xml:space="preserve"> </v>
      </c>
      <c r="B19" s="110" t="s">
        <v>23</v>
      </c>
      <c r="C19" s="124">
        <v>27</v>
      </c>
      <c r="D19" s="125">
        <v>26</v>
      </c>
      <c r="E19" s="161">
        <f>SUM(C19:D19)</f>
        <v>53</v>
      </c>
      <c r="F19" s="124">
        <v>25</v>
      </c>
      <c r="G19" s="125">
        <v>25</v>
      </c>
      <c r="H19" s="161">
        <f>SUM(F19:G19)</f>
        <v>50</v>
      </c>
      <c r="I19" s="144">
        <f>IF(E19=0,0,((H19/E19)-1)*100)</f>
        <v>-5.6603773584905648</v>
      </c>
      <c r="J19" s="3"/>
      <c r="L19" s="13" t="s">
        <v>23</v>
      </c>
      <c r="M19" s="39">
        <v>4352</v>
      </c>
      <c r="N19" s="37">
        <v>3947</v>
      </c>
      <c r="O19" s="181">
        <f>+M19+N19</f>
        <v>8299</v>
      </c>
      <c r="P19" s="401">
        <v>0</v>
      </c>
      <c r="Q19" s="181">
        <f>O19+P19</f>
        <v>8299</v>
      </c>
      <c r="R19" s="39">
        <v>3335</v>
      </c>
      <c r="S19" s="37">
        <v>3348</v>
      </c>
      <c r="T19" s="181">
        <f>+R19+S19</f>
        <v>6683</v>
      </c>
      <c r="U19" s="401">
        <v>0</v>
      </c>
      <c r="V19" s="181">
        <f>T19+U19</f>
        <v>6683</v>
      </c>
      <c r="W19" s="40">
        <f>IF(Q19=0,0,((V19/Q19)-1)*100)</f>
        <v>-19.472225569345703</v>
      </c>
    </row>
    <row r="20" spans="1:23" ht="14.25" customHeight="1" thickTop="1" thickBot="1">
      <c r="A20" s="380" t="str">
        <f t="shared" ref="A20:A65" si="21">IF(ISERROR(F20/G20)," ",IF(F20/G20&gt;0.5,IF(F20/G20&lt;1.5," ","NOT OK"),"NOT OK"))</f>
        <v xml:space="preserve"> </v>
      </c>
      <c r="B20" s="131" t="s">
        <v>24</v>
      </c>
      <c r="C20" s="132">
        <f t="shared" ref="C20:E20" si="22">+C17+C18+C19</f>
        <v>68</v>
      </c>
      <c r="D20" s="133">
        <f t="shared" si="22"/>
        <v>68</v>
      </c>
      <c r="E20" s="160">
        <f t="shared" si="22"/>
        <v>136</v>
      </c>
      <c r="F20" s="132">
        <f t="shared" ref="F20:H20" si="23">+F17+F18+F19</f>
        <v>78</v>
      </c>
      <c r="G20" s="133">
        <f t="shared" si="23"/>
        <v>79</v>
      </c>
      <c r="H20" s="160">
        <f t="shared" si="23"/>
        <v>157</v>
      </c>
      <c r="I20" s="135">
        <f t="shared" ref="I20:I22" si="24">IF(E20=0,0,((H20/E20)-1)*100)</f>
        <v>15.441176470588225</v>
      </c>
      <c r="J20" s="3"/>
      <c r="L20" s="41" t="s">
        <v>24</v>
      </c>
      <c r="M20" s="45">
        <f t="shared" ref="M20:V20" si="25">+M17+M18+M19</f>
        <v>11803</v>
      </c>
      <c r="N20" s="43">
        <f t="shared" si="25"/>
        <v>11232</v>
      </c>
      <c r="O20" s="182">
        <f t="shared" si="25"/>
        <v>23035</v>
      </c>
      <c r="P20" s="43">
        <f t="shared" si="25"/>
        <v>0</v>
      </c>
      <c r="Q20" s="182">
        <f t="shared" si="25"/>
        <v>23035</v>
      </c>
      <c r="R20" s="45">
        <f t="shared" si="25"/>
        <v>11365</v>
      </c>
      <c r="S20" s="43">
        <f t="shared" si="25"/>
        <v>11606</v>
      </c>
      <c r="T20" s="182">
        <f t="shared" si="25"/>
        <v>22971</v>
      </c>
      <c r="U20" s="43">
        <f t="shared" si="25"/>
        <v>0</v>
      </c>
      <c r="V20" s="182">
        <f t="shared" si="25"/>
        <v>22971</v>
      </c>
      <c r="W20" s="46">
        <f t="shared" ref="W20" si="26">IF(Q20=0,0,((V20/Q20)-1)*100)</f>
        <v>-0.27783807249837089</v>
      </c>
    </row>
    <row r="21" spans="1:23" ht="14.25" customHeight="1" thickTop="1" thickBot="1">
      <c r="A21" s="380" t="str">
        <f t="shared" si="21"/>
        <v xml:space="preserve"> </v>
      </c>
      <c r="B21" s="110" t="s">
        <v>10</v>
      </c>
      <c r="C21" s="124">
        <v>26</v>
      </c>
      <c r="D21" s="125">
        <v>27</v>
      </c>
      <c r="E21" s="159">
        <f>SUM(C21:D21)</f>
        <v>53</v>
      </c>
      <c r="F21" s="124">
        <v>28</v>
      </c>
      <c r="G21" s="125">
        <v>27</v>
      </c>
      <c r="H21" s="159">
        <f>SUM(F21:G21)</f>
        <v>55</v>
      </c>
      <c r="I21" s="127">
        <f t="shared" si="24"/>
        <v>3.7735849056603765</v>
      </c>
      <c r="J21" s="3"/>
      <c r="L21" s="13" t="s">
        <v>10</v>
      </c>
      <c r="M21" s="39">
        <v>4265</v>
      </c>
      <c r="N21" s="37">
        <v>4266</v>
      </c>
      <c r="O21" s="181">
        <f>SUM(M21:N21)</f>
        <v>8531</v>
      </c>
      <c r="P21" s="401">
        <v>0</v>
      </c>
      <c r="Q21" s="181">
        <f t="shared" ref="Q21" si="27">O21+P21</f>
        <v>8531</v>
      </c>
      <c r="R21" s="39">
        <v>4120</v>
      </c>
      <c r="S21" s="37">
        <v>3457</v>
      </c>
      <c r="T21" s="181">
        <f>SUM(R21:S21)</f>
        <v>7577</v>
      </c>
      <c r="U21" s="147">
        <v>0</v>
      </c>
      <c r="V21" s="181">
        <f t="shared" ref="V21" si="28">T21+U21</f>
        <v>7577</v>
      </c>
      <c r="W21" s="40">
        <f>IF(Q21=0,0,((V21/Q21)-1)*100)</f>
        <v>-11.18274528191302</v>
      </c>
    </row>
    <row r="22" spans="1:23" ht="14.25" customHeight="1" thickTop="1" thickBot="1">
      <c r="A22" s="380" t="str">
        <f t="shared" si="21"/>
        <v xml:space="preserve"> </v>
      </c>
      <c r="B22" s="131" t="s">
        <v>66</v>
      </c>
      <c r="C22" s="132">
        <f>+C12+C16+C20+C21</f>
        <v>146</v>
      </c>
      <c r="D22" s="133">
        <f t="shared" ref="D22:H22" si="29">+D12+D16+D20+D21</f>
        <v>147</v>
      </c>
      <c r="E22" s="160">
        <f t="shared" si="29"/>
        <v>293</v>
      </c>
      <c r="F22" s="132">
        <f t="shared" si="29"/>
        <v>262</v>
      </c>
      <c r="G22" s="133">
        <f t="shared" si="29"/>
        <v>261</v>
      </c>
      <c r="H22" s="160">
        <f t="shared" si="29"/>
        <v>523</v>
      </c>
      <c r="I22" s="135">
        <f t="shared" si="24"/>
        <v>78.498293515358355</v>
      </c>
      <c r="J22" s="3"/>
      <c r="L22" s="41" t="s">
        <v>66</v>
      </c>
      <c r="M22" s="45">
        <f>+M12+M16+M20+M21</f>
        <v>24846</v>
      </c>
      <c r="N22" s="43">
        <f t="shared" ref="N22:V22" si="30">+N12+N16+N20+N21</f>
        <v>23477</v>
      </c>
      <c r="O22" s="182">
        <f t="shared" si="30"/>
        <v>48323</v>
      </c>
      <c r="P22" s="43">
        <f t="shared" si="30"/>
        <v>0</v>
      </c>
      <c r="Q22" s="182">
        <f t="shared" si="30"/>
        <v>48323</v>
      </c>
      <c r="R22" s="45">
        <f t="shared" si="30"/>
        <v>42980</v>
      </c>
      <c r="S22" s="43">
        <f t="shared" si="30"/>
        <v>42337</v>
      </c>
      <c r="T22" s="182">
        <f t="shared" si="30"/>
        <v>85317</v>
      </c>
      <c r="U22" s="43">
        <f t="shared" si="30"/>
        <v>0</v>
      </c>
      <c r="V22" s="182">
        <f t="shared" si="30"/>
        <v>85317</v>
      </c>
      <c r="W22" s="46">
        <f t="shared" ref="W22" si="31">IF(Q22=0,0,((V22/Q22)-1)*100)</f>
        <v>76.555677420689932</v>
      </c>
    </row>
    <row r="23" spans="1:23" ht="14.25" customHeight="1" thickTop="1">
      <c r="A23" s="380" t="str">
        <f>IF(ISERROR(F23/G23)," ",IF(F23/G23&gt;0.5,IF(F23/G23&lt;1.5," ","NOT OK"),"NOT OK"))</f>
        <v xml:space="preserve"> </v>
      </c>
      <c r="B23" s="110" t="s">
        <v>11</v>
      </c>
      <c r="C23" s="124">
        <v>25</v>
      </c>
      <c r="D23" s="125">
        <v>25</v>
      </c>
      <c r="E23" s="159">
        <f>SUM(C23:D23)</f>
        <v>50</v>
      </c>
      <c r="F23" s="124"/>
      <c r="G23" s="125"/>
      <c r="H23" s="159"/>
      <c r="I23" s="127"/>
      <c r="J23" s="3"/>
      <c r="K23" s="6"/>
      <c r="L23" s="13" t="s">
        <v>11</v>
      </c>
      <c r="M23" s="39">
        <v>1200</v>
      </c>
      <c r="N23" s="37">
        <v>1199</v>
      </c>
      <c r="O23" s="181">
        <f>SUM(M23:N23)</f>
        <v>2399</v>
      </c>
      <c r="P23" s="401">
        <v>0</v>
      </c>
      <c r="Q23" s="181">
        <f>O23+P23</f>
        <v>2399</v>
      </c>
      <c r="R23" s="39"/>
      <c r="S23" s="37"/>
      <c r="T23" s="181"/>
      <c r="U23" s="147"/>
      <c r="V23" s="181"/>
      <c r="W23" s="40"/>
    </row>
    <row r="24" spans="1:23" ht="14.25" customHeight="1" thickBot="1">
      <c r="A24" s="380" t="str">
        <f>IF(ISERROR(F24/G24)," ",IF(F24/G24&gt;0.5,IF(F24/G24&lt;1.5," ","NOT OK"),"NOT OK"))</f>
        <v xml:space="preserve"> </v>
      </c>
      <c r="B24" s="115" t="s">
        <v>12</v>
      </c>
      <c r="C24" s="128">
        <v>27</v>
      </c>
      <c r="D24" s="129">
        <v>27</v>
      </c>
      <c r="E24" s="159">
        <f>SUM(C24:D24)</f>
        <v>54</v>
      </c>
      <c r="F24" s="128"/>
      <c r="G24" s="129"/>
      <c r="H24" s="159"/>
      <c r="I24" s="127"/>
      <c r="J24" s="3"/>
      <c r="K24" s="6"/>
      <c r="L24" s="22" t="s">
        <v>12</v>
      </c>
      <c r="M24" s="39">
        <v>1417</v>
      </c>
      <c r="N24" s="37">
        <v>1427</v>
      </c>
      <c r="O24" s="181">
        <f t="shared" ref="O24" si="32">SUM(M24:N24)</f>
        <v>2844</v>
      </c>
      <c r="P24" s="401">
        <v>0</v>
      </c>
      <c r="Q24" s="234">
        <f>O24+P24</f>
        <v>2844</v>
      </c>
      <c r="R24" s="39"/>
      <c r="S24" s="37"/>
      <c r="T24" s="181"/>
      <c r="U24" s="147"/>
      <c r="V24" s="234"/>
      <c r="W24" s="40"/>
    </row>
    <row r="25" spans="1:23" ht="14.25" customHeight="1" thickTop="1" thickBot="1">
      <c r="A25" s="380" t="str">
        <f t="shared" ref="A25" si="33">IF(ISERROR(F25/G25)," ",IF(F25/G25&gt;0.5,IF(F25/G25&lt;1.5," ","NOT OK"),"NOT OK"))</f>
        <v xml:space="preserve"> </v>
      </c>
      <c r="B25" s="131" t="s">
        <v>57</v>
      </c>
      <c r="C25" s="132">
        <f t="shared" ref="C25:E25" si="34">+C21+C23+C24</f>
        <v>78</v>
      </c>
      <c r="D25" s="133">
        <f t="shared" si="34"/>
        <v>79</v>
      </c>
      <c r="E25" s="160">
        <f t="shared" si="34"/>
        <v>157</v>
      </c>
      <c r="F25" s="132"/>
      <c r="G25" s="133"/>
      <c r="H25" s="160"/>
      <c r="I25" s="135"/>
      <c r="J25" s="3"/>
      <c r="L25" s="41" t="s">
        <v>57</v>
      </c>
      <c r="M25" s="45">
        <f t="shared" ref="M25:Q25" si="35">+M21+M23+M24</f>
        <v>6882</v>
      </c>
      <c r="N25" s="43">
        <f t="shared" si="35"/>
        <v>6892</v>
      </c>
      <c r="O25" s="182">
        <f t="shared" si="35"/>
        <v>13774</v>
      </c>
      <c r="P25" s="43">
        <f t="shared" si="35"/>
        <v>0</v>
      </c>
      <c r="Q25" s="182">
        <f t="shared" si="35"/>
        <v>13774</v>
      </c>
      <c r="R25" s="45"/>
      <c r="S25" s="43"/>
      <c r="T25" s="182"/>
      <c r="U25" s="43"/>
      <c r="V25" s="182"/>
      <c r="W25" s="46"/>
    </row>
    <row r="26" spans="1:23" ht="14.25" customHeight="1" thickTop="1" thickBot="1">
      <c r="A26" s="381" t="str">
        <f t="shared" si="21"/>
        <v xml:space="preserve"> </v>
      </c>
      <c r="B26" s="131" t="s">
        <v>63</v>
      </c>
      <c r="C26" s="132">
        <f t="shared" ref="C26:E26" si="36">+C12+C16+C20+C25</f>
        <v>198</v>
      </c>
      <c r="D26" s="134">
        <f t="shared" si="36"/>
        <v>199</v>
      </c>
      <c r="E26" s="164">
        <f t="shared" si="36"/>
        <v>397</v>
      </c>
      <c r="F26" s="132"/>
      <c r="G26" s="134"/>
      <c r="H26" s="164"/>
      <c r="I26" s="136"/>
      <c r="J26" s="7"/>
      <c r="L26" s="41" t="s">
        <v>63</v>
      </c>
      <c r="M26" s="45">
        <f t="shared" ref="M26:Q26" si="37">+M12+M16+M20+M25</f>
        <v>27463</v>
      </c>
      <c r="N26" s="43">
        <f t="shared" si="37"/>
        <v>26103</v>
      </c>
      <c r="O26" s="182">
        <f t="shared" si="37"/>
        <v>53566</v>
      </c>
      <c r="P26" s="43">
        <f t="shared" si="37"/>
        <v>0</v>
      </c>
      <c r="Q26" s="182">
        <f t="shared" si="37"/>
        <v>53566</v>
      </c>
      <c r="R26" s="45"/>
      <c r="S26" s="43"/>
      <c r="T26" s="182"/>
      <c r="U26" s="43"/>
      <c r="V26" s="182"/>
      <c r="W26" s="46"/>
    </row>
    <row r="27" spans="1:23" ht="14.25" thickTop="1" thickBot="1">
      <c r="B27" s="145" t="s">
        <v>60</v>
      </c>
      <c r="C27" s="106"/>
      <c r="D27" s="106"/>
      <c r="E27" s="106"/>
      <c r="F27" s="106"/>
      <c r="G27" s="106"/>
      <c r="H27" s="106"/>
      <c r="I27" s="107"/>
      <c r="J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1:23" ht="13.5" thickTop="1">
      <c r="B28" s="449" t="s">
        <v>25</v>
      </c>
      <c r="C28" s="450"/>
      <c r="D28" s="450"/>
      <c r="E28" s="450"/>
      <c r="F28" s="450"/>
      <c r="G28" s="450"/>
      <c r="H28" s="450"/>
      <c r="I28" s="451"/>
      <c r="J28" s="3"/>
      <c r="L28" s="452" t="s">
        <v>26</v>
      </c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4"/>
    </row>
    <row r="29" spans="1:23" ht="13.5" thickBot="1">
      <c r="B29" s="455" t="s">
        <v>47</v>
      </c>
      <c r="C29" s="456"/>
      <c r="D29" s="456"/>
      <c r="E29" s="456"/>
      <c r="F29" s="456"/>
      <c r="G29" s="456"/>
      <c r="H29" s="456"/>
      <c r="I29" s="457"/>
      <c r="J29" s="3"/>
      <c r="L29" s="458" t="s">
        <v>49</v>
      </c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60"/>
    </row>
    <row r="30" spans="1:23" ht="14.25" thickTop="1" thickBot="1">
      <c r="B30" s="105"/>
      <c r="C30" s="106"/>
      <c r="D30" s="106"/>
      <c r="E30" s="106"/>
      <c r="F30" s="106"/>
      <c r="G30" s="106"/>
      <c r="H30" s="106"/>
      <c r="I30" s="107"/>
      <c r="J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1:23" ht="14.25" thickTop="1" thickBot="1">
      <c r="B31" s="108"/>
      <c r="C31" s="461" t="s">
        <v>64</v>
      </c>
      <c r="D31" s="462"/>
      <c r="E31" s="463"/>
      <c r="F31" s="461" t="s">
        <v>65</v>
      </c>
      <c r="G31" s="462"/>
      <c r="H31" s="463"/>
      <c r="I31" s="109" t="s">
        <v>2</v>
      </c>
      <c r="J31" s="3"/>
      <c r="L31" s="11"/>
      <c r="M31" s="464" t="s">
        <v>64</v>
      </c>
      <c r="N31" s="465"/>
      <c r="O31" s="465"/>
      <c r="P31" s="465"/>
      <c r="Q31" s="466"/>
      <c r="R31" s="464" t="s">
        <v>65</v>
      </c>
      <c r="S31" s="465"/>
      <c r="T31" s="465"/>
      <c r="U31" s="465"/>
      <c r="V31" s="466"/>
      <c r="W31" s="12" t="s">
        <v>2</v>
      </c>
    </row>
    <row r="32" spans="1:23" ht="13.5" thickTop="1">
      <c r="B32" s="110" t="s">
        <v>3</v>
      </c>
      <c r="C32" s="111"/>
      <c r="D32" s="112"/>
      <c r="E32" s="113"/>
      <c r="F32" s="111"/>
      <c r="G32" s="112"/>
      <c r="H32" s="113"/>
      <c r="I32" s="114" t="s">
        <v>4</v>
      </c>
      <c r="J32" s="3"/>
      <c r="L32" s="13" t="s">
        <v>3</v>
      </c>
      <c r="M32" s="19"/>
      <c r="N32" s="15"/>
      <c r="O32" s="16"/>
      <c r="P32" s="17"/>
      <c r="Q32" s="20"/>
      <c r="R32" s="19"/>
      <c r="S32" s="15"/>
      <c r="T32" s="16"/>
      <c r="U32" s="17"/>
      <c r="V32" s="20"/>
      <c r="W32" s="21" t="s">
        <v>4</v>
      </c>
    </row>
    <row r="33" spans="1:23" ht="13.5" thickBot="1">
      <c r="B33" s="115"/>
      <c r="C33" s="116" t="s">
        <v>5</v>
      </c>
      <c r="D33" s="117" t="s">
        <v>6</v>
      </c>
      <c r="E33" s="408" t="s">
        <v>7</v>
      </c>
      <c r="F33" s="116" t="s">
        <v>5</v>
      </c>
      <c r="G33" s="117" t="s">
        <v>6</v>
      </c>
      <c r="H33" s="398" t="s">
        <v>7</v>
      </c>
      <c r="I33" s="119"/>
      <c r="J33" s="3"/>
      <c r="L33" s="22"/>
      <c r="M33" s="27" t="s">
        <v>8</v>
      </c>
      <c r="N33" s="24" t="s">
        <v>9</v>
      </c>
      <c r="O33" s="25" t="s">
        <v>31</v>
      </c>
      <c r="P33" s="233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33" t="s">
        <v>32</v>
      </c>
      <c r="V33" s="25" t="s">
        <v>7</v>
      </c>
      <c r="W33" s="28"/>
    </row>
    <row r="34" spans="1:23" ht="5.25" customHeight="1" thickTop="1">
      <c r="B34" s="110"/>
      <c r="C34" s="120"/>
      <c r="D34" s="121"/>
      <c r="E34" s="122"/>
      <c r="F34" s="120"/>
      <c r="G34" s="121"/>
      <c r="H34" s="122"/>
      <c r="I34" s="123"/>
      <c r="J34" s="3"/>
      <c r="L34" s="13"/>
      <c r="M34" s="33"/>
      <c r="N34" s="30"/>
      <c r="O34" s="31"/>
      <c r="P34" s="148"/>
      <c r="Q34" s="31"/>
      <c r="R34" s="33"/>
      <c r="S34" s="30"/>
      <c r="T34" s="31"/>
      <c r="U34" s="148"/>
      <c r="V34" s="31"/>
      <c r="W34" s="35"/>
    </row>
    <row r="35" spans="1:23">
      <c r="A35" s="3" t="str">
        <f t="shared" ref="A35:A39" si="38">IF(ISERROR(F35/G35)," ",IF(F35/G35&gt;0.5,IF(F35/G35&lt;1.5," ","NOT OK"),"NOT OK"))</f>
        <v xml:space="preserve"> </v>
      </c>
      <c r="B35" s="110" t="s">
        <v>13</v>
      </c>
      <c r="C35" s="124">
        <v>509</v>
      </c>
      <c r="D35" s="126">
        <v>510</v>
      </c>
      <c r="E35" s="163">
        <f t="shared" ref="E35" si="39">SUM(C35:D35)</f>
        <v>1019</v>
      </c>
      <c r="F35" s="124">
        <v>582</v>
      </c>
      <c r="G35" s="126">
        <v>582</v>
      </c>
      <c r="H35" s="163">
        <f t="shared" ref="H35" si="40">SUM(F35:G35)</f>
        <v>1164</v>
      </c>
      <c r="I35" s="127">
        <f t="shared" ref="I35:I39" si="41">IF(E35=0,0,((H35/E35)-1)*100)</f>
        <v>14.229636898920518</v>
      </c>
      <c r="L35" s="13" t="s">
        <v>13</v>
      </c>
      <c r="M35" s="39">
        <v>85759</v>
      </c>
      <c r="N35" s="37">
        <v>87475</v>
      </c>
      <c r="O35" s="181">
        <f t="shared" ref="O35" si="42">+M35+N35</f>
        <v>173234</v>
      </c>
      <c r="P35" s="401">
        <v>317</v>
      </c>
      <c r="Q35" s="181">
        <f>O35+P35</f>
        <v>173551</v>
      </c>
      <c r="R35" s="39">
        <v>94760</v>
      </c>
      <c r="S35" s="37">
        <v>98716</v>
      </c>
      <c r="T35" s="181">
        <f t="shared" ref="T35" si="43">+R35+S35</f>
        <v>193476</v>
      </c>
      <c r="U35" s="401">
        <v>176</v>
      </c>
      <c r="V35" s="181">
        <f>T35+U35</f>
        <v>193652</v>
      </c>
      <c r="W35" s="40">
        <f t="shared" ref="W35" si="44">IF(Q35=0,0,((V35/Q35)-1)*100)</f>
        <v>11.582186216155478</v>
      </c>
    </row>
    <row r="36" spans="1:23">
      <c r="A36" s="3" t="str">
        <f t="shared" si="38"/>
        <v xml:space="preserve"> </v>
      </c>
      <c r="B36" s="110" t="s">
        <v>14</v>
      </c>
      <c r="C36" s="124">
        <v>453</v>
      </c>
      <c r="D36" s="126">
        <v>453</v>
      </c>
      <c r="E36" s="163">
        <f>SUM(C36:D36)</f>
        <v>906</v>
      </c>
      <c r="F36" s="124">
        <v>490</v>
      </c>
      <c r="G36" s="126">
        <v>491</v>
      </c>
      <c r="H36" s="163">
        <f>SUM(F36:G36)</f>
        <v>981</v>
      </c>
      <c r="I36" s="127">
        <f t="shared" si="41"/>
        <v>8.2781456953642483</v>
      </c>
      <c r="J36" s="3"/>
      <c r="L36" s="13" t="s">
        <v>14</v>
      </c>
      <c r="M36" s="39">
        <v>71602</v>
      </c>
      <c r="N36" s="37">
        <v>73654</v>
      </c>
      <c r="O36" s="181">
        <f>+M36+N36</f>
        <v>145256</v>
      </c>
      <c r="P36" s="401">
        <v>0</v>
      </c>
      <c r="Q36" s="181">
        <f>O36+P36</f>
        <v>145256</v>
      </c>
      <c r="R36" s="39">
        <v>79982</v>
      </c>
      <c r="S36" s="37">
        <v>81379</v>
      </c>
      <c r="T36" s="181">
        <f>+R36+S36</f>
        <v>161361</v>
      </c>
      <c r="U36" s="401">
        <v>0</v>
      </c>
      <c r="V36" s="181">
        <f>T36+U36</f>
        <v>161361</v>
      </c>
      <c r="W36" s="40">
        <f>IF(Q36=0,0,((V36/Q36)-1)*100)</f>
        <v>11.087321694112461</v>
      </c>
    </row>
    <row r="37" spans="1:23" ht="13.5" thickBot="1">
      <c r="A37" s="3" t="str">
        <f t="shared" si="38"/>
        <v xml:space="preserve"> </v>
      </c>
      <c r="B37" s="110" t="s">
        <v>15</v>
      </c>
      <c r="C37" s="124">
        <v>507</v>
      </c>
      <c r="D37" s="126">
        <v>507</v>
      </c>
      <c r="E37" s="163">
        <f>SUM(C37:D37)</f>
        <v>1014</v>
      </c>
      <c r="F37" s="124">
        <v>568</v>
      </c>
      <c r="G37" s="126">
        <v>567</v>
      </c>
      <c r="H37" s="163">
        <f>SUM(F37:G37)</f>
        <v>1135</v>
      </c>
      <c r="I37" s="127">
        <f t="shared" si="41"/>
        <v>11.932938856015785</v>
      </c>
      <c r="J37" s="3"/>
      <c r="L37" s="13" t="s">
        <v>15</v>
      </c>
      <c r="M37" s="39">
        <v>78623</v>
      </c>
      <c r="N37" s="37">
        <v>79461</v>
      </c>
      <c r="O37" s="181">
        <f>+M37+N37</f>
        <v>158084</v>
      </c>
      <c r="P37" s="401">
        <v>0</v>
      </c>
      <c r="Q37" s="181">
        <f>O37+P37</f>
        <v>158084</v>
      </c>
      <c r="R37" s="39">
        <v>87358</v>
      </c>
      <c r="S37" s="37">
        <v>87140</v>
      </c>
      <c r="T37" s="181">
        <f>+R37+S37</f>
        <v>174498</v>
      </c>
      <c r="U37" s="401">
        <v>0</v>
      </c>
      <c r="V37" s="181">
        <f>T37+U37</f>
        <v>174498</v>
      </c>
      <c r="W37" s="40">
        <f>IF(Q37=0,0,((V37/Q37)-1)*100)</f>
        <v>10.383087472482977</v>
      </c>
    </row>
    <row r="38" spans="1:23" ht="14.25" thickTop="1" thickBot="1">
      <c r="A38" s="380" t="str">
        <f t="shared" si="38"/>
        <v xml:space="preserve"> </v>
      </c>
      <c r="B38" s="131" t="s">
        <v>61</v>
      </c>
      <c r="C38" s="132">
        <f>+C35+C36+C37</f>
        <v>1469</v>
      </c>
      <c r="D38" s="133">
        <f t="shared" ref="D38:H38" si="45">+D35+D36+D37</f>
        <v>1470</v>
      </c>
      <c r="E38" s="160">
        <f t="shared" si="45"/>
        <v>2939</v>
      </c>
      <c r="F38" s="132">
        <f t="shared" si="45"/>
        <v>1640</v>
      </c>
      <c r="G38" s="133">
        <f t="shared" si="45"/>
        <v>1640</v>
      </c>
      <c r="H38" s="160">
        <f t="shared" si="45"/>
        <v>3280</v>
      </c>
      <c r="I38" s="135">
        <f t="shared" si="41"/>
        <v>11.602585913576036</v>
      </c>
      <c r="J38" s="3"/>
      <c r="L38" s="41" t="s">
        <v>61</v>
      </c>
      <c r="M38" s="45">
        <f>+M35+M36+M37</f>
        <v>235984</v>
      </c>
      <c r="N38" s="43">
        <f t="shared" ref="N38:V38" si="46">+N35+N36+N37</f>
        <v>240590</v>
      </c>
      <c r="O38" s="182">
        <f t="shared" si="46"/>
        <v>476574</v>
      </c>
      <c r="P38" s="43">
        <f t="shared" si="46"/>
        <v>317</v>
      </c>
      <c r="Q38" s="182">
        <f t="shared" si="46"/>
        <v>476891</v>
      </c>
      <c r="R38" s="45">
        <f t="shared" si="46"/>
        <v>262100</v>
      </c>
      <c r="S38" s="43">
        <f t="shared" si="46"/>
        <v>267235</v>
      </c>
      <c r="T38" s="182">
        <f t="shared" si="46"/>
        <v>529335</v>
      </c>
      <c r="U38" s="43">
        <f t="shared" si="46"/>
        <v>176</v>
      </c>
      <c r="V38" s="182">
        <f t="shared" si="46"/>
        <v>529511</v>
      </c>
      <c r="W38" s="46">
        <f t="shared" ref="W38" si="47">IF(Q38=0,0,((V38/Q38)-1)*100)</f>
        <v>11.033967929778509</v>
      </c>
    </row>
    <row r="39" spans="1:23" ht="13.5" thickTop="1">
      <c r="A39" s="3" t="str">
        <f t="shared" si="38"/>
        <v xml:space="preserve"> </v>
      </c>
      <c r="B39" s="110" t="s">
        <v>16</v>
      </c>
      <c r="C39" s="137">
        <v>483</v>
      </c>
      <c r="D39" s="139">
        <v>483</v>
      </c>
      <c r="E39" s="163">
        <f t="shared" ref="E39" si="48">SUM(C39:D39)</f>
        <v>966</v>
      </c>
      <c r="F39" s="137">
        <v>590</v>
      </c>
      <c r="G39" s="139">
        <v>590</v>
      </c>
      <c r="H39" s="163">
        <f t="shared" ref="H39" si="49">SUM(F39:G39)</f>
        <v>1180</v>
      </c>
      <c r="I39" s="127">
        <f t="shared" si="41"/>
        <v>22.153209109730842</v>
      </c>
      <c r="J39" s="7"/>
      <c r="L39" s="13" t="s">
        <v>16</v>
      </c>
      <c r="M39" s="39">
        <v>76421</v>
      </c>
      <c r="N39" s="37">
        <v>77289</v>
      </c>
      <c r="O39" s="181">
        <f>+M39+N39</f>
        <v>153710</v>
      </c>
      <c r="P39" s="401">
        <v>0</v>
      </c>
      <c r="Q39" s="305">
        <f>O39+P39</f>
        <v>153710</v>
      </c>
      <c r="R39" s="39">
        <v>91520</v>
      </c>
      <c r="S39" s="37">
        <v>92014</v>
      </c>
      <c r="T39" s="181">
        <f>+R39+S39</f>
        <v>183534</v>
      </c>
      <c r="U39" s="401">
        <v>534</v>
      </c>
      <c r="V39" s="305">
        <f>T39+U39</f>
        <v>184068</v>
      </c>
      <c r="W39" s="40">
        <f>IF(Q39=0,0,((V39/Q39)-1)*100)</f>
        <v>19.750178908333883</v>
      </c>
    </row>
    <row r="40" spans="1:23">
      <c r="A40" s="3" t="str">
        <f>IF(ISERROR(F40/G40)," ",IF(F40/G40&gt;0.5,IF(F40/G40&lt;1.5," ","NOT OK"),"NOT OK"))</f>
        <v xml:space="preserve"> </v>
      </c>
      <c r="B40" s="110" t="s">
        <v>17</v>
      </c>
      <c r="C40" s="137">
        <v>476</v>
      </c>
      <c r="D40" s="139">
        <v>476</v>
      </c>
      <c r="E40" s="163">
        <f>SUM(C40:D40)</f>
        <v>952</v>
      </c>
      <c r="F40" s="137">
        <v>559</v>
      </c>
      <c r="G40" s="139">
        <v>559</v>
      </c>
      <c r="H40" s="163">
        <f>SUM(F40:G40)</f>
        <v>1118</v>
      </c>
      <c r="I40" s="127">
        <f>IF(E40=0,0,((H40/E40)-1)*100)</f>
        <v>17.436974789915972</v>
      </c>
      <c r="J40" s="3"/>
      <c r="L40" s="13" t="s">
        <v>17</v>
      </c>
      <c r="M40" s="39">
        <v>70092</v>
      </c>
      <c r="N40" s="37">
        <v>72475</v>
      </c>
      <c r="O40" s="181">
        <f t="shared" ref="O40" si="50">+M40+N40</f>
        <v>142567</v>
      </c>
      <c r="P40" s="401">
        <v>0</v>
      </c>
      <c r="Q40" s="181">
        <f>O40+P40</f>
        <v>142567</v>
      </c>
      <c r="R40" s="39">
        <v>85592</v>
      </c>
      <c r="S40" s="37">
        <v>88251</v>
      </c>
      <c r="T40" s="181">
        <f>+R40+S40</f>
        <v>173843</v>
      </c>
      <c r="U40" s="401">
        <v>0</v>
      </c>
      <c r="V40" s="181">
        <f>T40+U40</f>
        <v>173843</v>
      </c>
      <c r="W40" s="40">
        <f t="shared" ref="W40" si="51">IF(Q40=0,0,((V40/Q40)-1)*100)</f>
        <v>21.937755581586195</v>
      </c>
    </row>
    <row r="41" spans="1:23" ht="13.5" thickBot="1">
      <c r="A41" s="3" t="str">
        <f>IF(ISERROR(F41/G41)," ",IF(F41/G41&gt;0.5,IF(F41/G41&lt;1.5," ","NOT OK"),"NOT OK"))</f>
        <v xml:space="preserve"> </v>
      </c>
      <c r="B41" s="110" t="s">
        <v>18</v>
      </c>
      <c r="C41" s="137">
        <v>406</v>
      </c>
      <c r="D41" s="139">
        <v>406</v>
      </c>
      <c r="E41" s="163">
        <f>SUM(C41:D41)</f>
        <v>812</v>
      </c>
      <c r="F41" s="137">
        <v>532</v>
      </c>
      <c r="G41" s="139">
        <v>532</v>
      </c>
      <c r="H41" s="163">
        <f>SUM(F41:G41)</f>
        <v>1064</v>
      </c>
      <c r="I41" s="127">
        <f>IF(E41=0,0,((H41/E41)-1)*100)</f>
        <v>31.034482758620683</v>
      </c>
      <c r="J41" s="3"/>
      <c r="L41" s="13" t="s">
        <v>18</v>
      </c>
      <c r="M41" s="39">
        <v>63153</v>
      </c>
      <c r="N41" s="37">
        <v>62444</v>
      </c>
      <c r="O41" s="181">
        <f>+M41+N41</f>
        <v>125597</v>
      </c>
      <c r="P41" s="401">
        <v>102</v>
      </c>
      <c r="Q41" s="181">
        <f>O41+P41</f>
        <v>125699</v>
      </c>
      <c r="R41" s="39">
        <v>76776</v>
      </c>
      <c r="S41" s="37">
        <v>76213</v>
      </c>
      <c r="T41" s="181">
        <f>+R41+S41</f>
        <v>152989</v>
      </c>
      <c r="U41" s="401">
        <v>0</v>
      </c>
      <c r="V41" s="181">
        <f>T41+U41</f>
        <v>152989</v>
      </c>
      <c r="W41" s="40">
        <f>IF(Q41=0,0,((V41/Q41)-1)*100)</f>
        <v>21.710594356359248</v>
      </c>
    </row>
    <row r="42" spans="1:23" ht="15.75" customHeight="1" thickTop="1" thickBot="1">
      <c r="A42" s="9" t="str">
        <f>IF(ISERROR(F42/G42)," ",IF(F42/G42&gt;0.5,IF(F42/G42&lt;1.5," ","NOT OK"),"NOT OK"))</f>
        <v xml:space="preserve"> </v>
      </c>
      <c r="B42" s="140" t="s">
        <v>19</v>
      </c>
      <c r="C42" s="132">
        <f>+C39+C40+C41</f>
        <v>1365</v>
      </c>
      <c r="D42" s="133">
        <f t="shared" ref="D42:H42" si="52">+D39+D40+D41</f>
        <v>1365</v>
      </c>
      <c r="E42" s="160">
        <f t="shared" si="52"/>
        <v>2730</v>
      </c>
      <c r="F42" s="132">
        <f t="shared" si="52"/>
        <v>1681</v>
      </c>
      <c r="G42" s="133">
        <f t="shared" si="52"/>
        <v>1681</v>
      </c>
      <c r="H42" s="160">
        <f t="shared" si="52"/>
        <v>3362</v>
      </c>
      <c r="I42" s="135">
        <f>IF(E42=0,0,((H42/E42)-1)*100)</f>
        <v>23.150183150183157</v>
      </c>
      <c r="J42" s="9"/>
      <c r="K42" s="10"/>
      <c r="L42" s="47" t="s">
        <v>19</v>
      </c>
      <c r="M42" s="48">
        <f>+M39+M40+M41</f>
        <v>209666</v>
      </c>
      <c r="N42" s="49">
        <f t="shared" ref="N42:V42" si="53">+N39+N40+N41</f>
        <v>212208</v>
      </c>
      <c r="O42" s="183">
        <f t="shared" si="53"/>
        <v>421874</v>
      </c>
      <c r="P42" s="49">
        <f t="shared" si="53"/>
        <v>102</v>
      </c>
      <c r="Q42" s="183">
        <f t="shared" si="53"/>
        <v>421976</v>
      </c>
      <c r="R42" s="48">
        <f t="shared" si="53"/>
        <v>253888</v>
      </c>
      <c r="S42" s="49">
        <f t="shared" si="53"/>
        <v>256478</v>
      </c>
      <c r="T42" s="183">
        <f t="shared" si="53"/>
        <v>510366</v>
      </c>
      <c r="U42" s="49">
        <f t="shared" si="53"/>
        <v>534</v>
      </c>
      <c r="V42" s="183">
        <f t="shared" si="53"/>
        <v>510900</v>
      </c>
      <c r="W42" s="50">
        <f>IF(Q42=0,0,((V42/Q42)-1)*100)</f>
        <v>21.073236392591042</v>
      </c>
    </row>
    <row r="43" spans="1:23" ht="13.5" thickTop="1">
      <c r="A43" s="3" t="str">
        <f>IF(ISERROR(F43/G43)," ",IF(F43/G43&gt;0.5,IF(F43/G43&lt;1.5," ","NOT OK"),"NOT OK"))</f>
        <v xml:space="preserve"> </v>
      </c>
      <c r="B43" s="110" t="s">
        <v>20</v>
      </c>
      <c r="C43" s="124">
        <v>447</v>
      </c>
      <c r="D43" s="126">
        <v>447</v>
      </c>
      <c r="E43" s="166">
        <f>SUM(C43:D43)</f>
        <v>894</v>
      </c>
      <c r="F43" s="124">
        <v>522</v>
      </c>
      <c r="G43" s="126">
        <v>522</v>
      </c>
      <c r="H43" s="166">
        <f>SUM(F43:G43)</f>
        <v>1044</v>
      </c>
      <c r="I43" s="127">
        <f>IF(E43=0,0,((H43/E43)-1)*100)</f>
        <v>16.778523489932894</v>
      </c>
      <c r="J43" s="3"/>
      <c r="L43" s="13" t="s">
        <v>21</v>
      </c>
      <c r="M43" s="39">
        <v>68101</v>
      </c>
      <c r="N43" s="37">
        <v>68285</v>
      </c>
      <c r="O43" s="181">
        <f>+M43+N43</f>
        <v>136386</v>
      </c>
      <c r="P43" s="401">
        <v>0</v>
      </c>
      <c r="Q43" s="181">
        <f>O43+P43</f>
        <v>136386</v>
      </c>
      <c r="R43" s="39">
        <v>82280</v>
      </c>
      <c r="S43" s="37">
        <v>80643</v>
      </c>
      <c r="T43" s="181">
        <f>+R43+S43</f>
        <v>162923</v>
      </c>
      <c r="U43" s="401">
        <v>0</v>
      </c>
      <c r="V43" s="181">
        <f>T43+U43</f>
        <v>162923</v>
      </c>
      <c r="W43" s="40">
        <f>IF(Q43=0,0,((V43/Q43)-1)*100)</f>
        <v>19.457275673456209</v>
      </c>
    </row>
    <row r="44" spans="1:23">
      <c r="A44" s="3" t="str">
        <f t="shared" ref="A44" si="54">IF(ISERROR(F44/G44)," ",IF(F44/G44&gt;0.5,IF(F44/G44&lt;1.5," ","NOT OK"),"NOT OK"))</f>
        <v xml:space="preserve"> </v>
      </c>
      <c r="B44" s="110" t="s">
        <v>22</v>
      </c>
      <c r="C44" s="124">
        <v>453</v>
      </c>
      <c r="D44" s="126">
        <v>453</v>
      </c>
      <c r="E44" s="159">
        <f>SUM(C44:D44)</f>
        <v>906</v>
      </c>
      <c r="F44" s="124">
        <v>528</v>
      </c>
      <c r="G44" s="126">
        <v>528</v>
      </c>
      <c r="H44" s="159">
        <f t="shared" ref="H44:H45" si="55">SUM(F44:G44)</f>
        <v>1056</v>
      </c>
      <c r="I44" s="127">
        <f t="shared" ref="I44" si="56">IF(E44=0,0,((H44/E44)-1)*100)</f>
        <v>16.556291390728472</v>
      </c>
      <c r="J44" s="3"/>
      <c r="L44" s="13" t="s">
        <v>22</v>
      </c>
      <c r="M44" s="39">
        <v>71429</v>
      </c>
      <c r="N44" s="37">
        <v>71008</v>
      </c>
      <c r="O44" s="181">
        <f t="shared" ref="O44" si="57">+M44+N44</f>
        <v>142437</v>
      </c>
      <c r="P44" s="401">
        <v>0</v>
      </c>
      <c r="Q44" s="181">
        <f>O44+P44</f>
        <v>142437</v>
      </c>
      <c r="R44" s="39">
        <v>80162</v>
      </c>
      <c r="S44" s="37">
        <v>80353</v>
      </c>
      <c r="T44" s="181">
        <f t="shared" ref="T44" si="58">+R44+S44</f>
        <v>160515</v>
      </c>
      <c r="U44" s="401">
        <v>162</v>
      </c>
      <c r="V44" s="181">
        <f>T44+U44</f>
        <v>160677</v>
      </c>
      <c r="W44" s="40">
        <f t="shared" ref="W44" si="59">IF(Q44=0,0,((V44/Q44)-1)*100)</f>
        <v>12.805661450325401</v>
      </c>
    </row>
    <row r="45" spans="1:23" ht="13.5" thickBot="1">
      <c r="A45" s="3" t="str">
        <f>IF(ISERROR(F45/G45)," ",IF(F45/G45&gt;0.5,IF(F45/G45&lt;1.5," ","NOT OK"),"NOT OK"))</f>
        <v xml:space="preserve"> </v>
      </c>
      <c r="B45" s="110" t="s">
        <v>23</v>
      </c>
      <c r="C45" s="124">
        <v>436</v>
      </c>
      <c r="D45" s="143">
        <v>437</v>
      </c>
      <c r="E45" s="161">
        <f t="shared" ref="E45" si="60">SUM(C45:D45)</f>
        <v>873</v>
      </c>
      <c r="F45" s="124">
        <v>497</v>
      </c>
      <c r="G45" s="143">
        <v>497</v>
      </c>
      <c r="H45" s="161">
        <f t="shared" si="55"/>
        <v>994</v>
      </c>
      <c r="I45" s="144">
        <f>IF(E45=0,0,((H45/E45)-1)*100)</f>
        <v>13.860252004581897</v>
      </c>
      <c r="J45" s="3"/>
      <c r="L45" s="13" t="s">
        <v>23</v>
      </c>
      <c r="M45" s="39">
        <v>67251</v>
      </c>
      <c r="N45" s="37">
        <v>67068</v>
      </c>
      <c r="O45" s="181">
        <f>+M45+N45</f>
        <v>134319</v>
      </c>
      <c r="P45" s="401">
        <v>0</v>
      </c>
      <c r="Q45" s="181">
        <f>O45+P45</f>
        <v>134319</v>
      </c>
      <c r="R45" s="39">
        <v>74529</v>
      </c>
      <c r="S45" s="37">
        <v>74043</v>
      </c>
      <c r="T45" s="181">
        <f>+R45+S45</f>
        <v>148572</v>
      </c>
      <c r="U45" s="401">
        <v>0</v>
      </c>
      <c r="V45" s="181">
        <f>T45+U45</f>
        <v>148572</v>
      </c>
      <c r="W45" s="40">
        <f>IF(Q45=0,0,((V45/Q45)-1)*100)</f>
        <v>10.611305920979163</v>
      </c>
    </row>
    <row r="46" spans="1:23" ht="14.25" customHeight="1" thickTop="1" thickBot="1">
      <c r="A46" s="3" t="str">
        <f t="shared" si="21"/>
        <v xml:space="preserve"> </v>
      </c>
      <c r="B46" s="131" t="s">
        <v>24</v>
      </c>
      <c r="C46" s="132">
        <f t="shared" ref="C46:E46" si="61">+C43+C44+C45</f>
        <v>1336</v>
      </c>
      <c r="D46" s="134">
        <f t="shared" si="61"/>
        <v>1337</v>
      </c>
      <c r="E46" s="167">
        <f t="shared" si="61"/>
        <v>2673</v>
      </c>
      <c r="F46" s="132">
        <f t="shared" ref="F46:H46" si="62">+F43+F44+F45</f>
        <v>1547</v>
      </c>
      <c r="G46" s="134">
        <f t="shared" si="62"/>
        <v>1547</v>
      </c>
      <c r="H46" s="167">
        <f t="shared" si="62"/>
        <v>3094</v>
      </c>
      <c r="I46" s="135">
        <f t="shared" ref="I46" si="63">IF(E46=0,0,((H46/E46)-1)*100)</f>
        <v>15.750093527871311</v>
      </c>
      <c r="J46" s="3"/>
      <c r="L46" s="41" t="s">
        <v>24</v>
      </c>
      <c r="M46" s="45">
        <f t="shared" ref="M46:Q46" si="64">+M43+M44+M45</f>
        <v>206781</v>
      </c>
      <c r="N46" s="43">
        <f t="shared" si="64"/>
        <v>206361</v>
      </c>
      <c r="O46" s="182">
        <f t="shared" si="64"/>
        <v>413142</v>
      </c>
      <c r="P46" s="43">
        <f t="shared" si="64"/>
        <v>0</v>
      </c>
      <c r="Q46" s="182">
        <f t="shared" si="64"/>
        <v>413142</v>
      </c>
      <c r="R46" s="45">
        <f t="shared" ref="R46:V46" si="65">+R43+R44+R45</f>
        <v>236971</v>
      </c>
      <c r="S46" s="43">
        <f t="shared" si="65"/>
        <v>235039</v>
      </c>
      <c r="T46" s="182">
        <f t="shared" si="65"/>
        <v>472010</v>
      </c>
      <c r="U46" s="43">
        <f t="shared" si="65"/>
        <v>162</v>
      </c>
      <c r="V46" s="182">
        <f t="shared" si="65"/>
        <v>472172</v>
      </c>
      <c r="W46" s="46">
        <f t="shared" ref="W46" si="66">IF(Q46=0,0,((V46/Q46)-1)*100)</f>
        <v>14.288065604562107</v>
      </c>
    </row>
    <row r="47" spans="1:23" ht="14.25" customHeight="1" thickTop="1" thickBot="1">
      <c r="A47" s="3" t="str">
        <f t="shared" si="21"/>
        <v xml:space="preserve"> </v>
      </c>
      <c r="B47" s="110" t="s">
        <v>10</v>
      </c>
      <c r="C47" s="124">
        <v>475</v>
      </c>
      <c r="D47" s="126">
        <v>474</v>
      </c>
      <c r="E47" s="163">
        <f t="shared" ref="E47" si="67">SUM(C47:D47)</f>
        <v>949</v>
      </c>
      <c r="F47" s="124">
        <v>553</v>
      </c>
      <c r="G47" s="126">
        <v>554</v>
      </c>
      <c r="H47" s="163">
        <f t="shared" ref="H47" si="68">SUM(F47:G47)</f>
        <v>1107</v>
      </c>
      <c r="I47" s="127">
        <f>IF(E47=0,0,((H47/E47)-1)*100)</f>
        <v>16.649104320337194</v>
      </c>
      <c r="J47" s="3"/>
      <c r="K47" s="6"/>
      <c r="L47" s="13" t="s">
        <v>10</v>
      </c>
      <c r="M47" s="39">
        <v>80180</v>
      </c>
      <c r="N47" s="37">
        <v>77956</v>
      </c>
      <c r="O47" s="181">
        <f>SUM(M47:N47)</f>
        <v>158136</v>
      </c>
      <c r="P47" s="401">
        <v>0</v>
      </c>
      <c r="Q47" s="181">
        <f>O47+P47</f>
        <v>158136</v>
      </c>
      <c r="R47" s="39">
        <v>93033</v>
      </c>
      <c r="S47" s="37">
        <v>92835</v>
      </c>
      <c r="T47" s="181">
        <f>SUM(R47:S47)</f>
        <v>185868</v>
      </c>
      <c r="U47" s="147">
        <v>0</v>
      </c>
      <c r="V47" s="181">
        <f>T47+U47</f>
        <v>185868</v>
      </c>
      <c r="W47" s="40">
        <f>IF(Q47=0,0,((V47/Q47)-1)*100)</f>
        <v>17.53680376384883</v>
      </c>
    </row>
    <row r="48" spans="1:23" ht="14.25" customHeight="1" thickTop="1" thickBot="1">
      <c r="A48" s="380" t="str">
        <f t="shared" ref="A48" si="69">IF(ISERROR(F48/G48)," ",IF(F48/G48&gt;0.5,IF(F48/G48&lt;1.5," ","NOT OK"),"NOT OK"))</f>
        <v xml:space="preserve"> </v>
      </c>
      <c r="B48" s="131" t="s">
        <v>66</v>
      </c>
      <c r="C48" s="132">
        <f>+C38+C42+C46+C47</f>
        <v>4645</v>
      </c>
      <c r="D48" s="133">
        <f t="shared" ref="D48" si="70">+D38+D42+D46+D47</f>
        <v>4646</v>
      </c>
      <c r="E48" s="160">
        <f t="shared" ref="E48" si="71">+E38+E42+E46+E47</f>
        <v>9291</v>
      </c>
      <c r="F48" s="132">
        <f t="shared" ref="F48" si="72">+F38+F42+F46+F47</f>
        <v>5421</v>
      </c>
      <c r="G48" s="133">
        <f t="shared" ref="G48" si="73">+G38+G42+G46+G47</f>
        <v>5422</v>
      </c>
      <c r="H48" s="160">
        <f t="shared" ref="H48" si="74">+H38+H42+H46+H47</f>
        <v>10843</v>
      </c>
      <c r="I48" s="135">
        <f t="shared" ref="I48" si="75">IF(E48=0,0,((H48/E48)-1)*100)</f>
        <v>16.704337530943913</v>
      </c>
      <c r="J48" s="3"/>
      <c r="L48" s="41" t="s">
        <v>66</v>
      </c>
      <c r="M48" s="45">
        <f>+M38+M42+M46+M47</f>
        <v>732611</v>
      </c>
      <c r="N48" s="43">
        <f t="shared" ref="N48" si="76">+N38+N42+N46+N47</f>
        <v>737115</v>
      </c>
      <c r="O48" s="182">
        <f t="shared" ref="O48" si="77">+O38+O42+O46+O47</f>
        <v>1469726</v>
      </c>
      <c r="P48" s="43">
        <f t="shared" ref="P48" si="78">+P38+P42+P46+P47</f>
        <v>419</v>
      </c>
      <c r="Q48" s="182">
        <f t="shared" ref="Q48" si="79">+Q38+Q42+Q46+Q47</f>
        <v>1470145</v>
      </c>
      <c r="R48" s="45">
        <f t="shared" ref="R48" si="80">+R38+R42+R46+R47</f>
        <v>845992</v>
      </c>
      <c r="S48" s="43">
        <f t="shared" ref="S48" si="81">+S38+S42+S46+S47</f>
        <v>851587</v>
      </c>
      <c r="T48" s="182">
        <f t="shared" ref="T48" si="82">+T38+T42+T46+T47</f>
        <v>1697579</v>
      </c>
      <c r="U48" s="43">
        <f t="shared" ref="U48" si="83">+U38+U42+U46+U47</f>
        <v>872</v>
      </c>
      <c r="V48" s="182">
        <f t="shared" ref="V48" si="84">+V38+V42+V46+V47</f>
        <v>1698451</v>
      </c>
      <c r="W48" s="46">
        <f t="shared" ref="W48" si="85">IF(Q48=0,0,((V48/Q48)-1)*100)</f>
        <v>15.529488587860385</v>
      </c>
    </row>
    <row r="49" spans="1:23" ht="14.25" customHeight="1" thickTop="1">
      <c r="A49" s="3" t="str">
        <f>IF(ISERROR(F49/G49)," ",IF(F49/G49&gt;0.5,IF(F49/G49&lt;1.5," ","NOT OK"),"NOT OK"))</f>
        <v xml:space="preserve"> </v>
      </c>
      <c r="B49" s="110" t="s">
        <v>11</v>
      </c>
      <c r="C49" s="124">
        <v>570</v>
      </c>
      <c r="D49" s="126">
        <v>569</v>
      </c>
      <c r="E49" s="163">
        <f>SUM(C49:D49)</f>
        <v>1139</v>
      </c>
      <c r="F49" s="124"/>
      <c r="G49" s="126"/>
      <c r="H49" s="163"/>
      <c r="I49" s="127"/>
      <c r="J49" s="3"/>
      <c r="K49" s="6"/>
      <c r="L49" s="13" t="s">
        <v>11</v>
      </c>
      <c r="M49" s="39">
        <v>86899</v>
      </c>
      <c r="N49" s="37">
        <v>85578</v>
      </c>
      <c r="O49" s="181">
        <f>SUM(M49:N49)</f>
        <v>172477</v>
      </c>
      <c r="P49" s="401">
        <v>0</v>
      </c>
      <c r="Q49" s="181">
        <f>O49+P49</f>
        <v>172477</v>
      </c>
      <c r="R49" s="39"/>
      <c r="S49" s="37"/>
      <c r="T49" s="181"/>
      <c r="U49" s="147"/>
      <c r="V49" s="181"/>
      <c r="W49" s="40"/>
    </row>
    <row r="50" spans="1:23" ht="14.25" customHeight="1" thickBot="1">
      <c r="A50" s="3" t="str">
        <f>IF(ISERROR(F50/G50)," ",IF(F50/G50&gt;0.5,IF(F50/G50&lt;1.5," ","NOT OK"),"NOT OK"))</f>
        <v xml:space="preserve"> </v>
      </c>
      <c r="B50" s="115" t="s">
        <v>12</v>
      </c>
      <c r="C50" s="128">
        <v>619</v>
      </c>
      <c r="D50" s="130">
        <v>620</v>
      </c>
      <c r="E50" s="163">
        <f>SUM(C50:D50)</f>
        <v>1239</v>
      </c>
      <c r="F50" s="128"/>
      <c r="G50" s="130"/>
      <c r="H50" s="163"/>
      <c r="I50" s="127"/>
      <c r="J50" s="3"/>
      <c r="K50" s="6"/>
      <c r="L50" s="22" t="s">
        <v>12</v>
      </c>
      <c r="M50" s="39">
        <v>99112</v>
      </c>
      <c r="N50" s="37">
        <v>95956</v>
      </c>
      <c r="O50" s="181">
        <f t="shared" ref="O50" si="86">SUM(M50:N50)</f>
        <v>195068</v>
      </c>
      <c r="P50" s="401">
        <v>0</v>
      </c>
      <c r="Q50" s="234">
        <f t="shared" ref="Q50" si="87">O50+P50</f>
        <v>195068</v>
      </c>
      <c r="R50" s="39"/>
      <c r="S50" s="37"/>
      <c r="T50" s="181"/>
      <c r="U50" s="147"/>
      <c r="V50" s="234"/>
      <c r="W50" s="40"/>
    </row>
    <row r="51" spans="1:23" ht="14.25" customHeight="1" thickTop="1" thickBot="1">
      <c r="A51" s="380" t="str">
        <f t="shared" ref="A51:A52" si="88">IF(ISERROR(F51/G51)," ",IF(F51/G51&gt;0.5,IF(F51/G51&lt;1.5," ","NOT OK"),"NOT OK"))</f>
        <v xml:space="preserve"> </v>
      </c>
      <c r="B51" s="131" t="s">
        <v>57</v>
      </c>
      <c r="C51" s="132">
        <f t="shared" ref="C51:E51" si="89">+C47+C49+C50</f>
        <v>1664</v>
      </c>
      <c r="D51" s="133">
        <f t="shared" si="89"/>
        <v>1663</v>
      </c>
      <c r="E51" s="160">
        <f t="shared" si="89"/>
        <v>3327</v>
      </c>
      <c r="F51" s="132"/>
      <c r="G51" s="133"/>
      <c r="H51" s="160"/>
      <c r="I51" s="135"/>
      <c r="J51" s="3"/>
      <c r="L51" s="41" t="s">
        <v>57</v>
      </c>
      <c r="M51" s="45">
        <f t="shared" ref="M51:Q51" si="90">+M47+M49+M50</f>
        <v>266191</v>
      </c>
      <c r="N51" s="43">
        <f t="shared" si="90"/>
        <v>259490</v>
      </c>
      <c r="O51" s="182">
        <f t="shared" si="90"/>
        <v>525681</v>
      </c>
      <c r="P51" s="43">
        <f t="shared" si="90"/>
        <v>0</v>
      </c>
      <c r="Q51" s="182">
        <f t="shared" si="90"/>
        <v>525681</v>
      </c>
      <c r="R51" s="45"/>
      <c r="S51" s="43"/>
      <c r="T51" s="182"/>
      <c r="U51" s="43"/>
      <c r="V51" s="182"/>
      <c r="W51" s="46"/>
    </row>
    <row r="52" spans="1:23" ht="14.25" customHeight="1" thickTop="1" thickBot="1">
      <c r="A52" s="381" t="str">
        <f t="shared" si="88"/>
        <v xml:space="preserve"> </v>
      </c>
      <c r="B52" s="131" t="s">
        <v>63</v>
      </c>
      <c r="C52" s="132">
        <f t="shared" ref="C52:E52" si="91">+C38+C42+C46+C51</f>
        <v>5834</v>
      </c>
      <c r="D52" s="134">
        <f t="shared" si="91"/>
        <v>5835</v>
      </c>
      <c r="E52" s="164">
        <f t="shared" si="91"/>
        <v>11669</v>
      </c>
      <c r="F52" s="132"/>
      <c r="G52" s="134"/>
      <c r="H52" s="164"/>
      <c r="I52" s="136"/>
      <c r="J52" s="7"/>
      <c r="L52" s="41" t="s">
        <v>63</v>
      </c>
      <c r="M52" s="45">
        <f t="shared" ref="M52:Q52" si="92">+M38+M42+M46+M51</f>
        <v>918622</v>
      </c>
      <c r="N52" s="43">
        <f t="shared" si="92"/>
        <v>918649</v>
      </c>
      <c r="O52" s="182">
        <f t="shared" si="92"/>
        <v>1837271</v>
      </c>
      <c r="P52" s="43">
        <f t="shared" si="92"/>
        <v>419</v>
      </c>
      <c r="Q52" s="182">
        <f t="shared" si="92"/>
        <v>1837690</v>
      </c>
      <c r="R52" s="45"/>
      <c r="S52" s="43"/>
      <c r="T52" s="182"/>
      <c r="U52" s="43"/>
      <c r="V52" s="182"/>
      <c r="W52" s="46"/>
    </row>
    <row r="53" spans="1:23" ht="14.25" thickTop="1" thickBot="1">
      <c r="B53" s="145" t="s">
        <v>60</v>
      </c>
      <c r="C53" s="106"/>
      <c r="D53" s="106"/>
      <c r="E53" s="106"/>
      <c r="F53" s="106"/>
      <c r="G53" s="106"/>
      <c r="H53" s="106"/>
      <c r="I53" s="107"/>
      <c r="J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1:23" ht="13.5" thickTop="1">
      <c r="B54" s="449" t="s">
        <v>27</v>
      </c>
      <c r="C54" s="450"/>
      <c r="D54" s="450"/>
      <c r="E54" s="450"/>
      <c r="F54" s="450"/>
      <c r="G54" s="450"/>
      <c r="H54" s="450"/>
      <c r="I54" s="451"/>
      <c r="J54" s="3"/>
      <c r="L54" s="452" t="s">
        <v>28</v>
      </c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4"/>
    </row>
    <row r="55" spans="1:23" ht="13.5" thickBot="1">
      <c r="B55" s="455" t="s">
        <v>30</v>
      </c>
      <c r="C55" s="456"/>
      <c r="D55" s="456"/>
      <c r="E55" s="456"/>
      <c r="F55" s="456"/>
      <c r="G55" s="456"/>
      <c r="H55" s="456"/>
      <c r="I55" s="457"/>
      <c r="J55" s="3"/>
      <c r="L55" s="458" t="s">
        <v>50</v>
      </c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60"/>
    </row>
    <row r="56" spans="1:23" ht="14.25" thickTop="1" thickBot="1">
      <c r="B56" s="105"/>
      <c r="C56" s="106"/>
      <c r="D56" s="106"/>
      <c r="E56" s="106"/>
      <c r="F56" s="106"/>
      <c r="G56" s="106"/>
      <c r="H56" s="106"/>
      <c r="I56" s="107"/>
      <c r="J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1:23" ht="14.25" thickTop="1" thickBot="1">
      <c r="B57" s="108"/>
      <c r="C57" s="461" t="s">
        <v>64</v>
      </c>
      <c r="D57" s="462"/>
      <c r="E57" s="463"/>
      <c r="F57" s="461" t="s">
        <v>65</v>
      </c>
      <c r="G57" s="462"/>
      <c r="H57" s="463"/>
      <c r="I57" s="109" t="s">
        <v>2</v>
      </c>
      <c r="J57" s="3"/>
      <c r="L57" s="11"/>
      <c r="M57" s="464" t="s">
        <v>64</v>
      </c>
      <c r="N57" s="465"/>
      <c r="O57" s="465"/>
      <c r="P57" s="465"/>
      <c r="Q57" s="466"/>
      <c r="R57" s="464" t="s">
        <v>65</v>
      </c>
      <c r="S57" s="465"/>
      <c r="T57" s="465"/>
      <c r="U57" s="465"/>
      <c r="V57" s="466"/>
      <c r="W57" s="12" t="s">
        <v>2</v>
      </c>
    </row>
    <row r="58" spans="1:23" ht="13.5" thickTop="1">
      <c r="B58" s="110" t="s">
        <v>3</v>
      </c>
      <c r="C58" s="111"/>
      <c r="D58" s="112"/>
      <c r="E58" s="113"/>
      <c r="F58" s="111"/>
      <c r="G58" s="112"/>
      <c r="H58" s="113"/>
      <c r="I58" s="114" t="s">
        <v>4</v>
      </c>
      <c r="J58" s="3"/>
      <c r="L58" s="13" t="s">
        <v>3</v>
      </c>
      <c r="M58" s="19"/>
      <c r="N58" s="15"/>
      <c r="O58" s="16"/>
      <c r="P58" s="17"/>
      <c r="Q58" s="20"/>
      <c r="R58" s="19"/>
      <c r="S58" s="15"/>
      <c r="T58" s="16"/>
      <c r="U58" s="17"/>
      <c r="V58" s="20"/>
      <c r="W58" s="21" t="s">
        <v>4</v>
      </c>
    </row>
    <row r="59" spans="1:23" ht="13.5" thickBot="1">
      <c r="B59" s="115" t="s">
        <v>29</v>
      </c>
      <c r="C59" s="116" t="s">
        <v>5</v>
      </c>
      <c r="D59" s="117" t="s">
        <v>6</v>
      </c>
      <c r="E59" s="408" t="s">
        <v>7</v>
      </c>
      <c r="F59" s="116" t="s">
        <v>5</v>
      </c>
      <c r="G59" s="117" t="s">
        <v>6</v>
      </c>
      <c r="H59" s="398" t="s">
        <v>7</v>
      </c>
      <c r="I59" s="119"/>
      <c r="J59" s="3"/>
      <c r="L59" s="22"/>
      <c r="M59" s="27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1:23" ht="5.25" customHeight="1" thickTop="1">
      <c r="B60" s="110"/>
      <c r="C60" s="120"/>
      <c r="D60" s="121"/>
      <c r="E60" s="122"/>
      <c r="F60" s="120"/>
      <c r="G60" s="121"/>
      <c r="H60" s="122"/>
      <c r="I60" s="123"/>
      <c r="J60" s="3"/>
      <c r="L60" s="13"/>
      <c r="M60" s="33"/>
      <c r="N60" s="30"/>
      <c r="O60" s="31"/>
      <c r="P60" s="32"/>
      <c r="Q60" s="34"/>
      <c r="R60" s="33"/>
      <c r="S60" s="30"/>
      <c r="T60" s="31"/>
      <c r="U60" s="32"/>
      <c r="V60" s="34"/>
      <c r="W60" s="35"/>
    </row>
    <row r="61" spans="1:23" ht="14.25" customHeight="1">
      <c r="A61" s="3" t="str">
        <f t="shared" si="21"/>
        <v xml:space="preserve"> </v>
      </c>
      <c r="B61" s="110" t="s">
        <v>13</v>
      </c>
      <c r="C61" s="124">
        <f t="shared" ref="C61:E61" si="93">+C9+C35</f>
        <v>518</v>
      </c>
      <c r="D61" s="126">
        <f t="shared" si="93"/>
        <v>519</v>
      </c>
      <c r="E61" s="163">
        <f t="shared" si="93"/>
        <v>1037</v>
      </c>
      <c r="F61" s="124">
        <f t="shared" ref="F61:H63" si="94">+F9+F35</f>
        <v>609</v>
      </c>
      <c r="G61" s="126">
        <f t="shared" si="94"/>
        <v>608</v>
      </c>
      <c r="H61" s="163">
        <f t="shared" si="94"/>
        <v>1217</v>
      </c>
      <c r="I61" s="127">
        <f t="shared" ref="I61:I72" si="95">IF(E61=0,0,((H61/E61)-1)*100)</f>
        <v>17.357762777242037</v>
      </c>
      <c r="J61" s="3"/>
      <c r="L61" s="13" t="s">
        <v>13</v>
      </c>
      <c r="M61" s="39">
        <f t="shared" ref="M61:N61" si="96">+M9+M35</f>
        <v>87295</v>
      </c>
      <c r="N61" s="37">
        <f t="shared" si="96"/>
        <v>88703</v>
      </c>
      <c r="O61" s="181">
        <f t="shared" ref="O61:O62" si="97">SUM(M61:N61)</f>
        <v>175998</v>
      </c>
      <c r="P61" s="38">
        <f>P9+P35</f>
        <v>317</v>
      </c>
      <c r="Q61" s="184">
        <f>+O61+P61</f>
        <v>176315</v>
      </c>
      <c r="R61" s="39">
        <f t="shared" ref="R61:S63" si="98">+R9+R35</f>
        <v>99310</v>
      </c>
      <c r="S61" s="37">
        <f t="shared" si="98"/>
        <v>103080</v>
      </c>
      <c r="T61" s="181">
        <f t="shared" ref="T61:T62" si="99">SUM(R61:S61)</f>
        <v>202390</v>
      </c>
      <c r="U61" s="38">
        <f>U9+U35</f>
        <v>176</v>
      </c>
      <c r="V61" s="184">
        <f>+T61+U61</f>
        <v>202566</v>
      </c>
      <c r="W61" s="40">
        <f t="shared" ref="W61:W72" si="100">IF(Q61=0,0,((V61/Q61)-1)*100)</f>
        <v>14.888693531463581</v>
      </c>
    </row>
    <row r="62" spans="1:23" ht="14.25" customHeight="1">
      <c r="A62" s="3" t="str">
        <f t="shared" si="21"/>
        <v xml:space="preserve"> </v>
      </c>
      <c r="B62" s="110" t="s">
        <v>14</v>
      </c>
      <c r="C62" s="124">
        <f t="shared" ref="C62:E62" si="101">+C10+C36</f>
        <v>461</v>
      </c>
      <c r="D62" s="126">
        <f t="shared" si="101"/>
        <v>461</v>
      </c>
      <c r="E62" s="163">
        <f t="shared" si="101"/>
        <v>922</v>
      </c>
      <c r="F62" s="124">
        <f t="shared" si="94"/>
        <v>514</v>
      </c>
      <c r="G62" s="126">
        <f t="shared" si="94"/>
        <v>515</v>
      </c>
      <c r="H62" s="163">
        <f t="shared" si="94"/>
        <v>1029</v>
      </c>
      <c r="I62" s="127">
        <f t="shared" si="95"/>
        <v>11.605206073752704</v>
      </c>
      <c r="J62" s="3"/>
      <c r="L62" s="13" t="s">
        <v>14</v>
      </c>
      <c r="M62" s="39">
        <f t="shared" ref="M62:N62" si="102">+M10+M36</f>
        <v>72930</v>
      </c>
      <c r="N62" s="37">
        <f t="shared" si="102"/>
        <v>75008</v>
      </c>
      <c r="O62" s="181">
        <f t="shared" si="97"/>
        <v>147938</v>
      </c>
      <c r="P62" s="38">
        <f>P10+P36</f>
        <v>0</v>
      </c>
      <c r="Q62" s="184">
        <f>+O62+P62</f>
        <v>147938</v>
      </c>
      <c r="R62" s="39">
        <f t="shared" si="98"/>
        <v>84400</v>
      </c>
      <c r="S62" s="37">
        <f t="shared" si="98"/>
        <v>85867</v>
      </c>
      <c r="T62" s="181">
        <f t="shared" si="99"/>
        <v>170267</v>
      </c>
      <c r="U62" s="38">
        <f>U10+U36</f>
        <v>0</v>
      </c>
      <c r="V62" s="184">
        <f>+T62+U62</f>
        <v>170267</v>
      </c>
      <c r="W62" s="40">
        <f t="shared" si="100"/>
        <v>15.093485108626581</v>
      </c>
    </row>
    <row r="63" spans="1:23" ht="14.25" customHeight="1" thickBot="1">
      <c r="A63" s="3" t="str">
        <f>IF(ISERROR(F63/G63)," ",IF(F63/G63&gt;0.5,IF(F63/G63&lt;1.5," ","NOT OK"),"NOT OK"))</f>
        <v xml:space="preserve"> </v>
      </c>
      <c r="B63" s="110" t="s">
        <v>15</v>
      </c>
      <c r="C63" s="124">
        <f t="shared" ref="C63:E63" si="103">+C11+C37</f>
        <v>516</v>
      </c>
      <c r="D63" s="126">
        <f t="shared" si="103"/>
        <v>516</v>
      </c>
      <c r="E63" s="163">
        <f t="shared" si="103"/>
        <v>1032</v>
      </c>
      <c r="F63" s="124">
        <f t="shared" si="94"/>
        <v>595</v>
      </c>
      <c r="G63" s="126">
        <f t="shared" si="94"/>
        <v>594</v>
      </c>
      <c r="H63" s="163">
        <f t="shared" si="94"/>
        <v>1189</v>
      </c>
      <c r="I63" s="127">
        <f>IF(E63=0,0,((H63/E63)-1)*100)</f>
        <v>15.213178294573648</v>
      </c>
      <c r="J63" s="3"/>
      <c r="L63" s="13" t="s">
        <v>15</v>
      </c>
      <c r="M63" s="39">
        <f t="shared" ref="M63:N63" si="104">+M11+M37</f>
        <v>80113</v>
      </c>
      <c r="N63" s="37">
        <f t="shared" si="104"/>
        <v>80806</v>
      </c>
      <c r="O63" s="181">
        <f>SUM(M63:N63)</f>
        <v>160919</v>
      </c>
      <c r="P63" s="38">
        <f>P11+P37</f>
        <v>0</v>
      </c>
      <c r="Q63" s="184">
        <f>+O63+P63</f>
        <v>160919</v>
      </c>
      <c r="R63" s="39">
        <f t="shared" si="98"/>
        <v>92421</v>
      </c>
      <c r="S63" s="37">
        <f t="shared" si="98"/>
        <v>92151</v>
      </c>
      <c r="T63" s="181">
        <f>SUM(R63:S63)</f>
        <v>184572</v>
      </c>
      <c r="U63" s="38">
        <f>U11+U37</f>
        <v>0</v>
      </c>
      <c r="V63" s="184">
        <f>+T63+U63</f>
        <v>184572</v>
      </c>
      <c r="W63" s="40">
        <f>IF(Q63=0,0,((V63/Q63)-1)*100)</f>
        <v>14.698699345633525</v>
      </c>
    </row>
    <row r="64" spans="1:23" ht="14.25" customHeight="1" thickTop="1" thickBot="1">
      <c r="A64" s="3" t="str">
        <f t="shared" si="21"/>
        <v xml:space="preserve"> </v>
      </c>
      <c r="B64" s="131" t="s">
        <v>61</v>
      </c>
      <c r="C64" s="132">
        <f t="shared" ref="C64:E64" si="105">+C61+C62+C63</f>
        <v>1495</v>
      </c>
      <c r="D64" s="134">
        <f t="shared" si="105"/>
        <v>1496</v>
      </c>
      <c r="E64" s="164">
        <f t="shared" si="105"/>
        <v>2991</v>
      </c>
      <c r="F64" s="132">
        <f t="shared" ref="F64:H64" si="106">+F61+F62+F63</f>
        <v>1718</v>
      </c>
      <c r="G64" s="134">
        <f t="shared" si="106"/>
        <v>1717</v>
      </c>
      <c r="H64" s="164">
        <f t="shared" si="106"/>
        <v>3435</v>
      </c>
      <c r="I64" s="136">
        <f>IF(E64=0,0,((H64/E64)-1)*100)</f>
        <v>14.8445336008024</v>
      </c>
      <c r="J64" s="7"/>
      <c r="L64" s="41" t="s">
        <v>61</v>
      </c>
      <c r="M64" s="45">
        <f t="shared" ref="M64:Q64" si="107">+M61+M62+M63</f>
        <v>240338</v>
      </c>
      <c r="N64" s="43">
        <f t="shared" si="107"/>
        <v>244517</v>
      </c>
      <c r="O64" s="182">
        <f t="shared" si="107"/>
        <v>484855</v>
      </c>
      <c r="P64" s="43">
        <f t="shared" si="107"/>
        <v>317</v>
      </c>
      <c r="Q64" s="182">
        <f t="shared" si="107"/>
        <v>485172</v>
      </c>
      <c r="R64" s="45">
        <f t="shared" ref="R64:V64" si="108">+R61+R62+R63</f>
        <v>276131</v>
      </c>
      <c r="S64" s="43">
        <f t="shared" si="108"/>
        <v>281098</v>
      </c>
      <c r="T64" s="182">
        <f t="shared" si="108"/>
        <v>557229</v>
      </c>
      <c r="U64" s="43">
        <f t="shared" si="108"/>
        <v>176</v>
      </c>
      <c r="V64" s="182">
        <f t="shared" si="108"/>
        <v>557405</v>
      </c>
      <c r="W64" s="46">
        <f>IF(Q64=0,0,((V64/Q64)-1)*100)</f>
        <v>14.888122150495086</v>
      </c>
    </row>
    <row r="65" spans="1:23" ht="14.25" customHeight="1" thickTop="1">
      <c r="A65" s="3" t="str">
        <f t="shared" si="21"/>
        <v xml:space="preserve"> </v>
      </c>
      <c r="B65" s="110" t="s">
        <v>16</v>
      </c>
      <c r="C65" s="137">
        <f t="shared" ref="C65:E65" si="109">+C13+C39</f>
        <v>491</v>
      </c>
      <c r="D65" s="139">
        <f t="shared" si="109"/>
        <v>491</v>
      </c>
      <c r="E65" s="163">
        <f t="shared" si="109"/>
        <v>982</v>
      </c>
      <c r="F65" s="137">
        <f t="shared" ref="F65:H67" si="110">+F13+F39</f>
        <v>616</v>
      </c>
      <c r="G65" s="139">
        <f t="shared" si="110"/>
        <v>616</v>
      </c>
      <c r="H65" s="163">
        <f t="shared" si="110"/>
        <v>1232</v>
      </c>
      <c r="I65" s="127">
        <f t="shared" si="95"/>
        <v>25.458248472505083</v>
      </c>
      <c r="J65" s="7"/>
      <c r="L65" s="13" t="s">
        <v>16</v>
      </c>
      <c r="M65" s="39">
        <f t="shared" ref="M65:N65" si="111">+M13+M39</f>
        <v>77793</v>
      </c>
      <c r="N65" s="37">
        <f t="shared" si="111"/>
        <v>78623</v>
      </c>
      <c r="O65" s="181">
        <f t="shared" ref="O65" si="112">SUM(M65:N65)</f>
        <v>156416</v>
      </c>
      <c r="P65" s="38">
        <f>P13+P39</f>
        <v>0</v>
      </c>
      <c r="Q65" s="184">
        <f>+O65+P65</f>
        <v>156416</v>
      </c>
      <c r="R65" s="39">
        <f t="shared" ref="R65:S67" si="113">+R13+R39</f>
        <v>96184</v>
      </c>
      <c r="S65" s="37">
        <f t="shared" si="113"/>
        <v>96648</v>
      </c>
      <c r="T65" s="181">
        <f t="shared" ref="T65:T67" si="114">SUM(R65:S65)</f>
        <v>192832</v>
      </c>
      <c r="U65" s="38">
        <f>U13+U39</f>
        <v>534</v>
      </c>
      <c r="V65" s="184">
        <f>+T65+U65</f>
        <v>193366</v>
      </c>
      <c r="W65" s="40">
        <f t="shared" si="100"/>
        <v>23.622903027823238</v>
      </c>
    </row>
    <row r="66" spans="1:23" ht="14.25" customHeight="1">
      <c r="A66" s="3" t="str">
        <f>IF(ISERROR(F66/G66)," ",IF(F66/G66&gt;0.5,IF(F66/G66&lt;1.5," ","NOT OK"),"NOT OK"))</f>
        <v xml:space="preserve"> </v>
      </c>
      <c r="B66" s="110" t="s">
        <v>17</v>
      </c>
      <c r="C66" s="137">
        <f t="shared" ref="C66:E66" si="115">+C14+C40</f>
        <v>485</v>
      </c>
      <c r="D66" s="139">
        <f t="shared" si="115"/>
        <v>485</v>
      </c>
      <c r="E66" s="163">
        <f t="shared" si="115"/>
        <v>970</v>
      </c>
      <c r="F66" s="137">
        <f t="shared" si="110"/>
        <v>584</v>
      </c>
      <c r="G66" s="139">
        <f t="shared" si="110"/>
        <v>585</v>
      </c>
      <c r="H66" s="163">
        <f t="shared" si="110"/>
        <v>1169</v>
      </c>
      <c r="I66" s="127">
        <f>IF(E66=0,0,((H66/E66)-1)*100)</f>
        <v>20.515463917525768</v>
      </c>
      <c r="J66" s="3"/>
      <c r="L66" s="13" t="s">
        <v>17</v>
      </c>
      <c r="M66" s="39">
        <f t="shared" ref="M66:N66" si="116">+M14+M40</f>
        <v>71601</v>
      </c>
      <c r="N66" s="37">
        <f t="shared" si="116"/>
        <v>73805</v>
      </c>
      <c r="O66" s="181">
        <f>SUM(M66:N66)</f>
        <v>145406</v>
      </c>
      <c r="P66" s="401">
        <f>P14+P40</f>
        <v>0</v>
      </c>
      <c r="Q66" s="181">
        <f>+O66+P66</f>
        <v>145406</v>
      </c>
      <c r="R66" s="39">
        <f t="shared" si="113"/>
        <v>89991</v>
      </c>
      <c r="S66" s="37">
        <f t="shared" si="113"/>
        <v>92712</v>
      </c>
      <c r="T66" s="181">
        <f>SUM(R66:S66)</f>
        <v>182703</v>
      </c>
      <c r="U66" s="147">
        <f>U14+U40</f>
        <v>0</v>
      </c>
      <c r="V66" s="181">
        <f>+T66+U66</f>
        <v>182703</v>
      </c>
      <c r="W66" s="40">
        <f>IF(Q66=0,0,((V66/Q66)-1)*100)</f>
        <v>25.650248270360244</v>
      </c>
    </row>
    <row r="67" spans="1:23" ht="14.25" customHeight="1" thickBot="1">
      <c r="A67" s="3" t="str">
        <f t="shared" ref="A67:A74" si="117">IF(ISERROR(F67/G67)," ",IF(F67/G67&gt;0.5,IF(F67/G67&lt;1.5," ","NOT OK"),"NOT OK"))</f>
        <v xml:space="preserve"> </v>
      </c>
      <c r="B67" s="110" t="s">
        <v>18</v>
      </c>
      <c r="C67" s="137">
        <f t="shared" ref="C67:E67" si="118">+C15+C41</f>
        <v>415</v>
      </c>
      <c r="D67" s="139">
        <f t="shared" si="118"/>
        <v>415</v>
      </c>
      <c r="E67" s="163">
        <f t="shared" si="118"/>
        <v>830</v>
      </c>
      <c r="F67" s="137">
        <f t="shared" si="110"/>
        <v>559</v>
      </c>
      <c r="G67" s="139">
        <f t="shared" si="110"/>
        <v>558</v>
      </c>
      <c r="H67" s="163">
        <f t="shared" si="110"/>
        <v>1117</v>
      </c>
      <c r="I67" s="127">
        <f t="shared" si="95"/>
        <v>34.578313253012041</v>
      </c>
      <c r="J67" s="3"/>
      <c r="L67" s="13" t="s">
        <v>18</v>
      </c>
      <c r="M67" s="39">
        <f t="shared" ref="M67:N67" si="119">+M15+M41</f>
        <v>64696</v>
      </c>
      <c r="N67" s="37">
        <f t="shared" si="119"/>
        <v>63832</v>
      </c>
      <c r="O67" s="181">
        <f t="shared" ref="O67" si="120">SUM(M67:N67)</f>
        <v>128528</v>
      </c>
      <c r="P67" s="401">
        <f>P15+P41</f>
        <v>102</v>
      </c>
      <c r="Q67" s="181">
        <f>+O67+P67</f>
        <v>128630</v>
      </c>
      <c r="R67" s="39">
        <f t="shared" si="113"/>
        <v>81177</v>
      </c>
      <c r="S67" s="37">
        <f t="shared" si="113"/>
        <v>80529</v>
      </c>
      <c r="T67" s="181">
        <f t="shared" si="114"/>
        <v>161706</v>
      </c>
      <c r="U67" s="147">
        <f>U15+U41</f>
        <v>0</v>
      </c>
      <c r="V67" s="181">
        <f>+T67+U67</f>
        <v>161706</v>
      </c>
      <c r="W67" s="40">
        <f t="shared" si="100"/>
        <v>25.714063593251968</v>
      </c>
    </row>
    <row r="68" spans="1:23" ht="14.25" customHeight="1" thickTop="1" thickBot="1">
      <c r="A68" s="9" t="str">
        <f t="shared" si="117"/>
        <v xml:space="preserve"> </v>
      </c>
      <c r="B68" s="140" t="s">
        <v>19</v>
      </c>
      <c r="C68" s="132">
        <f t="shared" ref="C68:E68" si="121">+C65+C66+C67</f>
        <v>1391</v>
      </c>
      <c r="D68" s="142">
        <f t="shared" si="121"/>
        <v>1391</v>
      </c>
      <c r="E68" s="165">
        <f t="shared" si="121"/>
        <v>2782</v>
      </c>
      <c r="F68" s="132">
        <f t="shared" ref="F68:H68" si="122">+F65+F66+F67</f>
        <v>1759</v>
      </c>
      <c r="G68" s="142">
        <f t="shared" si="122"/>
        <v>1759</v>
      </c>
      <c r="H68" s="165">
        <f t="shared" si="122"/>
        <v>3518</v>
      </c>
      <c r="I68" s="135">
        <f t="shared" si="95"/>
        <v>26.455787203450765</v>
      </c>
      <c r="J68" s="9"/>
      <c r="K68" s="10"/>
      <c r="L68" s="47" t="s">
        <v>19</v>
      </c>
      <c r="M68" s="48">
        <f t="shared" ref="M68:Q68" si="123">+M65+M66+M67</f>
        <v>214090</v>
      </c>
      <c r="N68" s="49">
        <f t="shared" si="123"/>
        <v>216260</v>
      </c>
      <c r="O68" s="183">
        <f t="shared" si="123"/>
        <v>430350</v>
      </c>
      <c r="P68" s="49">
        <f t="shared" si="123"/>
        <v>102</v>
      </c>
      <c r="Q68" s="183">
        <f t="shared" si="123"/>
        <v>430452</v>
      </c>
      <c r="R68" s="48">
        <f t="shared" ref="R68:V68" si="124">+R65+R66+R67</f>
        <v>267352</v>
      </c>
      <c r="S68" s="49">
        <f t="shared" si="124"/>
        <v>269889</v>
      </c>
      <c r="T68" s="183">
        <f t="shared" si="124"/>
        <v>537241</v>
      </c>
      <c r="U68" s="49">
        <f t="shared" si="124"/>
        <v>534</v>
      </c>
      <c r="V68" s="183">
        <f t="shared" si="124"/>
        <v>537775</v>
      </c>
      <c r="W68" s="50">
        <f t="shared" si="100"/>
        <v>24.932628957467973</v>
      </c>
    </row>
    <row r="69" spans="1:23" ht="14.25" customHeight="1" thickTop="1">
      <c r="A69" s="3" t="str">
        <f t="shared" si="117"/>
        <v xml:space="preserve"> </v>
      </c>
      <c r="B69" s="110" t="s">
        <v>21</v>
      </c>
      <c r="C69" s="124">
        <f t="shared" ref="C69:E69" si="125">+C17+C43</f>
        <v>462</v>
      </c>
      <c r="D69" s="126">
        <f t="shared" si="125"/>
        <v>462</v>
      </c>
      <c r="E69" s="166">
        <f t="shared" si="125"/>
        <v>924</v>
      </c>
      <c r="F69" s="124">
        <f t="shared" ref="F69:H71" si="126">+F17+F43</f>
        <v>548</v>
      </c>
      <c r="G69" s="126">
        <f t="shared" si="126"/>
        <v>549</v>
      </c>
      <c r="H69" s="166">
        <f t="shared" si="126"/>
        <v>1097</v>
      </c>
      <c r="I69" s="127">
        <f t="shared" si="95"/>
        <v>18.722943722943718</v>
      </c>
      <c r="J69" s="3"/>
      <c r="L69" s="13" t="s">
        <v>21</v>
      </c>
      <c r="M69" s="39">
        <f t="shared" ref="M69:N69" si="127">+M17+M43</f>
        <v>70938</v>
      </c>
      <c r="N69" s="37">
        <f t="shared" si="127"/>
        <v>70859</v>
      </c>
      <c r="O69" s="181">
        <f t="shared" ref="O69:O71" si="128">SUM(M69:N69)</f>
        <v>141797</v>
      </c>
      <c r="P69" s="401">
        <f>P17+P43</f>
        <v>0</v>
      </c>
      <c r="Q69" s="181">
        <f>+O69+P69</f>
        <v>141797</v>
      </c>
      <c r="R69" s="39">
        <f t="shared" ref="R69:S71" si="129">+R17+R43</f>
        <v>86282</v>
      </c>
      <c r="S69" s="37">
        <f t="shared" si="129"/>
        <v>84487</v>
      </c>
      <c r="T69" s="181">
        <f t="shared" ref="T69:T71" si="130">SUM(R69:S69)</f>
        <v>170769</v>
      </c>
      <c r="U69" s="147">
        <f>U17+U43</f>
        <v>0</v>
      </c>
      <c r="V69" s="181">
        <f>+T69+U69</f>
        <v>170769</v>
      </c>
      <c r="W69" s="40">
        <f t="shared" si="100"/>
        <v>20.432026065431575</v>
      </c>
    </row>
    <row r="70" spans="1:23" ht="14.25" customHeight="1">
      <c r="A70" s="3" t="str">
        <f t="shared" si="117"/>
        <v xml:space="preserve"> </v>
      </c>
      <c r="B70" s="110" t="s">
        <v>22</v>
      </c>
      <c r="C70" s="124">
        <f t="shared" ref="C70:E70" si="131">+C18+C44</f>
        <v>479</v>
      </c>
      <c r="D70" s="126">
        <f t="shared" si="131"/>
        <v>480</v>
      </c>
      <c r="E70" s="159">
        <f t="shared" si="131"/>
        <v>959</v>
      </c>
      <c r="F70" s="124">
        <f t="shared" si="126"/>
        <v>555</v>
      </c>
      <c r="G70" s="126">
        <f t="shared" si="126"/>
        <v>555</v>
      </c>
      <c r="H70" s="159">
        <f t="shared" si="126"/>
        <v>1110</v>
      </c>
      <c r="I70" s="127">
        <f t="shared" si="95"/>
        <v>15.745568300312819</v>
      </c>
      <c r="J70" s="3"/>
      <c r="L70" s="13" t="s">
        <v>22</v>
      </c>
      <c r="M70" s="39">
        <f t="shared" ref="M70:N70" si="132">+M18+M44</f>
        <v>76043</v>
      </c>
      <c r="N70" s="37">
        <f t="shared" si="132"/>
        <v>75719</v>
      </c>
      <c r="O70" s="181">
        <f t="shared" si="128"/>
        <v>151762</v>
      </c>
      <c r="P70" s="401">
        <f>P18+P44</f>
        <v>0</v>
      </c>
      <c r="Q70" s="181">
        <f>+O70+P70</f>
        <v>151762</v>
      </c>
      <c r="R70" s="39">
        <f t="shared" si="129"/>
        <v>84190</v>
      </c>
      <c r="S70" s="37">
        <f t="shared" si="129"/>
        <v>84767</v>
      </c>
      <c r="T70" s="181">
        <f t="shared" si="130"/>
        <v>168957</v>
      </c>
      <c r="U70" s="147">
        <f>U18+U44</f>
        <v>162</v>
      </c>
      <c r="V70" s="181">
        <f>+T70+U70</f>
        <v>169119</v>
      </c>
      <c r="W70" s="40">
        <f t="shared" si="100"/>
        <v>11.436986861006048</v>
      </c>
    </row>
    <row r="71" spans="1:23" ht="14.25" customHeight="1" thickBot="1">
      <c r="A71" s="3" t="str">
        <f t="shared" si="117"/>
        <v xml:space="preserve"> </v>
      </c>
      <c r="B71" s="110" t="s">
        <v>23</v>
      </c>
      <c r="C71" s="124">
        <f t="shared" ref="C71:E71" si="133">+C19+C45</f>
        <v>463</v>
      </c>
      <c r="D71" s="143">
        <f t="shared" si="133"/>
        <v>463</v>
      </c>
      <c r="E71" s="161">
        <f t="shared" si="133"/>
        <v>926</v>
      </c>
      <c r="F71" s="124">
        <f t="shared" si="126"/>
        <v>522</v>
      </c>
      <c r="G71" s="143">
        <f t="shared" si="126"/>
        <v>522</v>
      </c>
      <c r="H71" s="161">
        <f t="shared" si="126"/>
        <v>1044</v>
      </c>
      <c r="I71" s="144">
        <f t="shared" si="95"/>
        <v>12.742980561555072</v>
      </c>
      <c r="J71" s="3"/>
      <c r="L71" s="13" t="s">
        <v>23</v>
      </c>
      <c r="M71" s="39">
        <f t="shared" ref="M71:N71" si="134">+M19+M45</f>
        <v>71603</v>
      </c>
      <c r="N71" s="37">
        <f t="shared" si="134"/>
        <v>71015</v>
      </c>
      <c r="O71" s="181">
        <f t="shared" si="128"/>
        <v>142618</v>
      </c>
      <c r="P71" s="38">
        <f>P19+P45</f>
        <v>0</v>
      </c>
      <c r="Q71" s="184">
        <f>+O71+P71</f>
        <v>142618</v>
      </c>
      <c r="R71" s="39">
        <f t="shared" si="129"/>
        <v>77864</v>
      </c>
      <c r="S71" s="37">
        <f t="shared" si="129"/>
        <v>77391</v>
      </c>
      <c r="T71" s="181">
        <f t="shared" si="130"/>
        <v>155255</v>
      </c>
      <c r="U71" s="38">
        <f>U19+U45</f>
        <v>0</v>
      </c>
      <c r="V71" s="184">
        <f>+T71+U71</f>
        <v>155255</v>
      </c>
      <c r="W71" s="40">
        <f t="shared" si="100"/>
        <v>8.8607328668190544</v>
      </c>
    </row>
    <row r="72" spans="1:23" ht="14.25" customHeight="1" thickTop="1" thickBot="1">
      <c r="A72" s="3" t="str">
        <f t="shared" si="117"/>
        <v xml:space="preserve"> </v>
      </c>
      <c r="B72" s="131" t="s">
        <v>24</v>
      </c>
      <c r="C72" s="132">
        <f t="shared" ref="C72:E72" si="135">+C69+C70+C71</f>
        <v>1404</v>
      </c>
      <c r="D72" s="134">
        <f t="shared" si="135"/>
        <v>1405</v>
      </c>
      <c r="E72" s="167">
        <f t="shared" si="135"/>
        <v>2809</v>
      </c>
      <c r="F72" s="132">
        <f t="shared" ref="F72:H72" si="136">+F69+F70+F71</f>
        <v>1625</v>
      </c>
      <c r="G72" s="134">
        <f t="shared" si="136"/>
        <v>1626</v>
      </c>
      <c r="H72" s="167">
        <f t="shared" si="136"/>
        <v>3251</v>
      </c>
      <c r="I72" s="135">
        <f t="shared" si="95"/>
        <v>15.735137059451754</v>
      </c>
      <c r="J72" s="3"/>
      <c r="L72" s="41" t="s">
        <v>24</v>
      </c>
      <c r="M72" s="45">
        <f t="shared" ref="M72:Q72" si="137">+M69+M70+M71</f>
        <v>218584</v>
      </c>
      <c r="N72" s="43">
        <f t="shared" si="137"/>
        <v>217593</v>
      </c>
      <c r="O72" s="182">
        <f t="shared" si="137"/>
        <v>436177</v>
      </c>
      <c r="P72" s="44">
        <f t="shared" si="137"/>
        <v>0</v>
      </c>
      <c r="Q72" s="185">
        <f t="shared" si="137"/>
        <v>436177</v>
      </c>
      <c r="R72" s="45">
        <f t="shared" ref="R72:V72" si="138">+R69+R70+R71</f>
        <v>248336</v>
      </c>
      <c r="S72" s="43">
        <f t="shared" si="138"/>
        <v>246645</v>
      </c>
      <c r="T72" s="182">
        <f t="shared" si="138"/>
        <v>494981</v>
      </c>
      <c r="U72" s="44">
        <f t="shared" si="138"/>
        <v>162</v>
      </c>
      <c r="V72" s="185">
        <f t="shared" si="138"/>
        <v>495143</v>
      </c>
      <c r="W72" s="46">
        <f t="shared" si="100"/>
        <v>13.518823780254351</v>
      </c>
    </row>
    <row r="73" spans="1:23" ht="14.25" customHeight="1" thickTop="1" thickBot="1">
      <c r="A73" s="3" t="str">
        <f t="shared" si="117"/>
        <v xml:space="preserve"> </v>
      </c>
      <c r="B73" s="110" t="s">
        <v>10</v>
      </c>
      <c r="C73" s="124">
        <f t="shared" ref="C73:E73" si="139">+C21+C47</f>
        <v>501</v>
      </c>
      <c r="D73" s="126">
        <f t="shared" si="139"/>
        <v>501</v>
      </c>
      <c r="E73" s="163">
        <f t="shared" si="139"/>
        <v>1002</v>
      </c>
      <c r="F73" s="124">
        <f>+F21+F47</f>
        <v>581</v>
      </c>
      <c r="G73" s="126">
        <f>+G21+G47</f>
        <v>581</v>
      </c>
      <c r="H73" s="163">
        <f>+H21+H47</f>
        <v>1162</v>
      </c>
      <c r="I73" s="127">
        <f>IF(E73=0,0,((H73/E73)-1)*100)</f>
        <v>15.968063872255488</v>
      </c>
      <c r="J73" s="3"/>
      <c r="K73" s="6"/>
      <c r="L73" s="13" t="s">
        <v>10</v>
      </c>
      <c r="M73" s="39">
        <f t="shared" ref="M73:N73" si="140">+M21+M47</f>
        <v>84445</v>
      </c>
      <c r="N73" s="37">
        <f t="shared" si="140"/>
        <v>82222</v>
      </c>
      <c r="O73" s="181">
        <f>SUM(M73:N73)</f>
        <v>166667</v>
      </c>
      <c r="P73" s="38">
        <f>P21+P47</f>
        <v>0</v>
      </c>
      <c r="Q73" s="184">
        <f>+O73+P73</f>
        <v>166667</v>
      </c>
      <c r="R73" s="39">
        <f>+R21+R47</f>
        <v>97153</v>
      </c>
      <c r="S73" s="37">
        <f>+S21+S47</f>
        <v>96292</v>
      </c>
      <c r="T73" s="181">
        <f>SUM(R73:S73)</f>
        <v>193445</v>
      </c>
      <c r="U73" s="38">
        <f>U21+U47</f>
        <v>0</v>
      </c>
      <c r="V73" s="184">
        <f>+T73+U73</f>
        <v>193445</v>
      </c>
      <c r="W73" s="40">
        <f>IF(Q73=0,0,((V73/Q73)-1)*100)</f>
        <v>16.066767866464261</v>
      </c>
    </row>
    <row r="74" spans="1:23" ht="14.25" customHeight="1" thickTop="1" thickBot="1">
      <c r="A74" s="380" t="str">
        <f t="shared" si="117"/>
        <v xml:space="preserve"> </v>
      </c>
      <c r="B74" s="131" t="s">
        <v>66</v>
      </c>
      <c r="C74" s="132">
        <f>+C64+C68+C72+C73</f>
        <v>4791</v>
      </c>
      <c r="D74" s="133">
        <f t="shared" ref="D74" si="141">+D64+D68+D72+D73</f>
        <v>4793</v>
      </c>
      <c r="E74" s="160">
        <f t="shared" ref="E74" si="142">+E64+E68+E72+E73</f>
        <v>9584</v>
      </c>
      <c r="F74" s="132">
        <f t="shared" ref="F74" si="143">+F64+F68+F72+F73</f>
        <v>5683</v>
      </c>
      <c r="G74" s="133">
        <f t="shared" ref="G74" si="144">+G64+G68+G72+G73</f>
        <v>5683</v>
      </c>
      <c r="H74" s="160">
        <f t="shared" ref="H74" si="145">+H64+H68+H72+H73</f>
        <v>11366</v>
      </c>
      <c r="I74" s="135">
        <f t="shared" ref="I74" si="146">IF(E74=0,0,((H74/E74)-1)*100)</f>
        <v>18.593489148580964</v>
      </c>
      <c r="J74" s="3"/>
      <c r="L74" s="41" t="s">
        <v>66</v>
      </c>
      <c r="M74" s="45">
        <f>+M64+M68+M72+M73</f>
        <v>757457</v>
      </c>
      <c r="N74" s="43">
        <f t="shared" ref="N74" si="147">+N64+N68+N72+N73</f>
        <v>760592</v>
      </c>
      <c r="O74" s="182">
        <f t="shared" ref="O74" si="148">+O64+O68+O72+O73</f>
        <v>1518049</v>
      </c>
      <c r="P74" s="43">
        <f t="shared" ref="P74" si="149">+P64+P68+P72+P73</f>
        <v>419</v>
      </c>
      <c r="Q74" s="182">
        <f t="shared" ref="Q74" si="150">+Q64+Q68+Q72+Q73</f>
        <v>1518468</v>
      </c>
      <c r="R74" s="45">
        <f t="shared" ref="R74" si="151">+R64+R68+R72+R73</f>
        <v>888972</v>
      </c>
      <c r="S74" s="43">
        <f t="shared" ref="S74" si="152">+S64+S68+S72+S73</f>
        <v>893924</v>
      </c>
      <c r="T74" s="182">
        <f t="shared" ref="T74" si="153">+T64+T68+T72+T73</f>
        <v>1782896</v>
      </c>
      <c r="U74" s="43">
        <f t="shared" ref="U74" si="154">+U64+U68+U72+U73</f>
        <v>872</v>
      </c>
      <c r="V74" s="182">
        <f t="shared" ref="V74" si="155">+V64+V68+V72+V73</f>
        <v>1783768</v>
      </c>
      <c r="W74" s="46">
        <f t="shared" ref="W74" si="156">IF(Q74=0,0,((V74/Q74)-1)*100)</f>
        <v>17.471556858623295</v>
      </c>
    </row>
    <row r="75" spans="1:23" ht="14.25" customHeight="1" thickTop="1">
      <c r="A75" s="3" t="str">
        <f>IF(ISERROR(F75/G75)," ",IF(F75/G75&gt;0.5,IF(F75/G75&lt;1.5," ","NOT OK"),"NOT OK"))</f>
        <v xml:space="preserve"> </v>
      </c>
      <c r="B75" s="110" t="s">
        <v>11</v>
      </c>
      <c r="C75" s="124">
        <f t="shared" ref="C75:E75" si="157">+C23+C49</f>
        <v>595</v>
      </c>
      <c r="D75" s="126">
        <f t="shared" si="157"/>
        <v>594</v>
      </c>
      <c r="E75" s="163">
        <f t="shared" si="157"/>
        <v>1189</v>
      </c>
      <c r="F75" s="124"/>
      <c r="G75" s="126"/>
      <c r="H75" s="163"/>
      <c r="I75" s="127"/>
      <c r="J75" s="3"/>
      <c r="K75" s="6"/>
      <c r="L75" s="13" t="s">
        <v>11</v>
      </c>
      <c r="M75" s="39">
        <f t="shared" ref="M75:N75" si="158">+M23+M49</f>
        <v>88099</v>
      </c>
      <c r="N75" s="37">
        <f t="shared" si="158"/>
        <v>86777</v>
      </c>
      <c r="O75" s="181">
        <f>SUM(M75:N75)</f>
        <v>174876</v>
      </c>
      <c r="P75" s="38">
        <f>P23+P49</f>
        <v>0</v>
      </c>
      <c r="Q75" s="184">
        <f>+O75+P75</f>
        <v>174876</v>
      </c>
      <c r="R75" s="39"/>
      <c r="S75" s="37"/>
      <c r="T75" s="181"/>
      <c r="U75" s="38"/>
      <c r="V75" s="184"/>
      <c r="W75" s="40"/>
    </row>
    <row r="76" spans="1:23" ht="14.25" customHeight="1" thickBot="1">
      <c r="A76" s="3" t="str">
        <f>IF(ISERROR(F76/G76)," ",IF(F76/G76&gt;0.5,IF(F76/G76&lt;1.5," ","NOT OK"),"NOT OK"))</f>
        <v xml:space="preserve"> </v>
      </c>
      <c r="B76" s="115" t="s">
        <v>12</v>
      </c>
      <c r="C76" s="128">
        <f t="shared" ref="C76:E76" si="159">+C24+C50</f>
        <v>646</v>
      </c>
      <c r="D76" s="130">
        <f t="shared" si="159"/>
        <v>647</v>
      </c>
      <c r="E76" s="163">
        <f t="shared" si="159"/>
        <v>1293</v>
      </c>
      <c r="F76" s="128"/>
      <c r="G76" s="130"/>
      <c r="H76" s="163"/>
      <c r="I76" s="127"/>
      <c r="J76" s="3"/>
      <c r="K76" s="6"/>
      <c r="L76" s="22" t="s">
        <v>12</v>
      </c>
      <c r="M76" s="39">
        <f t="shared" ref="M76:N76" si="160">+M24+M50</f>
        <v>100529</v>
      </c>
      <c r="N76" s="37">
        <f t="shared" si="160"/>
        <v>97383</v>
      </c>
      <c r="O76" s="181">
        <f t="shared" ref="O76" si="161">SUM(M76:N76)</f>
        <v>197912</v>
      </c>
      <c r="P76" s="38">
        <f>P24+P50</f>
        <v>0</v>
      </c>
      <c r="Q76" s="184">
        <f>+O76+P76</f>
        <v>197912</v>
      </c>
      <c r="R76" s="39"/>
      <c r="S76" s="37"/>
      <c r="T76" s="181"/>
      <c r="U76" s="38"/>
      <c r="V76" s="184"/>
      <c r="W76" s="40"/>
    </row>
    <row r="77" spans="1:23" ht="14.25" customHeight="1" thickTop="1" thickBot="1">
      <c r="A77" s="380" t="str">
        <f t="shared" ref="A77:A78" si="162">IF(ISERROR(F77/G77)," ",IF(F77/G77&gt;0.5,IF(F77/G77&lt;1.5," ","NOT OK"),"NOT OK"))</f>
        <v xml:space="preserve"> </v>
      </c>
      <c r="B77" s="131" t="s">
        <v>57</v>
      </c>
      <c r="C77" s="132">
        <f t="shared" ref="C77:E77" si="163">+C73+C75+C76</f>
        <v>1742</v>
      </c>
      <c r="D77" s="133">
        <f t="shared" si="163"/>
        <v>1742</v>
      </c>
      <c r="E77" s="160">
        <f t="shared" si="163"/>
        <v>3484</v>
      </c>
      <c r="F77" s="132"/>
      <c r="G77" s="133"/>
      <c r="H77" s="160"/>
      <c r="I77" s="135"/>
      <c r="J77" s="3"/>
      <c r="L77" s="41" t="s">
        <v>57</v>
      </c>
      <c r="M77" s="45">
        <f t="shared" ref="M77:Q77" si="164">+M73+M75+M76</f>
        <v>273073</v>
      </c>
      <c r="N77" s="43">
        <f t="shared" si="164"/>
        <v>266382</v>
      </c>
      <c r="O77" s="182">
        <f t="shared" si="164"/>
        <v>539455</v>
      </c>
      <c r="P77" s="43">
        <f t="shared" si="164"/>
        <v>0</v>
      </c>
      <c r="Q77" s="182">
        <f t="shared" si="164"/>
        <v>539455</v>
      </c>
      <c r="R77" s="45"/>
      <c r="S77" s="43"/>
      <c r="T77" s="182"/>
      <c r="U77" s="43"/>
      <c r="V77" s="182"/>
      <c r="W77" s="46"/>
    </row>
    <row r="78" spans="1:23" ht="14.25" customHeight="1" thickTop="1" thickBot="1">
      <c r="A78" s="381" t="str">
        <f t="shared" si="162"/>
        <v xml:space="preserve"> </v>
      </c>
      <c r="B78" s="131" t="s">
        <v>63</v>
      </c>
      <c r="C78" s="132">
        <f t="shared" ref="C78:E78" si="165">+C64+C68+C72+C77</f>
        <v>6032</v>
      </c>
      <c r="D78" s="134">
        <f t="shared" si="165"/>
        <v>6034</v>
      </c>
      <c r="E78" s="164">
        <f t="shared" si="165"/>
        <v>12066</v>
      </c>
      <c r="F78" s="132"/>
      <c r="G78" s="134"/>
      <c r="H78" s="164"/>
      <c r="I78" s="136"/>
      <c r="J78" s="7"/>
      <c r="L78" s="41" t="s">
        <v>63</v>
      </c>
      <c r="M78" s="45">
        <f t="shared" ref="M78:Q78" si="166">+M64+M68+M72+M77</f>
        <v>946085</v>
      </c>
      <c r="N78" s="43">
        <f t="shared" si="166"/>
        <v>944752</v>
      </c>
      <c r="O78" s="182">
        <f t="shared" si="166"/>
        <v>1890837</v>
      </c>
      <c r="P78" s="43">
        <f t="shared" si="166"/>
        <v>419</v>
      </c>
      <c r="Q78" s="182">
        <f t="shared" si="166"/>
        <v>1891256</v>
      </c>
      <c r="R78" s="45"/>
      <c r="S78" s="43"/>
      <c r="T78" s="182"/>
      <c r="U78" s="43"/>
      <c r="V78" s="182"/>
      <c r="W78" s="46"/>
    </row>
    <row r="79" spans="1:23" ht="14.25" thickTop="1" thickBot="1">
      <c r="B79" s="145" t="s">
        <v>60</v>
      </c>
      <c r="C79" s="106"/>
      <c r="D79" s="106"/>
      <c r="E79" s="106"/>
      <c r="F79" s="106"/>
      <c r="G79" s="106"/>
      <c r="H79" s="106"/>
      <c r="I79" s="107"/>
      <c r="J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1:23" ht="13.5" thickTop="1">
      <c r="L80" s="467" t="s">
        <v>33</v>
      </c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9"/>
    </row>
    <row r="81" spans="1:23" ht="13.5" thickBot="1">
      <c r="L81" s="470" t="s">
        <v>43</v>
      </c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2"/>
    </row>
    <row r="82" spans="1:23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:23" ht="13.5" customHeight="1" thickTop="1" thickBot="1">
      <c r="L83" s="58"/>
      <c r="M83" s="475" t="s">
        <v>64</v>
      </c>
      <c r="N83" s="473"/>
      <c r="O83" s="473"/>
      <c r="P83" s="473"/>
      <c r="Q83" s="474"/>
      <c r="R83" s="473" t="s">
        <v>65</v>
      </c>
      <c r="S83" s="473"/>
      <c r="T83" s="473"/>
      <c r="U83" s="473"/>
      <c r="V83" s="474"/>
      <c r="W83" s="354" t="s">
        <v>2</v>
      </c>
    </row>
    <row r="84" spans="1:23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355" t="s">
        <v>4</v>
      </c>
    </row>
    <row r="85" spans="1:23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353"/>
    </row>
    <row r="86" spans="1:23" ht="6" customHeight="1" thickTop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:23">
      <c r="A87" s="384"/>
      <c r="L87" s="60" t="s">
        <v>13</v>
      </c>
      <c r="M87" s="77">
        <v>0</v>
      </c>
      <c r="N87" s="78">
        <v>0</v>
      </c>
      <c r="O87" s="196">
        <f t="shared" ref="O87" si="167">+M87+N87</f>
        <v>0</v>
      </c>
      <c r="P87" s="79">
        <v>0</v>
      </c>
      <c r="Q87" s="196">
        <f>O87+P87</f>
        <v>0</v>
      </c>
      <c r="R87" s="77">
        <v>0</v>
      </c>
      <c r="S87" s="78">
        <v>0</v>
      </c>
      <c r="T87" s="196">
        <f t="shared" ref="T87" si="168">+R87+S87</f>
        <v>0</v>
      </c>
      <c r="U87" s="79">
        <v>0</v>
      </c>
      <c r="V87" s="196">
        <f>T87+U87</f>
        <v>0</v>
      </c>
      <c r="W87" s="448">
        <f t="shared" ref="W87" si="169">IF(Q87=0,0,((V87/Q87)-1)*100)</f>
        <v>0</v>
      </c>
    </row>
    <row r="88" spans="1:23">
      <c r="A88" s="384"/>
      <c r="L88" s="60" t="s">
        <v>14</v>
      </c>
      <c r="M88" s="77">
        <v>0</v>
      </c>
      <c r="N88" s="78">
        <v>0</v>
      </c>
      <c r="O88" s="196">
        <f>+M88+N88</f>
        <v>0</v>
      </c>
      <c r="P88" s="79">
        <v>0</v>
      </c>
      <c r="Q88" s="196">
        <f>O88+P88</f>
        <v>0</v>
      </c>
      <c r="R88" s="77">
        <v>0</v>
      </c>
      <c r="S88" s="78">
        <v>0</v>
      </c>
      <c r="T88" s="196">
        <f>+R88+S88</f>
        <v>0</v>
      </c>
      <c r="U88" s="79">
        <v>0</v>
      </c>
      <c r="V88" s="196">
        <f>T88+U88</f>
        <v>0</v>
      </c>
      <c r="W88" s="448">
        <f>IF(Q88=0,0,((V88/Q88)-1)*100)</f>
        <v>0</v>
      </c>
    </row>
    <row r="89" spans="1:23" ht="13.5" thickBot="1">
      <c r="A89" s="384"/>
      <c r="L89" s="60" t="s">
        <v>15</v>
      </c>
      <c r="M89" s="77">
        <v>0</v>
      </c>
      <c r="N89" s="78">
        <v>0</v>
      </c>
      <c r="O89" s="196">
        <f>+M89+N89</f>
        <v>0</v>
      </c>
      <c r="P89" s="79">
        <v>0</v>
      </c>
      <c r="Q89" s="196">
        <f>O89+P89</f>
        <v>0</v>
      </c>
      <c r="R89" s="77">
        <v>0</v>
      </c>
      <c r="S89" s="78">
        <v>0</v>
      </c>
      <c r="T89" s="196">
        <f>+R89+S89</f>
        <v>0</v>
      </c>
      <c r="U89" s="79">
        <v>0</v>
      </c>
      <c r="V89" s="196">
        <f>T89+U89</f>
        <v>0</v>
      </c>
      <c r="W89" s="448">
        <f>IF(Q89=0,0,((V89/Q89)-1)*100)</f>
        <v>0</v>
      </c>
    </row>
    <row r="90" spans="1:23" ht="14.25" thickTop="1" thickBot="1">
      <c r="A90" s="384"/>
      <c r="L90" s="81" t="s">
        <v>61</v>
      </c>
      <c r="M90" s="82">
        <f>+M87+M88+M89</f>
        <v>0</v>
      </c>
      <c r="N90" s="83">
        <f t="shared" ref="N90:V90" si="170">+N87+N88+N89</f>
        <v>0</v>
      </c>
      <c r="O90" s="197">
        <f t="shared" si="170"/>
        <v>0</v>
      </c>
      <c r="P90" s="82">
        <f t="shared" si="170"/>
        <v>0</v>
      </c>
      <c r="Q90" s="197">
        <f t="shared" si="170"/>
        <v>0</v>
      </c>
      <c r="R90" s="82">
        <f t="shared" si="170"/>
        <v>0</v>
      </c>
      <c r="S90" s="83">
        <f t="shared" si="170"/>
        <v>0</v>
      </c>
      <c r="T90" s="197">
        <f t="shared" si="170"/>
        <v>0</v>
      </c>
      <c r="U90" s="82">
        <f t="shared" si="170"/>
        <v>0</v>
      </c>
      <c r="V90" s="197">
        <f t="shared" si="170"/>
        <v>0</v>
      </c>
      <c r="W90" s="414">
        <f t="shared" ref="W90" si="171">IF(Q90=0,0,((V90/Q90)-1)*100)</f>
        <v>0</v>
      </c>
    </row>
    <row r="91" spans="1:23" ht="13.5" thickTop="1">
      <c r="A91" s="384"/>
      <c r="L91" s="60" t="s">
        <v>16</v>
      </c>
      <c r="M91" s="77">
        <v>0</v>
      </c>
      <c r="N91" s="78">
        <v>0</v>
      </c>
      <c r="O91" s="196">
        <f>+M91+N91</f>
        <v>0</v>
      </c>
      <c r="P91" s="79">
        <v>0</v>
      </c>
      <c r="Q91" s="196">
        <f>O91+P91</f>
        <v>0</v>
      </c>
      <c r="R91" s="77">
        <v>0</v>
      </c>
      <c r="S91" s="78">
        <v>0</v>
      </c>
      <c r="T91" s="196">
        <f>+R91+S91</f>
        <v>0</v>
      </c>
      <c r="U91" s="79">
        <v>0</v>
      </c>
      <c r="V91" s="196">
        <f>T91+U91</f>
        <v>0</v>
      </c>
      <c r="W91" s="448">
        <f>IF(Q91=0,0,((V91/Q91)-1)*100)</f>
        <v>0</v>
      </c>
    </row>
    <row r="92" spans="1:23">
      <c r="A92" s="384"/>
      <c r="L92" s="60" t="s">
        <v>17</v>
      </c>
      <c r="M92" s="77">
        <v>0</v>
      </c>
      <c r="N92" s="78">
        <v>0</v>
      </c>
      <c r="O92" s="196">
        <f t="shared" ref="O92" si="172">+M92+N92</f>
        <v>0</v>
      </c>
      <c r="P92" s="79">
        <v>0</v>
      </c>
      <c r="Q92" s="196">
        <f>O92+P92</f>
        <v>0</v>
      </c>
      <c r="R92" s="77">
        <v>0</v>
      </c>
      <c r="S92" s="78">
        <v>0</v>
      </c>
      <c r="T92" s="196">
        <f>+R92+S92</f>
        <v>0</v>
      </c>
      <c r="U92" s="79">
        <v>0</v>
      </c>
      <c r="V92" s="196">
        <f>T92+U92</f>
        <v>0</v>
      </c>
      <c r="W92" s="448">
        <f t="shared" ref="W92" si="173">IF(Q92=0,0,((V92/Q92)-1)*100)</f>
        <v>0</v>
      </c>
    </row>
    <row r="93" spans="1:23" ht="13.5" thickBot="1">
      <c r="A93" s="384"/>
      <c r="L93" s="60" t="s">
        <v>18</v>
      </c>
      <c r="M93" s="77">
        <v>0</v>
      </c>
      <c r="N93" s="78">
        <v>0</v>
      </c>
      <c r="O93" s="198">
        <f>+M93+N93</f>
        <v>0</v>
      </c>
      <c r="P93" s="85">
        <v>0</v>
      </c>
      <c r="Q93" s="198">
        <f>O93+P93</f>
        <v>0</v>
      </c>
      <c r="R93" s="77">
        <v>0</v>
      </c>
      <c r="S93" s="78">
        <v>0</v>
      </c>
      <c r="T93" s="198">
        <f>+R93+S93</f>
        <v>0</v>
      </c>
      <c r="U93" s="85">
        <v>0</v>
      </c>
      <c r="V93" s="198">
        <f>T93+U93</f>
        <v>0</v>
      </c>
      <c r="W93" s="448">
        <f>IF(Q93=0,0,((V93/Q93)-1)*100)</f>
        <v>0</v>
      </c>
    </row>
    <row r="94" spans="1:23" ht="14.25" thickTop="1" thickBot="1">
      <c r="A94" s="384" t="str">
        <f>IF(ISERROR(F94/G94)," ",IF(F94/G94&gt;0.5,IF(F94/G94&lt;1.5," ","NOT OK"),"NOT OK"))</f>
        <v xml:space="preserve"> </v>
      </c>
      <c r="L94" s="86" t="s">
        <v>19</v>
      </c>
      <c r="M94" s="87">
        <f>+M91+M92+M93</f>
        <v>0</v>
      </c>
      <c r="N94" s="87">
        <f t="shared" ref="N94:V94" si="174">+N91+N92+N93</f>
        <v>0</v>
      </c>
      <c r="O94" s="199">
        <f t="shared" si="174"/>
        <v>0</v>
      </c>
      <c r="P94" s="88">
        <f t="shared" si="174"/>
        <v>0</v>
      </c>
      <c r="Q94" s="199">
        <f t="shared" si="174"/>
        <v>0</v>
      </c>
      <c r="R94" s="87">
        <f t="shared" si="174"/>
        <v>0</v>
      </c>
      <c r="S94" s="87">
        <f t="shared" si="174"/>
        <v>0</v>
      </c>
      <c r="T94" s="199">
        <f t="shared" si="174"/>
        <v>0</v>
      </c>
      <c r="U94" s="88">
        <f t="shared" si="174"/>
        <v>0</v>
      </c>
      <c r="V94" s="199">
        <f t="shared" si="174"/>
        <v>0</v>
      </c>
      <c r="W94" s="443">
        <f>IF(Q94=0,0,((V94/Q94)-1)*100)</f>
        <v>0</v>
      </c>
    </row>
    <row r="95" spans="1:23" ht="13.5" thickTop="1">
      <c r="A95" s="384"/>
      <c r="L95" s="60" t="s">
        <v>21</v>
      </c>
      <c r="M95" s="77">
        <v>0</v>
      </c>
      <c r="N95" s="78">
        <v>0</v>
      </c>
      <c r="O95" s="198">
        <f>+M95+N95</f>
        <v>0</v>
      </c>
      <c r="P95" s="90">
        <v>0</v>
      </c>
      <c r="Q95" s="198">
        <f>O95+P95</f>
        <v>0</v>
      </c>
      <c r="R95" s="77">
        <v>0</v>
      </c>
      <c r="S95" s="78">
        <v>0</v>
      </c>
      <c r="T95" s="198">
        <f>+R95+S95</f>
        <v>0</v>
      </c>
      <c r="U95" s="90">
        <v>0</v>
      </c>
      <c r="V95" s="198">
        <f>T95+U95</f>
        <v>0</v>
      </c>
      <c r="W95" s="448">
        <f>IF(Q95=0,0,((V95/Q95)-1)*100)</f>
        <v>0</v>
      </c>
    </row>
    <row r="96" spans="1:23">
      <c r="A96" s="384"/>
      <c r="L96" s="60" t="s">
        <v>22</v>
      </c>
      <c r="M96" s="77">
        <v>0</v>
      </c>
      <c r="N96" s="78">
        <v>0</v>
      </c>
      <c r="O96" s="198">
        <f t="shared" ref="O96" si="175">+M96+N96</f>
        <v>0</v>
      </c>
      <c r="P96" s="79">
        <v>0</v>
      </c>
      <c r="Q96" s="198">
        <f>O96+P96</f>
        <v>0</v>
      </c>
      <c r="R96" s="77">
        <v>0</v>
      </c>
      <c r="S96" s="78">
        <v>0</v>
      </c>
      <c r="T96" s="198">
        <f t="shared" ref="T96" si="176">+R96+S96</f>
        <v>0</v>
      </c>
      <c r="U96" s="79">
        <v>0</v>
      </c>
      <c r="V96" s="198">
        <f>T96+U96</f>
        <v>0</v>
      </c>
      <c r="W96" s="448">
        <f t="shared" ref="W96" si="177">IF(Q96=0,0,((V96/Q96)-1)*100)</f>
        <v>0</v>
      </c>
    </row>
    <row r="97" spans="1:23" ht="13.5" thickBot="1">
      <c r="A97" s="385"/>
      <c r="L97" s="60" t="s">
        <v>23</v>
      </c>
      <c r="M97" s="77">
        <v>0</v>
      </c>
      <c r="N97" s="78">
        <v>0</v>
      </c>
      <c r="O97" s="198">
        <f>+M97+N97</f>
        <v>0</v>
      </c>
      <c r="P97" s="79">
        <v>0</v>
      </c>
      <c r="Q97" s="198">
        <f>O97+P97</f>
        <v>0</v>
      </c>
      <c r="R97" s="77">
        <v>0</v>
      </c>
      <c r="S97" s="78">
        <v>0</v>
      </c>
      <c r="T97" s="198">
        <f>+R97+S97</f>
        <v>0</v>
      </c>
      <c r="U97" s="79">
        <v>0</v>
      </c>
      <c r="V97" s="198">
        <f>T97+U97</f>
        <v>0</v>
      </c>
      <c r="W97" s="448">
        <f>IF(Q97=0,0,((V97/Q97)-1)*100)</f>
        <v>0</v>
      </c>
    </row>
    <row r="98" spans="1:23" ht="14.25" customHeight="1" thickTop="1" thickBot="1">
      <c r="A98" s="384"/>
      <c r="L98" s="81" t="s">
        <v>24</v>
      </c>
      <c r="M98" s="82">
        <f t="shared" ref="M98:Q98" si="178">+M95+M96+M97</f>
        <v>0</v>
      </c>
      <c r="N98" s="83">
        <f t="shared" si="178"/>
        <v>0</v>
      </c>
      <c r="O98" s="197">
        <f t="shared" si="178"/>
        <v>0</v>
      </c>
      <c r="P98" s="82">
        <f t="shared" si="178"/>
        <v>0</v>
      </c>
      <c r="Q98" s="197">
        <f t="shared" si="178"/>
        <v>0</v>
      </c>
      <c r="R98" s="82">
        <f t="shared" ref="R98:V98" si="179">+R95+R96+R97</f>
        <v>0</v>
      </c>
      <c r="S98" s="83">
        <f t="shared" si="179"/>
        <v>0</v>
      </c>
      <c r="T98" s="197">
        <f t="shared" si="179"/>
        <v>0</v>
      </c>
      <c r="U98" s="82">
        <f t="shared" si="179"/>
        <v>0</v>
      </c>
      <c r="V98" s="197">
        <f t="shared" si="179"/>
        <v>0</v>
      </c>
      <c r="W98" s="414">
        <f t="shared" ref="W98" si="180">IF(Q98=0,0,((V98/Q98)-1)*100)</f>
        <v>0</v>
      </c>
    </row>
    <row r="99" spans="1:23" ht="14.25" customHeight="1" thickTop="1" thickBot="1">
      <c r="A99" s="384"/>
      <c r="L99" s="60" t="s">
        <v>10</v>
      </c>
      <c r="M99" s="77">
        <v>0</v>
      </c>
      <c r="N99" s="78">
        <v>0</v>
      </c>
      <c r="O99" s="196">
        <f>Lcc_CEI!V110</f>
        <v>0</v>
      </c>
      <c r="P99" s="79">
        <v>0</v>
      </c>
      <c r="Q99" s="196">
        <f t="shared" ref="Q99" si="181">O99+P99</f>
        <v>0</v>
      </c>
      <c r="R99" s="77">
        <v>0</v>
      </c>
      <c r="S99" s="78">
        <v>0</v>
      </c>
      <c r="T99" s="196">
        <f t="shared" ref="T99" si="182">+R99+S99</f>
        <v>0</v>
      </c>
      <c r="U99" s="79">
        <v>0</v>
      </c>
      <c r="V99" s="196">
        <f>T99+U99</f>
        <v>0</v>
      </c>
      <c r="W99" s="448">
        <f>IF(Q99=0,0,((V99/Q99)-1)*100)</f>
        <v>0</v>
      </c>
    </row>
    <row r="100" spans="1:23" ht="14.25" customHeight="1" thickTop="1" thickBot="1">
      <c r="A100" s="384"/>
      <c r="L100" s="81" t="s">
        <v>66</v>
      </c>
      <c r="M100" s="82">
        <f>+M90+M94+M98+M99</f>
        <v>0</v>
      </c>
      <c r="N100" s="83">
        <f t="shared" ref="N100:V100" si="183">+N90+N94+N98+N99</f>
        <v>0</v>
      </c>
      <c r="O100" s="197">
        <f t="shared" si="183"/>
        <v>0</v>
      </c>
      <c r="P100" s="82">
        <f t="shared" si="183"/>
        <v>0</v>
      </c>
      <c r="Q100" s="197">
        <f t="shared" si="183"/>
        <v>0</v>
      </c>
      <c r="R100" s="82">
        <f t="shared" si="183"/>
        <v>0</v>
      </c>
      <c r="S100" s="83">
        <f t="shared" si="183"/>
        <v>0</v>
      </c>
      <c r="T100" s="197">
        <f t="shared" si="183"/>
        <v>0</v>
      </c>
      <c r="U100" s="82">
        <f t="shared" si="183"/>
        <v>0</v>
      </c>
      <c r="V100" s="197">
        <f t="shared" si="183"/>
        <v>0</v>
      </c>
      <c r="W100" s="414">
        <f t="shared" ref="W100" si="184">IF(Q100=0,0,((V100/Q100)-1)*100)</f>
        <v>0</v>
      </c>
    </row>
    <row r="101" spans="1:23" ht="14.25" customHeight="1" thickTop="1">
      <c r="A101" s="384"/>
      <c r="L101" s="60" t="s">
        <v>11</v>
      </c>
      <c r="M101" s="77">
        <v>0</v>
      </c>
      <c r="N101" s="78">
        <v>0</v>
      </c>
      <c r="O101" s="196">
        <f>M101+N101</f>
        <v>0</v>
      </c>
      <c r="P101" s="79">
        <v>0</v>
      </c>
      <c r="Q101" s="196">
        <f>O101+P101</f>
        <v>0</v>
      </c>
      <c r="R101" s="77"/>
      <c r="S101" s="78"/>
      <c r="T101" s="196"/>
      <c r="U101" s="79"/>
      <c r="V101" s="196"/>
      <c r="W101" s="80"/>
    </row>
    <row r="102" spans="1:23" ht="14.25" customHeight="1" thickBot="1">
      <c r="A102" s="384"/>
      <c r="L102" s="66" t="s">
        <v>12</v>
      </c>
      <c r="M102" s="77">
        <v>0</v>
      </c>
      <c r="N102" s="78">
        <v>0</v>
      </c>
      <c r="O102" s="196">
        <f>M102+N102</f>
        <v>0</v>
      </c>
      <c r="P102" s="79">
        <v>0</v>
      </c>
      <c r="Q102" s="196">
        <f>O102+P102</f>
        <v>0</v>
      </c>
      <c r="R102" s="77"/>
      <c r="S102" s="78"/>
      <c r="T102" s="196"/>
      <c r="U102" s="79"/>
      <c r="V102" s="196"/>
      <c r="W102" s="80"/>
    </row>
    <row r="103" spans="1:23" ht="14.25" customHeight="1" thickTop="1" thickBot="1">
      <c r="A103" s="384"/>
      <c r="L103" s="81" t="s">
        <v>57</v>
      </c>
      <c r="M103" s="82">
        <f t="shared" ref="M103:Q103" si="185">+M99+M101+M102</f>
        <v>0</v>
      </c>
      <c r="N103" s="83">
        <f t="shared" si="185"/>
        <v>0</v>
      </c>
      <c r="O103" s="197">
        <f t="shared" si="185"/>
        <v>0</v>
      </c>
      <c r="P103" s="82">
        <f t="shared" si="185"/>
        <v>0</v>
      </c>
      <c r="Q103" s="197">
        <f t="shared" si="185"/>
        <v>0</v>
      </c>
      <c r="R103" s="82"/>
      <c r="S103" s="83"/>
      <c r="T103" s="197"/>
      <c r="U103" s="82"/>
      <c r="V103" s="197"/>
      <c r="W103" s="84"/>
    </row>
    <row r="104" spans="1:23" ht="14.25" customHeight="1" thickTop="1" thickBot="1">
      <c r="A104" s="384"/>
      <c r="L104" s="81" t="s">
        <v>63</v>
      </c>
      <c r="M104" s="82">
        <f t="shared" ref="M104:Q104" si="186">+M90+M94+M98+M103</f>
        <v>0</v>
      </c>
      <c r="N104" s="83">
        <f t="shared" si="186"/>
        <v>0</v>
      </c>
      <c r="O104" s="197">
        <f t="shared" si="186"/>
        <v>0</v>
      </c>
      <c r="P104" s="82">
        <f t="shared" si="186"/>
        <v>0</v>
      </c>
      <c r="Q104" s="197">
        <f t="shared" si="186"/>
        <v>0</v>
      </c>
      <c r="R104" s="82"/>
      <c r="S104" s="83"/>
      <c r="T104" s="197"/>
      <c r="U104" s="82"/>
      <c r="V104" s="197"/>
      <c r="W104" s="84"/>
    </row>
    <row r="105" spans="1:23" ht="14.25" thickTop="1" thickBot="1">
      <c r="A105" s="384"/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:23" ht="13.5" thickTop="1">
      <c r="L106" s="467" t="s">
        <v>41</v>
      </c>
      <c r="M106" s="468"/>
      <c r="N106" s="468"/>
      <c r="O106" s="468"/>
      <c r="P106" s="468"/>
      <c r="Q106" s="468"/>
      <c r="R106" s="468"/>
      <c r="S106" s="468"/>
      <c r="T106" s="468"/>
      <c r="U106" s="468"/>
      <c r="V106" s="468"/>
      <c r="W106" s="469"/>
    </row>
    <row r="107" spans="1:23" ht="13.5" thickBot="1">
      <c r="L107" s="470" t="s">
        <v>44</v>
      </c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2"/>
    </row>
    <row r="108" spans="1:23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:23" ht="13.5" customHeight="1" thickTop="1" thickBot="1">
      <c r="L109" s="58"/>
      <c r="M109" s="213" t="s">
        <v>64</v>
      </c>
      <c r="N109" s="212"/>
      <c r="O109" s="213"/>
      <c r="P109" s="211"/>
      <c r="Q109" s="212"/>
      <c r="R109" s="473" t="s">
        <v>65</v>
      </c>
      <c r="S109" s="473"/>
      <c r="T109" s="473"/>
      <c r="U109" s="473"/>
      <c r="V109" s="474"/>
      <c r="W109" s="354" t="s">
        <v>2</v>
      </c>
    </row>
    <row r="110" spans="1:23" ht="13.5" thickTop="1">
      <c r="L110" s="60" t="s">
        <v>3</v>
      </c>
      <c r="M110" s="61"/>
      <c r="N110" s="62"/>
      <c r="O110" s="63"/>
      <c r="P110" s="64"/>
      <c r="Q110" s="63"/>
      <c r="R110" s="61"/>
      <c r="S110" s="62"/>
      <c r="T110" s="63"/>
      <c r="U110" s="64"/>
      <c r="V110" s="63"/>
      <c r="W110" s="355" t="s">
        <v>4</v>
      </c>
    </row>
    <row r="111" spans="1:23" ht="13.5" thickBot="1">
      <c r="L111" s="66"/>
      <c r="M111" s="67" t="s">
        <v>35</v>
      </c>
      <c r="N111" s="68" t="s">
        <v>36</v>
      </c>
      <c r="O111" s="69" t="s">
        <v>37</v>
      </c>
      <c r="P111" s="70" t="s">
        <v>32</v>
      </c>
      <c r="Q111" s="69" t="s">
        <v>7</v>
      </c>
      <c r="R111" s="67" t="s">
        <v>35</v>
      </c>
      <c r="S111" s="68" t="s">
        <v>36</v>
      </c>
      <c r="T111" s="69" t="s">
        <v>37</v>
      </c>
      <c r="U111" s="70" t="s">
        <v>32</v>
      </c>
      <c r="V111" s="69" t="s">
        <v>7</v>
      </c>
      <c r="W111" s="356"/>
    </row>
    <row r="112" spans="1:23" ht="6" customHeight="1" thickTop="1">
      <c r="L112" s="60"/>
      <c r="M112" s="72"/>
      <c r="N112" s="73"/>
      <c r="O112" s="74"/>
      <c r="P112" s="75"/>
      <c r="Q112" s="74"/>
      <c r="R112" s="72"/>
      <c r="S112" s="73"/>
      <c r="T112" s="74"/>
      <c r="U112" s="75"/>
      <c r="V112" s="74"/>
      <c r="W112" s="76"/>
    </row>
    <row r="113" spans="1:23">
      <c r="L113" s="60" t="s">
        <v>13</v>
      </c>
      <c r="M113" s="77">
        <v>18</v>
      </c>
      <c r="N113" s="78">
        <v>87</v>
      </c>
      <c r="O113" s="196">
        <f>M113+N113</f>
        <v>105</v>
      </c>
      <c r="P113" s="79">
        <v>0</v>
      </c>
      <c r="Q113" s="196">
        <f>O113+P113</f>
        <v>105</v>
      </c>
      <c r="R113" s="77">
        <v>14</v>
      </c>
      <c r="S113" s="78">
        <v>69</v>
      </c>
      <c r="T113" s="196">
        <f>R113+S113</f>
        <v>83</v>
      </c>
      <c r="U113" s="79">
        <v>0</v>
      </c>
      <c r="V113" s="196">
        <f>T113+U113</f>
        <v>83</v>
      </c>
      <c r="W113" s="80">
        <f t="shared" ref="W113" si="187">IF(Q113=0,0,((V113/Q113)-1)*100)</f>
        <v>-20.952380952380956</v>
      </c>
    </row>
    <row r="114" spans="1:23">
      <c r="L114" s="60" t="s">
        <v>14</v>
      </c>
      <c r="M114" s="77">
        <v>18</v>
      </c>
      <c r="N114" s="78">
        <v>88</v>
      </c>
      <c r="O114" s="196">
        <f>M114+N114</f>
        <v>106</v>
      </c>
      <c r="P114" s="79">
        <v>0</v>
      </c>
      <c r="Q114" s="196">
        <f>O114+P114</f>
        <v>106</v>
      </c>
      <c r="R114" s="77">
        <v>15</v>
      </c>
      <c r="S114" s="78">
        <v>69</v>
      </c>
      <c r="T114" s="196">
        <f>R114+S114</f>
        <v>84</v>
      </c>
      <c r="U114" s="79">
        <v>0</v>
      </c>
      <c r="V114" s="196">
        <f>T114+U114</f>
        <v>84</v>
      </c>
      <c r="W114" s="80">
        <f>IF(Q114=0,0,((V114/Q114)-1)*100)</f>
        <v>-20.75471698113207</v>
      </c>
    </row>
    <row r="115" spans="1:23" ht="13.5" thickBot="1">
      <c r="L115" s="60" t="s">
        <v>15</v>
      </c>
      <c r="M115" s="77">
        <v>22</v>
      </c>
      <c r="N115" s="78">
        <v>98</v>
      </c>
      <c r="O115" s="196">
        <f>M115+N115</f>
        <v>120</v>
      </c>
      <c r="P115" s="79">
        <v>0</v>
      </c>
      <c r="Q115" s="196">
        <f>O115+P115</f>
        <v>120</v>
      </c>
      <c r="R115" s="77">
        <v>17</v>
      </c>
      <c r="S115" s="78">
        <v>74</v>
      </c>
      <c r="T115" s="196">
        <f>R115+S115</f>
        <v>91</v>
      </c>
      <c r="U115" s="79">
        <v>0</v>
      </c>
      <c r="V115" s="196">
        <f>T115+U115</f>
        <v>91</v>
      </c>
      <c r="W115" s="80">
        <f>IF(Q115=0,0,((V115/Q115)-1)*100)</f>
        <v>-24.166666666666671</v>
      </c>
    </row>
    <row r="116" spans="1:23" ht="14.25" thickTop="1" thickBot="1">
      <c r="A116" s="384"/>
      <c r="L116" s="81" t="s">
        <v>61</v>
      </c>
      <c r="M116" s="82">
        <f>+M113+M114+M115</f>
        <v>58</v>
      </c>
      <c r="N116" s="83">
        <f t="shared" ref="N116:V116" si="188">+N113+N114+N115</f>
        <v>273</v>
      </c>
      <c r="O116" s="197">
        <f t="shared" si="188"/>
        <v>331</v>
      </c>
      <c r="P116" s="82">
        <f t="shared" si="188"/>
        <v>0</v>
      </c>
      <c r="Q116" s="197">
        <f t="shared" si="188"/>
        <v>331</v>
      </c>
      <c r="R116" s="82">
        <f t="shared" si="188"/>
        <v>46</v>
      </c>
      <c r="S116" s="83">
        <f t="shared" si="188"/>
        <v>212</v>
      </c>
      <c r="T116" s="197">
        <f t="shared" si="188"/>
        <v>258</v>
      </c>
      <c r="U116" s="82">
        <f t="shared" si="188"/>
        <v>0</v>
      </c>
      <c r="V116" s="197">
        <f t="shared" si="188"/>
        <v>258</v>
      </c>
      <c r="W116" s="84">
        <f t="shared" ref="W116" si="189">IF(Q116=0,0,((V116/Q116)-1)*100)</f>
        <v>-22.054380664652573</v>
      </c>
    </row>
    <row r="117" spans="1:23" ht="13.5" thickTop="1">
      <c r="L117" s="60" t="s">
        <v>16</v>
      </c>
      <c r="M117" s="77">
        <v>17</v>
      </c>
      <c r="N117" s="78">
        <v>86</v>
      </c>
      <c r="O117" s="196">
        <f>SUM(M117:N117)</f>
        <v>103</v>
      </c>
      <c r="P117" s="79">
        <v>0</v>
      </c>
      <c r="Q117" s="196">
        <f>O117+P117</f>
        <v>103</v>
      </c>
      <c r="R117" s="77">
        <v>13</v>
      </c>
      <c r="S117" s="78">
        <v>80</v>
      </c>
      <c r="T117" s="196">
        <f>SUM(R117:S117)</f>
        <v>93</v>
      </c>
      <c r="U117" s="79">
        <v>0</v>
      </c>
      <c r="V117" s="196">
        <f>T117+U117</f>
        <v>93</v>
      </c>
      <c r="W117" s="80">
        <f>IF(Q117=0,0,((V117/Q117)-1)*100)</f>
        <v>-9.7087378640776656</v>
      </c>
    </row>
    <row r="118" spans="1:23">
      <c r="L118" s="60" t="s">
        <v>17</v>
      </c>
      <c r="M118" s="77">
        <v>14</v>
      </c>
      <c r="N118" s="78">
        <v>98</v>
      </c>
      <c r="O118" s="196">
        <f>SUM(M118:N118)</f>
        <v>112</v>
      </c>
      <c r="P118" s="79">
        <v>0</v>
      </c>
      <c r="Q118" s="196">
        <f>O118+P118</f>
        <v>112</v>
      </c>
      <c r="R118" s="77">
        <v>10</v>
      </c>
      <c r="S118" s="78">
        <v>85</v>
      </c>
      <c r="T118" s="196">
        <f>SUM(R118:S118)</f>
        <v>95</v>
      </c>
      <c r="U118" s="79">
        <v>0</v>
      </c>
      <c r="V118" s="196">
        <f>T118+U118</f>
        <v>95</v>
      </c>
      <c r="W118" s="80">
        <f t="shared" ref="W118" si="190">IF(Q118=0,0,((V118/Q118)-1)*100)</f>
        <v>-15.178571428571431</v>
      </c>
    </row>
    <row r="119" spans="1:23" ht="13.5" thickBot="1">
      <c r="L119" s="60" t="s">
        <v>18</v>
      </c>
      <c r="M119" s="77">
        <v>16</v>
      </c>
      <c r="N119" s="78">
        <v>105</v>
      </c>
      <c r="O119" s="198">
        <f>SUM(M119:N119)</f>
        <v>121</v>
      </c>
      <c r="P119" s="85">
        <v>0</v>
      </c>
      <c r="Q119" s="198">
        <f>O119+P119</f>
        <v>121</v>
      </c>
      <c r="R119" s="77">
        <v>12</v>
      </c>
      <c r="S119" s="78">
        <v>54</v>
      </c>
      <c r="T119" s="198">
        <f>SUM(R119:S119)</f>
        <v>66</v>
      </c>
      <c r="U119" s="85">
        <v>0</v>
      </c>
      <c r="V119" s="198">
        <f>T119+U119</f>
        <v>66</v>
      </c>
      <c r="W119" s="80">
        <f>IF(Q119=0,0,((V119/Q119)-1)*100)</f>
        <v>-45.45454545454546</v>
      </c>
    </row>
    <row r="120" spans="1:23" ht="14.25" thickTop="1" thickBot="1">
      <c r="A120" s="384" t="str">
        <f>IF(ISERROR(F120/G120)," ",IF(F120/G120&gt;0.5,IF(F120/G120&lt;1.5," ","NOT OK"),"NOT OK"))</f>
        <v xml:space="preserve"> </v>
      </c>
      <c r="L120" s="86" t="s">
        <v>19</v>
      </c>
      <c r="M120" s="87">
        <f>+M117+M118+M119</f>
        <v>47</v>
      </c>
      <c r="N120" s="87">
        <f t="shared" ref="N120:V120" si="191">+N117+N118+N119</f>
        <v>289</v>
      </c>
      <c r="O120" s="199">
        <f t="shared" si="191"/>
        <v>336</v>
      </c>
      <c r="P120" s="88">
        <f t="shared" si="191"/>
        <v>0</v>
      </c>
      <c r="Q120" s="199">
        <f t="shared" si="191"/>
        <v>336</v>
      </c>
      <c r="R120" s="87">
        <f t="shared" si="191"/>
        <v>35</v>
      </c>
      <c r="S120" s="87">
        <f t="shared" si="191"/>
        <v>219</v>
      </c>
      <c r="T120" s="199">
        <f t="shared" si="191"/>
        <v>254</v>
      </c>
      <c r="U120" s="88">
        <f t="shared" si="191"/>
        <v>0</v>
      </c>
      <c r="V120" s="199">
        <f t="shared" si="191"/>
        <v>254</v>
      </c>
      <c r="W120" s="89">
        <f>IF(Q120=0,0,((V120/Q120)-1)*100)</f>
        <v>-24.404761904761905</v>
      </c>
    </row>
    <row r="121" spans="1:23" ht="13.5" thickTop="1">
      <c r="A121" s="386"/>
      <c r="K121" s="386"/>
      <c r="L121" s="60" t="s">
        <v>21</v>
      </c>
      <c r="M121" s="77">
        <v>18</v>
      </c>
      <c r="N121" s="78">
        <v>107</v>
      </c>
      <c r="O121" s="198">
        <f>SUM(M121:N121)</f>
        <v>125</v>
      </c>
      <c r="P121" s="90">
        <v>0</v>
      </c>
      <c r="Q121" s="198">
        <f>O121+P121</f>
        <v>125</v>
      </c>
      <c r="R121" s="77">
        <v>23</v>
      </c>
      <c r="S121" s="78">
        <v>56</v>
      </c>
      <c r="T121" s="198">
        <f>SUM(R121:S121)</f>
        <v>79</v>
      </c>
      <c r="U121" s="90">
        <v>0</v>
      </c>
      <c r="V121" s="198">
        <f>T121+U121</f>
        <v>79</v>
      </c>
      <c r="W121" s="80">
        <f>IF(Q121=0,0,((V121/Q121)-1)*100)</f>
        <v>-36.799999999999997</v>
      </c>
    </row>
    <row r="122" spans="1:23">
      <c r="A122" s="386"/>
      <c r="K122" s="386"/>
      <c r="L122" s="60" t="s">
        <v>22</v>
      </c>
      <c r="M122" s="77">
        <v>19</v>
      </c>
      <c r="N122" s="78">
        <v>104</v>
      </c>
      <c r="O122" s="198">
        <f>SUM(M122:N122)</f>
        <v>123</v>
      </c>
      <c r="P122" s="79">
        <v>0</v>
      </c>
      <c r="Q122" s="198">
        <f>O122+P122</f>
        <v>123</v>
      </c>
      <c r="R122" s="77">
        <v>25</v>
      </c>
      <c r="S122" s="78">
        <v>64</v>
      </c>
      <c r="T122" s="198">
        <f>SUM(R122:S122)</f>
        <v>89</v>
      </c>
      <c r="U122" s="79">
        <v>0</v>
      </c>
      <c r="V122" s="198">
        <f>T122+U122</f>
        <v>89</v>
      </c>
      <c r="W122" s="80">
        <f t="shared" ref="W122" si="192">IF(Q122=0,0,((V122/Q122)-1)*100)</f>
        <v>-27.642276422764223</v>
      </c>
    </row>
    <row r="123" spans="1:23" ht="13.5" thickBot="1">
      <c r="A123" s="386"/>
      <c r="K123" s="386"/>
      <c r="L123" s="60" t="s">
        <v>23</v>
      </c>
      <c r="M123" s="77">
        <v>18</v>
      </c>
      <c r="N123" s="78">
        <v>87</v>
      </c>
      <c r="O123" s="198">
        <f>SUM(M123:N123)</f>
        <v>105</v>
      </c>
      <c r="P123" s="79">
        <v>0</v>
      </c>
      <c r="Q123" s="198">
        <f>O123+P123</f>
        <v>105</v>
      </c>
      <c r="R123" s="77">
        <v>25</v>
      </c>
      <c r="S123" s="78">
        <v>63</v>
      </c>
      <c r="T123" s="198">
        <f>SUM(R123:S123)</f>
        <v>88</v>
      </c>
      <c r="U123" s="79">
        <v>0</v>
      </c>
      <c r="V123" s="198">
        <f>T123+U123</f>
        <v>88</v>
      </c>
      <c r="W123" s="80">
        <f>IF(Q123=0,0,((V123/Q123)-1)*100)</f>
        <v>-16.19047619047619</v>
      </c>
    </row>
    <row r="124" spans="1:23" ht="14.25" customHeight="1" thickTop="1" thickBot="1">
      <c r="L124" s="81" t="s">
        <v>24</v>
      </c>
      <c r="M124" s="82">
        <f t="shared" ref="M124:Q124" si="193">+M121+M122+M123</f>
        <v>55</v>
      </c>
      <c r="N124" s="83">
        <f t="shared" si="193"/>
        <v>298</v>
      </c>
      <c r="O124" s="197">
        <f t="shared" si="193"/>
        <v>353</v>
      </c>
      <c r="P124" s="82">
        <f t="shared" si="193"/>
        <v>0</v>
      </c>
      <c r="Q124" s="197">
        <f t="shared" si="193"/>
        <v>353</v>
      </c>
      <c r="R124" s="82">
        <f t="shared" ref="R124:V124" si="194">+R121+R122+R123</f>
        <v>73</v>
      </c>
      <c r="S124" s="83">
        <f t="shared" si="194"/>
        <v>183</v>
      </c>
      <c r="T124" s="197">
        <f t="shared" si="194"/>
        <v>256</v>
      </c>
      <c r="U124" s="82">
        <f t="shared" si="194"/>
        <v>0</v>
      </c>
      <c r="V124" s="197">
        <f t="shared" si="194"/>
        <v>256</v>
      </c>
      <c r="W124" s="84">
        <f t="shared" ref="W124" si="195">IF(Q124=0,0,((V124/Q124)-1)*100)</f>
        <v>-27.478753541076482</v>
      </c>
    </row>
    <row r="125" spans="1:23" ht="14.25" customHeight="1" thickTop="1" thickBot="1">
      <c r="L125" s="60" t="s">
        <v>10</v>
      </c>
      <c r="M125" s="77">
        <v>16</v>
      </c>
      <c r="N125" s="78">
        <v>93</v>
      </c>
      <c r="O125" s="196">
        <f>M125+N125</f>
        <v>109</v>
      </c>
      <c r="P125" s="79">
        <v>0</v>
      </c>
      <c r="Q125" s="196">
        <f>O125+P125</f>
        <v>109</v>
      </c>
      <c r="R125" s="77">
        <v>24</v>
      </c>
      <c r="S125" s="78">
        <v>55</v>
      </c>
      <c r="T125" s="196">
        <f>R125+S125</f>
        <v>79</v>
      </c>
      <c r="U125" s="79">
        <v>0</v>
      </c>
      <c r="V125" s="196">
        <f>T125+U125</f>
        <v>79</v>
      </c>
      <c r="W125" s="80">
        <f>IF(Q125=0,0,((V125/Q125)-1)*100)</f>
        <v>-27.522935779816514</v>
      </c>
    </row>
    <row r="126" spans="1:23" ht="14.25" customHeight="1" thickTop="1" thickBot="1">
      <c r="A126" s="384"/>
      <c r="L126" s="81" t="s">
        <v>66</v>
      </c>
      <c r="M126" s="82">
        <f>+M116+M120+M124+M125</f>
        <v>176</v>
      </c>
      <c r="N126" s="83">
        <f t="shared" ref="N126" si="196">+N116+N120+N124+N125</f>
        <v>953</v>
      </c>
      <c r="O126" s="197">
        <f t="shared" ref="O126" si="197">+O116+O120+O124+O125</f>
        <v>1129</v>
      </c>
      <c r="P126" s="82">
        <f t="shared" ref="P126" si="198">+P116+P120+P124+P125</f>
        <v>0</v>
      </c>
      <c r="Q126" s="197">
        <f t="shared" ref="Q126" si="199">+Q116+Q120+Q124+Q125</f>
        <v>1129</v>
      </c>
      <c r="R126" s="82">
        <f t="shared" ref="R126" si="200">+R116+R120+R124+R125</f>
        <v>178</v>
      </c>
      <c r="S126" s="83">
        <f t="shared" ref="S126" si="201">+S116+S120+S124+S125</f>
        <v>669</v>
      </c>
      <c r="T126" s="197">
        <f t="shared" ref="T126" si="202">+T116+T120+T124+T125</f>
        <v>847</v>
      </c>
      <c r="U126" s="82">
        <f t="shared" ref="U126" si="203">+U116+U120+U124+U125</f>
        <v>0</v>
      </c>
      <c r="V126" s="197">
        <f t="shared" ref="V126" si="204">+V116+V120+V124+V125</f>
        <v>847</v>
      </c>
      <c r="W126" s="84">
        <f t="shared" ref="W126" si="205">IF(Q126=0,0,((V126/Q126)-1)*100)</f>
        <v>-24.977856510186001</v>
      </c>
    </row>
    <row r="127" spans="1:23" ht="14.25" customHeight="1" thickTop="1">
      <c r="L127" s="60" t="s">
        <v>11</v>
      </c>
      <c r="M127" s="77">
        <v>9</v>
      </c>
      <c r="N127" s="78">
        <v>63</v>
      </c>
      <c r="O127" s="196">
        <f>M127+N127</f>
        <v>72</v>
      </c>
      <c r="P127" s="79">
        <v>0</v>
      </c>
      <c r="Q127" s="196">
        <f>O127+P127</f>
        <v>72</v>
      </c>
      <c r="R127" s="77"/>
      <c r="S127" s="78"/>
      <c r="T127" s="196"/>
      <c r="U127" s="79"/>
      <c r="V127" s="196"/>
      <c r="W127" s="80"/>
    </row>
    <row r="128" spans="1:23" ht="14.25" customHeight="1" thickBot="1">
      <c r="L128" s="66" t="s">
        <v>12</v>
      </c>
      <c r="M128" s="77">
        <v>13</v>
      </c>
      <c r="N128" s="78">
        <v>82</v>
      </c>
      <c r="O128" s="196">
        <f>M128+N128</f>
        <v>95</v>
      </c>
      <c r="P128" s="79">
        <v>0</v>
      </c>
      <c r="Q128" s="196">
        <f t="shared" ref="Q128" si="206">O128+P128</f>
        <v>95</v>
      </c>
      <c r="R128" s="77"/>
      <c r="S128" s="78"/>
      <c r="T128" s="196"/>
      <c r="U128" s="79"/>
      <c r="V128" s="196"/>
      <c r="W128" s="80"/>
    </row>
    <row r="129" spans="1:23" ht="14.25" customHeight="1" thickTop="1" thickBot="1">
      <c r="A129" s="384"/>
      <c r="L129" s="81" t="s">
        <v>57</v>
      </c>
      <c r="M129" s="82">
        <f t="shared" ref="M129:Q129" si="207">+M125+M127+M128</f>
        <v>38</v>
      </c>
      <c r="N129" s="83">
        <f t="shared" si="207"/>
        <v>238</v>
      </c>
      <c r="O129" s="197">
        <f t="shared" si="207"/>
        <v>276</v>
      </c>
      <c r="P129" s="82">
        <f t="shared" si="207"/>
        <v>0</v>
      </c>
      <c r="Q129" s="197">
        <f t="shared" si="207"/>
        <v>276</v>
      </c>
      <c r="R129" s="82"/>
      <c r="S129" s="83"/>
      <c r="T129" s="197"/>
      <c r="U129" s="82"/>
      <c r="V129" s="197"/>
      <c r="W129" s="84"/>
    </row>
    <row r="130" spans="1:23" ht="14.25" customHeight="1" thickTop="1" thickBot="1">
      <c r="A130" s="384"/>
      <c r="L130" s="81" t="s">
        <v>63</v>
      </c>
      <c r="M130" s="82">
        <f t="shared" ref="M130:Q130" si="208">+M116+M120+M124+M129</f>
        <v>198</v>
      </c>
      <c r="N130" s="83">
        <f t="shared" si="208"/>
        <v>1098</v>
      </c>
      <c r="O130" s="197">
        <f t="shared" si="208"/>
        <v>1296</v>
      </c>
      <c r="P130" s="82">
        <f t="shared" si="208"/>
        <v>0</v>
      </c>
      <c r="Q130" s="197">
        <f t="shared" si="208"/>
        <v>1296</v>
      </c>
      <c r="R130" s="82"/>
      <c r="S130" s="83"/>
      <c r="T130" s="197"/>
      <c r="U130" s="82"/>
      <c r="V130" s="197"/>
      <c r="W130" s="84"/>
    </row>
    <row r="131" spans="1:23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:23" ht="13.5" thickTop="1">
      <c r="L132" s="467" t="s">
        <v>42</v>
      </c>
      <c r="M132" s="468"/>
      <c r="N132" s="468"/>
      <c r="O132" s="468"/>
      <c r="P132" s="468"/>
      <c r="Q132" s="468"/>
      <c r="R132" s="468"/>
      <c r="S132" s="468"/>
      <c r="T132" s="468"/>
      <c r="U132" s="468"/>
      <c r="V132" s="468"/>
      <c r="W132" s="469"/>
    </row>
    <row r="133" spans="1:23" ht="13.5" thickBot="1">
      <c r="L133" s="470" t="s">
        <v>45</v>
      </c>
      <c r="M133" s="471"/>
      <c r="N133" s="471"/>
      <c r="O133" s="471"/>
      <c r="P133" s="471"/>
      <c r="Q133" s="471"/>
      <c r="R133" s="471"/>
      <c r="S133" s="471"/>
      <c r="T133" s="471"/>
      <c r="U133" s="471"/>
      <c r="V133" s="471"/>
      <c r="W133" s="472"/>
    </row>
    <row r="134" spans="1:23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:23" ht="14.25" thickTop="1" thickBot="1">
      <c r="L135" s="58"/>
      <c r="M135" s="213" t="s">
        <v>64</v>
      </c>
      <c r="N135" s="212"/>
      <c r="O135" s="213"/>
      <c r="P135" s="211"/>
      <c r="Q135" s="212"/>
      <c r="R135" s="473" t="s">
        <v>65</v>
      </c>
      <c r="S135" s="473"/>
      <c r="T135" s="473"/>
      <c r="U135" s="473"/>
      <c r="V135" s="474"/>
      <c r="W135" s="354" t="s">
        <v>2</v>
      </c>
    </row>
    <row r="136" spans="1:23" ht="13.5" thickTop="1">
      <c r="L136" s="60" t="s">
        <v>3</v>
      </c>
      <c r="M136" s="61"/>
      <c r="N136" s="62"/>
      <c r="O136" s="63"/>
      <c r="P136" s="64"/>
      <c r="Q136" s="102"/>
      <c r="R136" s="61"/>
      <c r="S136" s="62"/>
      <c r="T136" s="63"/>
      <c r="U136" s="64"/>
      <c r="V136" s="102"/>
      <c r="W136" s="355" t="s">
        <v>4</v>
      </c>
    </row>
    <row r="137" spans="1:23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410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399" t="s">
        <v>7</v>
      </c>
      <c r="W137" s="356"/>
    </row>
    <row r="138" spans="1:23" ht="5.25" customHeight="1" thickTop="1">
      <c r="L138" s="60"/>
      <c r="M138" s="72"/>
      <c r="N138" s="73"/>
      <c r="O138" s="74"/>
      <c r="P138" s="75"/>
      <c r="Q138" s="150"/>
      <c r="R138" s="72"/>
      <c r="S138" s="73"/>
      <c r="T138" s="74"/>
      <c r="U138" s="75"/>
      <c r="V138" s="150"/>
      <c r="W138" s="76"/>
    </row>
    <row r="139" spans="1:23" ht="14.25" customHeight="1">
      <c r="L139" s="60" t="s">
        <v>13</v>
      </c>
      <c r="M139" s="77">
        <f t="shared" ref="M139:N139" si="209">+M87+M113</f>
        <v>18</v>
      </c>
      <c r="N139" s="78">
        <f t="shared" si="209"/>
        <v>87</v>
      </c>
      <c r="O139" s="196">
        <f t="shared" ref="O139:O140" si="210">M139+N139</f>
        <v>105</v>
      </c>
      <c r="P139" s="79">
        <f>+P87+P113</f>
        <v>0</v>
      </c>
      <c r="Q139" s="205">
        <f>O139+P139</f>
        <v>105</v>
      </c>
      <c r="R139" s="77">
        <f t="shared" ref="R139:S141" si="211">+R87+R113</f>
        <v>14</v>
      </c>
      <c r="S139" s="78">
        <f t="shared" si="211"/>
        <v>69</v>
      </c>
      <c r="T139" s="196">
        <f t="shared" ref="T139:T149" si="212">R139+S139</f>
        <v>83</v>
      </c>
      <c r="U139" s="79">
        <f>+U87+U113</f>
        <v>0</v>
      </c>
      <c r="V139" s="205">
        <f>T139+U139</f>
        <v>83</v>
      </c>
      <c r="W139" s="80">
        <f>IF(Q139=0,0,((V139/Q139)-1)*100)</f>
        <v>-20.952380952380956</v>
      </c>
    </row>
    <row r="140" spans="1:23" ht="14.25" customHeight="1">
      <c r="L140" s="60" t="s">
        <v>14</v>
      </c>
      <c r="M140" s="77">
        <f t="shared" ref="M140:N140" si="213">+M88+M114</f>
        <v>18</v>
      </c>
      <c r="N140" s="78">
        <f t="shared" si="213"/>
        <v>88</v>
      </c>
      <c r="O140" s="196">
        <f t="shared" si="210"/>
        <v>106</v>
      </c>
      <c r="P140" s="79">
        <f>+P88+P114</f>
        <v>0</v>
      </c>
      <c r="Q140" s="205">
        <f>O140+P140</f>
        <v>106</v>
      </c>
      <c r="R140" s="77">
        <f t="shared" si="211"/>
        <v>15</v>
      </c>
      <c r="S140" s="78">
        <f t="shared" si="211"/>
        <v>69</v>
      </c>
      <c r="T140" s="196">
        <f t="shared" si="212"/>
        <v>84</v>
      </c>
      <c r="U140" s="79">
        <f>+U88+U114</f>
        <v>0</v>
      </c>
      <c r="V140" s="205">
        <f>T140+U140</f>
        <v>84</v>
      </c>
      <c r="W140" s="80">
        <f t="shared" ref="W140:W150" si="214">IF(Q140=0,0,((V140/Q140)-1)*100)</f>
        <v>-20.75471698113207</v>
      </c>
    </row>
    <row r="141" spans="1:23" ht="14.25" customHeight="1" thickBot="1">
      <c r="L141" s="60" t="s">
        <v>15</v>
      </c>
      <c r="M141" s="77">
        <f t="shared" ref="M141:N141" si="215">+M89+M115</f>
        <v>22</v>
      </c>
      <c r="N141" s="78">
        <f t="shared" si="215"/>
        <v>98</v>
      </c>
      <c r="O141" s="196">
        <f>M141+N141</f>
        <v>120</v>
      </c>
      <c r="P141" s="79">
        <f>+P89+P115</f>
        <v>0</v>
      </c>
      <c r="Q141" s="205">
        <f>O141+P141</f>
        <v>120</v>
      </c>
      <c r="R141" s="77">
        <f t="shared" si="211"/>
        <v>17</v>
      </c>
      <c r="S141" s="78">
        <f t="shared" si="211"/>
        <v>74</v>
      </c>
      <c r="T141" s="196">
        <f>R141+S141</f>
        <v>91</v>
      </c>
      <c r="U141" s="79">
        <f>+U89+U115</f>
        <v>0</v>
      </c>
      <c r="V141" s="205">
        <f>T141+U141</f>
        <v>91</v>
      </c>
      <c r="W141" s="80">
        <f>IF(Q141=0,0,((V141/Q141)-1)*100)</f>
        <v>-24.166666666666671</v>
      </c>
    </row>
    <row r="142" spans="1:23" ht="14.25" customHeight="1" thickTop="1" thickBot="1">
      <c r="L142" s="81" t="s">
        <v>61</v>
      </c>
      <c r="M142" s="82">
        <f t="shared" ref="M142:Q142" si="216">+M139+M140+M141</f>
        <v>58</v>
      </c>
      <c r="N142" s="83">
        <f t="shared" si="216"/>
        <v>273</v>
      </c>
      <c r="O142" s="197">
        <f t="shared" si="216"/>
        <v>331</v>
      </c>
      <c r="P142" s="82">
        <f t="shared" si="216"/>
        <v>0</v>
      </c>
      <c r="Q142" s="197">
        <f t="shared" si="216"/>
        <v>331</v>
      </c>
      <c r="R142" s="82">
        <f t="shared" ref="R142:V142" si="217">+R139+R140+R141</f>
        <v>46</v>
      </c>
      <c r="S142" s="83">
        <f t="shared" si="217"/>
        <v>212</v>
      </c>
      <c r="T142" s="197">
        <f t="shared" si="217"/>
        <v>258</v>
      </c>
      <c r="U142" s="82">
        <f t="shared" si="217"/>
        <v>0</v>
      </c>
      <c r="V142" s="197">
        <f t="shared" si="217"/>
        <v>258</v>
      </c>
      <c r="W142" s="84">
        <f>IF(Q142=0,0,((V142/Q142)-1)*100)</f>
        <v>-22.054380664652573</v>
      </c>
    </row>
    <row r="143" spans="1:23" ht="14.25" customHeight="1" thickTop="1">
      <c r="L143" s="60" t="s">
        <v>16</v>
      </c>
      <c r="M143" s="77">
        <f t="shared" ref="M143:N143" si="218">+M91+M117</f>
        <v>17</v>
      </c>
      <c r="N143" s="78">
        <f t="shared" si="218"/>
        <v>86</v>
      </c>
      <c r="O143" s="196">
        <f t="shared" ref="O143" si="219">M143+N143</f>
        <v>103</v>
      </c>
      <c r="P143" s="79">
        <f>+P91+P117</f>
        <v>0</v>
      </c>
      <c r="Q143" s="205">
        <f>O143+P143</f>
        <v>103</v>
      </c>
      <c r="R143" s="77">
        <f t="shared" ref="R143:S145" si="220">+R91+R117</f>
        <v>13</v>
      </c>
      <c r="S143" s="78">
        <f t="shared" si="220"/>
        <v>80</v>
      </c>
      <c r="T143" s="196">
        <f t="shared" si="212"/>
        <v>93</v>
      </c>
      <c r="U143" s="79">
        <f>+U91+U117</f>
        <v>0</v>
      </c>
      <c r="V143" s="205">
        <f>T143+U143</f>
        <v>93</v>
      </c>
      <c r="W143" s="80">
        <f t="shared" si="214"/>
        <v>-9.7087378640776656</v>
      </c>
    </row>
    <row r="144" spans="1:23" ht="14.25" customHeight="1">
      <c r="L144" s="60" t="s">
        <v>17</v>
      </c>
      <c r="M144" s="77">
        <f t="shared" ref="M144:N144" si="221">+M92+M118</f>
        <v>14</v>
      </c>
      <c r="N144" s="78">
        <f t="shared" si="221"/>
        <v>98</v>
      </c>
      <c r="O144" s="196">
        <f>M144+N144</f>
        <v>112</v>
      </c>
      <c r="P144" s="79">
        <f>+P92+P118</f>
        <v>0</v>
      </c>
      <c r="Q144" s="205">
        <f>O144+P144</f>
        <v>112</v>
      </c>
      <c r="R144" s="77">
        <f t="shared" si="220"/>
        <v>10</v>
      </c>
      <c r="S144" s="78">
        <f t="shared" si="220"/>
        <v>85</v>
      </c>
      <c r="T144" s="196">
        <f>R144+S144</f>
        <v>95</v>
      </c>
      <c r="U144" s="79">
        <f>+U92+U118</f>
        <v>0</v>
      </c>
      <c r="V144" s="205">
        <f>T144+U144</f>
        <v>95</v>
      </c>
      <c r="W144" s="80">
        <f>IF(Q144=0,0,((V144/Q144)-1)*100)</f>
        <v>-15.178571428571431</v>
      </c>
    </row>
    <row r="145" spans="1:23" ht="14.25" customHeight="1" thickBot="1">
      <c r="L145" s="60" t="s">
        <v>18</v>
      </c>
      <c r="M145" s="77">
        <f t="shared" ref="M145:N145" si="222">+M93+M119</f>
        <v>16</v>
      </c>
      <c r="N145" s="78">
        <f t="shared" si="222"/>
        <v>105</v>
      </c>
      <c r="O145" s="198">
        <f t="shared" ref="O145" si="223">M145+N145</f>
        <v>121</v>
      </c>
      <c r="P145" s="85">
        <f>+P93+P119</f>
        <v>0</v>
      </c>
      <c r="Q145" s="205">
        <f>O145+P145</f>
        <v>121</v>
      </c>
      <c r="R145" s="77">
        <f t="shared" si="220"/>
        <v>12</v>
      </c>
      <c r="S145" s="78">
        <f t="shared" si="220"/>
        <v>54</v>
      </c>
      <c r="T145" s="198">
        <f t="shared" si="212"/>
        <v>66</v>
      </c>
      <c r="U145" s="85">
        <f>+U93+U119</f>
        <v>0</v>
      </c>
      <c r="V145" s="205">
        <f>T145+U145</f>
        <v>66</v>
      </c>
      <c r="W145" s="80">
        <f t="shared" si="214"/>
        <v>-45.45454545454546</v>
      </c>
    </row>
    <row r="146" spans="1:23" ht="14.25" customHeight="1" thickTop="1" thickBot="1">
      <c r="A146" s="384"/>
      <c r="L146" s="86" t="s">
        <v>19</v>
      </c>
      <c r="M146" s="82">
        <f t="shared" ref="M146:Q146" si="224">+M143+M144+M145</f>
        <v>47</v>
      </c>
      <c r="N146" s="83">
        <f t="shared" si="224"/>
        <v>289</v>
      </c>
      <c r="O146" s="197">
        <f t="shared" si="224"/>
        <v>336</v>
      </c>
      <c r="P146" s="82">
        <f t="shared" si="224"/>
        <v>0</v>
      </c>
      <c r="Q146" s="197">
        <f t="shared" si="224"/>
        <v>336</v>
      </c>
      <c r="R146" s="82">
        <f t="shared" ref="R146:V146" si="225">+R143+R144+R145</f>
        <v>35</v>
      </c>
      <c r="S146" s="83">
        <f t="shared" si="225"/>
        <v>219</v>
      </c>
      <c r="T146" s="197">
        <f t="shared" si="225"/>
        <v>254</v>
      </c>
      <c r="U146" s="82">
        <f t="shared" si="225"/>
        <v>0</v>
      </c>
      <c r="V146" s="197">
        <f t="shared" si="225"/>
        <v>254</v>
      </c>
      <c r="W146" s="89">
        <f t="shared" si="214"/>
        <v>-24.404761904761905</v>
      </c>
    </row>
    <row r="147" spans="1:23" ht="14.25" customHeight="1" thickTop="1">
      <c r="A147" s="384"/>
      <c r="L147" s="60" t="s">
        <v>21</v>
      </c>
      <c r="M147" s="77">
        <f t="shared" ref="M147:N147" si="226">+M95+M121</f>
        <v>18</v>
      </c>
      <c r="N147" s="78">
        <f t="shared" si="226"/>
        <v>107</v>
      </c>
      <c r="O147" s="198">
        <f t="shared" ref="O147:O149" si="227">M147+N147</f>
        <v>125</v>
      </c>
      <c r="P147" s="90">
        <f>+P95+P121</f>
        <v>0</v>
      </c>
      <c r="Q147" s="205">
        <f>O147+P147</f>
        <v>125</v>
      </c>
      <c r="R147" s="77">
        <f t="shared" ref="R147:S149" si="228">+R95+R121</f>
        <v>23</v>
      </c>
      <c r="S147" s="78">
        <f t="shared" si="228"/>
        <v>56</v>
      </c>
      <c r="T147" s="198">
        <f t="shared" si="212"/>
        <v>79</v>
      </c>
      <c r="U147" s="90">
        <f>+U95+U121</f>
        <v>0</v>
      </c>
      <c r="V147" s="205">
        <f>T147+U147</f>
        <v>79</v>
      </c>
      <c r="W147" s="80">
        <f t="shared" si="214"/>
        <v>-36.799999999999997</v>
      </c>
    </row>
    <row r="148" spans="1:23" ht="14.25" customHeight="1">
      <c r="A148" s="384"/>
      <c r="L148" s="60" t="s">
        <v>22</v>
      </c>
      <c r="M148" s="77">
        <f t="shared" ref="M148:N148" si="229">+M96+M122</f>
        <v>19</v>
      </c>
      <c r="N148" s="78">
        <f t="shared" si="229"/>
        <v>104</v>
      </c>
      <c r="O148" s="198">
        <f t="shared" si="227"/>
        <v>123</v>
      </c>
      <c r="P148" s="79">
        <f>+P96+P122</f>
        <v>0</v>
      </c>
      <c r="Q148" s="205">
        <f>O148+P148</f>
        <v>123</v>
      </c>
      <c r="R148" s="77">
        <f t="shared" si="228"/>
        <v>25</v>
      </c>
      <c r="S148" s="78">
        <f t="shared" si="228"/>
        <v>64</v>
      </c>
      <c r="T148" s="198">
        <f t="shared" si="212"/>
        <v>89</v>
      </c>
      <c r="U148" s="79">
        <f>+U96+U122</f>
        <v>0</v>
      </c>
      <c r="V148" s="205">
        <f>T148+U148</f>
        <v>89</v>
      </c>
      <c r="W148" s="80">
        <f t="shared" si="214"/>
        <v>-27.642276422764223</v>
      </c>
    </row>
    <row r="149" spans="1:23" ht="14.25" customHeight="1" thickBot="1">
      <c r="A149" s="386"/>
      <c r="K149" s="386"/>
      <c r="L149" s="60" t="s">
        <v>23</v>
      </c>
      <c r="M149" s="77">
        <f t="shared" ref="M149:N149" si="230">+M97+M123</f>
        <v>18</v>
      </c>
      <c r="N149" s="78">
        <f t="shared" si="230"/>
        <v>87</v>
      </c>
      <c r="O149" s="198">
        <f t="shared" si="227"/>
        <v>105</v>
      </c>
      <c r="P149" s="79">
        <f>+P97+P123</f>
        <v>0</v>
      </c>
      <c r="Q149" s="205">
        <f>O149+P149</f>
        <v>105</v>
      </c>
      <c r="R149" s="77">
        <f t="shared" si="228"/>
        <v>25</v>
      </c>
      <c r="S149" s="78">
        <f t="shared" si="228"/>
        <v>63</v>
      </c>
      <c r="T149" s="198">
        <f t="shared" si="212"/>
        <v>88</v>
      </c>
      <c r="U149" s="79">
        <f>+U97+U123</f>
        <v>0</v>
      </c>
      <c r="V149" s="205">
        <f>T149+U149</f>
        <v>88</v>
      </c>
      <c r="W149" s="80">
        <f t="shared" si="214"/>
        <v>-16.19047619047619</v>
      </c>
    </row>
    <row r="150" spans="1:23" ht="14.25" customHeight="1" thickTop="1" thickBot="1">
      <c r="A150" s="386"/>
      <c r="K150" s="386"/>
      <c r="L150" s="81" t="s">
        <v>40</v>
      </c>
      <c r="M150" s="82">
        <f t="shared" ref="M150:Q150" si="231">+M147+M148+M149</f>
        <v>55</v>
      </c>
      <c r="N150" s="83">
        <f t="shared" si="231"/>
        <v>298</v>
      </c>
      <c r="O150" s="197">
        <f t="shared" si="231"/>
        <v>353</v>
      </c>
      <c r="P150" s="82">
        <f t="shared" si="231"/>
        <v>0</v>
      </c>
      <c r="Q150" s="197">
        <f t="shared" si="231"/>
        <v>353</v>
      </c>
      <c r="R150" s="82">
        <f t="shared" ref="R150:V150" si="232">+R147+R148+R149</f>
        <v>73</v>
      </c>
      <c r="S150" s="83">
        <f t="shared" si="232"/>
        <v>183</v>
      </c>
      <c r="T150" s="197">
        <f t="shared" si="232"/>
        <v>256</v>
      </c>
      <c r="U150" s="82">
        <f t="shared" si="232"/>
        <v>0</v>
      </c>
      <c r="V150" s="197">
        <f t="shared" si="232"/>
        <v>256</v>
      </c>
      <c r="W150" s="84">
        <f t="shared" si="214"/>
        <v>-27.478753541076482</v>
      </c>
    </row>
    <row r="151" spans="1:23" ht="14.25" customHeight="1" thickTop="1" thickBot="1">
      <c r="L151" s="60" t="s">
        <v>10</v>
      </c>
      <c r="M151" s="77">
        <f t="shared" ref="M151:N151" si="233">+M99+M125</f>
        <v>16</v>
      </c>
      <c r="N151" s="78">
        <f t="shared" si="233"/>
        <v>93</v>
      </c>
      <c r="O151" s="196">
        <f>M151+N151</f>
        <v>109</v>
      </c>
      <c r="P151" s="79">
        <f>+P99+P125</f>
        <v>0</v>
      </c>
      <c r="Q151" s="205">
        <f>O151+P151</f>
        <v>109</v>
      </c>
      <c r="R151" s="77">
        <f>+R99+R125</f>
        <v>24</v>
      </c>
      <c r="S151" s="78">
        <f>+S99+S125</f>
        <v>55</v>
      </c>
      <c r="T151" s="196">
        <f>R151+S151</f>
        <v>79</v>
      </c>
      <c r="U151" s="79">
        <f>+U99+U125</f>
        <v>0</v>
      </c>
      <c r="V151" s="205">
        <f>T151+U151</f>
        <v>79</v>
      </c>
      <c r="W151" s="80">
        <f>IF(Q151=0,0,((V151/Q151)-1)*100)</f>
        <v>-27.522935779816514</v>
      </c>
    </row>
    <row r="152" spans="1:23" ht="14.25" customHeight="1" thickTop="1" thickBot="1">
      <c r="A152" s="384"/>
      <c r="L152" s="81" t="s">
        <v>66</v>
      </c>
      <c r="M152" s="82">
        <f>+M142+M146+M150+M151</f>
        <v>176</v>
      </c>
      <c r="N152" s="83">
        <f t="shared" ref="N152" si="234">+N142+N146+N150+N151</f>
        <v>953</v>
      </c>
      <c r="O152" s="197">
        <f t="shared" ref="O152" si="235">+O142+O146+O150+O151</f>
        <v>1129</v>
      </c>
      <c r="P152" s="82">
        <f t="shared" ref="P152" si="236">+P142+P146+P150+P151</f>
        <v>0</v>
      </c>
      <c r="Q152" s="197">
        <f t="shared" ref="Q152" si="237">+Q142+Q146+Q150+Q151</f>
        <v>1129</v>
      </c>
      <c r="R152" s="82">
        <f t="shared" ref="R152" si="238">+R142+R146+R150+R151</f>
        <v>178</v>
      </c>
      <c r="S152" s="83">
        <f t="shared" ref="S152" si="239">+S142+S146+S150+S151</f>
        <v>669</v>
      </c>
      <c r="T152" s="197">
        <f t="shared" ref="T152" si="240">+T142+T146+T150+T151</f>
        <v>847</v>
      </c>
      <c r="U152" s="82">
        <f t="shared" ref="U152" si="241">+U142+U146+U150+U151</f>
        <v>0</v>
      </c>
      <c r="V152" s="197">
        <f t="shared" ref="V152" si="242">+V142+V146+V150+V151</f>
        <v>847</v>
      </c>
      <c r="W152" s="84">
        <f t="shared" ref="W152" si="243">IF(Q152=0,0,((V152/Q152)-1)*100)</f>
        <v>-24.977856510186001</v>
      </c>
    </row>
    <row r="153" spans="1:23" ht="14.25" customHeight="1" thickTop="1">
      <c r="L153" s="60" t="s">
        <v>11</v>
      </c>
      <c r="M153" s="77">
        <f t="shared" ref="M153:N153" si="244">+M101+M127</f>
        <v>9</v>
      </c>
      <c r="N153" s="78">
        <f t="shared" si="244"/>
        <v>63</v>
      </c>
      <c r="O153" s="196">
        <f>M153+N153</f>
        <v>72</v>
      </c>
      <c r="P153" s="79">
        <f>+P101+P127</f>
        <v>0</v>
      </c>
      <c r="Q153" s="205">
        <f>O153+P153</f>
        <v>72</v>
      </c>
      <c r="R153" s="77"/>
      <c r="S153" s="78"/>
      <c r="T153" s="196"/>
      <c r="U153" s="79"/>
      <c r="V153" s="205"/>
      <c r="W153" s="80"/>
    </row>
    <row r="154" spans="1:23" ht="14.25" customHeight="1" thickBot="1">
      <c r="L154" s="66" t="s">
        <v>12</v>
      </c>
      <c r="M154" s="77">
        <f t="shared" ref="M154:N154" si="245">+M102+M128</f>
        <v>13</v>
      </c>
      <c r="N154" s="78">
        <f t="shared" si="245"/>
        <v>82</v>
      </c>
      <c r="O154" s="196">
        <f>M154+N154</f>
        <v>95</v>
      </c>
      <c r="P154" s="79">
        <f>+P102+P128</f>
        <v>0</v>
      </c>
      <c r="Q154" s="205">
        <f>O154+P154</f>
        <v>95</v>
      </c>
      <c r="R154" s="77"/>
      <c r="S154" s="78"/>
      <c r="T154" s="196"/>
      <c r="U154" s="79"/>
      <c r="V154" s="205"/>
      <c r="W154" s="80"/>
    </row>
    <row r="155" spans="1:23" ht="14.25" customHeight="1" thickTop="1" thickBot="1">
      <c r="A155" s="384"/>
      <c r="L155" s="81" t="s">
        <v>57</v>
      </c>
      <c r="M155" s="82">
        <f t="shared" ref="M155:Q155" si="246">+M151+M153+M154</f>
        <v>38</v>
      </c>
      <c r="N155" s="83">
        <f t="shared" si="246"/>
        <v>238</v>
      </c>
      <c r="O155" s="197">
        <f t="shared" si="246"/>
        <v>276</v>
      </c>
      <c r="P155" s="82">
        <f t="shared" si="246"/>
        <v>0</v>
      </c>
      <c r="Q155" s="197">
        <f t="shared" si="246"/>
        <v>276</v>
      </c>
      <c r="R155" s="82"/>
      <c r="S155" s="83"/>
      <c r="T155" s="197"/>
      <c r="U155" s="82"/>
      <c r="V155" s="197"/>
      <c r="W155" s="84"/>
    </row>
    <row r="156" spans="1:23" ht="14.25" customHeight="1" thickTop="1" thickBot="1">
      <c r="A156" s="384"/>
      <c r="L156" s="81" t="s">
        <v>63</v>
      </c>
      <c r="M156" s="82">
        <f t="shared" ref="M156:Q156" si="247">+M142+M146+M150+M155</f>
        <v>198</v>
      </c>
      <c r="N156" s="83">
        <f t="shared" si="247"/>
        <v>1098</v>
      </c>
      <c r="O156" s="197">
        <f t="shared" si="247"/>
        <v>1296</v>
      </c>
      <c r="P156" s="82">
        <f t="shared" si="247"/>
        <v>0</v>
      </c>
      <c r="Q156" s="197">
        <f t="shared" si="247"/>
        <v>1296</v>
      </c>
      <c r="R156" s="82"/>
      <c r="S156" s="83"/>
      <c r="T156" s="197"/>
      <c r="U156" s="82"/>
      <c r="V156" s="197"/>
      <c r="W156" s="84"/>
    </row>
    <row r="157" spans="1:23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:23" ht="13.5" thickTop="1">
      <c r="L158" s="482" t="s">
        <v>54</v>
      </c>
      <c r="M158" s="483"/>
      <c r="N158" s="483"/>
      <c r="O158" s="483"/>
      <c r="P158" s="483"/>
      <c r="Q158" s="483"/>
      <c r="R158" s="483"/>
      <c r="S158" s="483"/>
      <c r="T158" s="483"/>
      <c r="U158" s="483"/>
      <c r="V158" s="483"/>
      <c r="W158" s="484"/>
    </row>
    <row r="159" spans="1:23" ht="13.5" customHeight="1" thickBot="1">
      <c r="L159" s="485" t="s">
        <v>51</v>
      </c>
      <c r="M159" s="486"/>
      <c r="N159" s="486"/>
      <c r="O159" s="486"/>
      <c r="P159" s="486"/>
      <c r="Q159" s="486"/>
      <c r="R159" s="486"/>
      <c r="S159" s="486"/>
      <c r="T159" s="486"/>
      <c r="U159" s="486"/>
      <c r="V159" s="486"/>
      <c r="W159" s="487"/>
    </row>
    <row r="160" spans="1:23" ht="14.25" thickTop="1" thickBot="1">
      <c r="L160" s="235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7" t="s">
        <v>34</v>
      </c>
    </row>
    <row r="161" spans="1:23" ht="14.25" thickTop="1" thickBot="1">
      <c r="L161" s="238"/>
      <c r="M161" s="239" t="s">
        <v>64</v>
      </c>
      <c r="N161" s="240"/>
      <c r="O161" s="278"/>
      <c r="P161" s="239"/>
      <c r="Q161" s="239"/>
      <c r="R161" s="239" t="s">
        <v>65</v>
      </c>
      <c r="S161" s="240"/>
      <c r="T161" s="278"/>
      <c r="U161" s="239"/>
      <c r="V161" s="239"/>
      <c r="W161" s="351" t="s">
        <v>2</v>
      </c>
    </row>
    <row r="162" spans="1:23" ht="13.5" thickTop="1">
      <c r="L162" s="242" t="s">
        <v>3</v>
      </c>
      <c r="M162" s="243"/>
      <c r="N162" s="244"/>
      <c r="O162" s="245"/>
      <c r="P162" s="246"/>
      <c r="Q162" s="245"/>
      <c r="R162" s="243"/>
      <c r="S162" s="244"/>
      <c r="T162" s="245"/>
      <c r="U162" s="246"/>
      <c r="V162" s="245"/>
      <c r="W162" s="352" t="s">
        <v>4</v>
      </c>
    </row>
    <row r="163" spans="1:23" ht="13.5" thickBot="1">
      <c r="L163" s="248"/>
      <c r="M163" s="249" t="s">
        <v>35</v>
      </c>
      <c r="N163" s="250" t="s">
        <v>36</v>
      </c>
      <c r="O163" s="251" t="s">
        <v>37</v>
      </c>
      <c r="P163" s="252" t="s">
        <v>32</v>
      </c>
      <c r="Q163" s="251" t="s">
        <v>7</v>
      </c>
      <c r="R163" s="249" t="s">
        <v>35</v>
      </c>
      <c r="S163" s="250" t="s">
        <v>36</v>
      </c>
      <c r="T163" s="251" t="s">
        <v>37</v>
      </c>
      <c r="U163" s="252" t="s">
        <v>32</v>
      </c>
      <c r="V163" s="251" t="s">
        <v>7</v>
      </c>
      <c r="W163" s="353"/>
    </row>
    <row r="164" spans="1:23" ht="5.25" customHeight="1" thickTop="1">
      <c r="L164" s="242"/>
      <c r="M164" s="254"/>
      <c r="N164" s="255"/>
      <c r="O164" s="256"/>
      <c r="P164" s="257"/>
      <c r="Q164" s="256"/>
      <c r="R164" s="254"/>
      <c r="S164" s="255"/>
      <c r="T164" s="256"/>
      <c r="U164" s="257"/>
      <c r="V164" s="256"/>
      <c r="W164" s="258"/>
    </row>
    <row r="165" spans="1:23">
      <c r="L165" s="242" t="s">
        <v>13</v>
      </c>
      <c r="M165" s="259">
        <v>0</v>
      </c>
      <c r="N165" s="260">
        <v>0</v>
      </c>
      <c r="O165" s="261">
        <f>M165+N165</f>
        <v>0</v>
      </c>
      <c r="P165" s="262">
        <v>0</v>
      </c>
      <c r="Q165" s="261">
        <f>O165+P165</f>
        <v>0</v>
      </c>
      <c r="R165" s="259">
        <v>0</v>
      </c>
      <c r="S165" s="260">
        <v>0</v>
      </c>
      <c r="T165" s="261">
        <f>R165+S165</f>
        <v>0</v>
      </c>
      <c r="U165" s="262">
        <v>0</v>
      </c>
      <c r="V165" s="261">
        <f>T165+U165</f>
        <v>0</v>
      </c>
      <c r="W165" s="445">
        <f t="shared" ref="W165" si="248">IF(Q165=0,0,((V165/Q165)-1)*100)</f>
        <v>0</v>
      </c>
    </row>
    <row r="166" spans="1:23">
      <c r="L166" s="242" t="s">
        <v>14</v>
      </c>
      <c r="M166" s="259">
        <v>0</v>
      </c>
      <c r="N166" s="260">
        <v>0</v>
      </c>
      <c r="O166" s="261">
        <f>M166+N166</f>
        <v>0</v>
      </c>
      <c r="P166" s="262">
        <v>0</v>
      </c>
      <c r="Q166" s="261">
        <f>O166+P166</f>
        <v>0</v>
      </c>
      <c r="R166" s="259">
        <v>0</v>
      </c>
      <c r="S166" s="260">
        <v>0</v>
      </c>
      <c r="T166" s="261">
        <f>R166+S166</f>
        <v>0</v>
      </c>
      <c r="U166" s="262">
        <v>0</v>
      </c>
      <c r="V166" s="261">
        <f>T166+U166</f>
        <v>0</v>
      </c>
      <c r="W166" s="445">
        <f>IF(Q166=0,0,((V166/Q166)-1)*100)</f>
        <v>0</v>
      </c>
    </row>
    <row r="167" spans="1:23" ht="13.5" thickBot="1">
      <c r="L167" s="242" t="s">
        <v>15</v>
      </c>
      <c r="M167" s="259">
        <v>0</v>
      </c>
      <c r="N167" s="260">
        <v>0</v>
      </c>
      <c r="O167" s="261">
        <f>M167+N167</f>
        <v>0</v>
      </c>
      <c r="P167" s="262">
        <v>0</v>
      </c>
      <c r="Q167" s="261">
        <f>O167+P167</f>
        <v>0</v>
      </c>
      <c r="R167" s="259">
        <v>0</v>
      </c>
      <c r="S167" s="260">
        <v>0</v>
      </c>
      <c r="T167" s="261">
        <f>R167+S167</f>
        <v>0</v>
      </c>
      <c r="U167" s="262">
        <v>0</v>
      </c>
      <c r="V167" s="261">
        <f>T167+U167</f>
        <v>0</v>
      </c>
      <c r="W167" s="445">
        <f>IF(Q167=0,0,((V167/Q167)-1)*100)</f>
        <v>0</v>
      </c>
    </row>
    <row r="168" spans="1:23" ht="14.25" thickTop="1" thickBot="1">
      <c r="L168" s="264" t="s">
        <v>61</v>
      </c>
      <c r="M168" s="265">
        <f>+M165+M166+M167</f>
        <v>0</v>
      </c>
      <c r="N168" s="266">
        <f t="shared" ref="N168:V168" si="249">+N165+N166+N167</f>
        <v>0</v>
      </c>
      <c r="O168" s="267">
        <f t="shared" si="249"/>
        <v>0</v>
      </c>
      <c r="P168" s="265">
        <f t="shared" si="249"/>
        <v>0</v>
      </c>
      <c r="Q168" s="267">
        <f t="shared" si="249"/>
        <v>0</v>
      </c>
      <c r="R168" s="265">
        <f t="shared" si="249"/>
        <v>0</v>
      </c>
      <c r="S168" s="266">
        <f t="shared" si="249"/>
        <v>0</v>
      </c>
      <c r="T168" s="267">
        <f t="shared" si="249"/>
        <v>0</v>
      </c>
      <c r="U168" s="265">
        <f t="shared" si="249"/>
        <v>0</v>
      </c>
      <c r="V168" s="267">
        <f t="shared" si="249"/>
        <v>0</v>
      </c>
      <c r="W168" s="446">
        <f t="shared" ref="W168" si="250">IF(Q168=0,0,((V168/Q168)-1)*100)</f>
        <v>0</v>
      </c>
    </row>
    <row r="169" spans="1:23" ht="13.5" thickTop="1">
      <c r="L169" s="242" t="s">
        <v>16</v>
      </c>
      <c r="M169" s="259">
        <v>0</v>
      </c>
      <c r="N169" s="260">
        <v>0</v>
      </c>
      <c r="O169" s="261">
        <f>SUM(M169:N169)</f>
        <v>0</v>
      </c>
      <c r="P169" s="262">
        <v>0</v>
      </c>
      <c r="Q169" s="261">
        <f t="shared" ref="Q169" si="251">O169+P169</f>
        <v>0</v>
      </c>
      <c r="R169" s="259">
        <v>0</v>
      </c>
      <c r="S169" s="260">
        <v>0</v>
      </c>
      <c r="T169" s="261">
        <f>SUM(R169:S169)</f>
        <v>0</v>
      </c>
      <c r="U169" s="262">
        <v>0</v>
      </c>
      <c r="V169" s="261">
        <f t="shared" ref="V169" si="252">T169+U169</f>
        <v>0</v>
      </c>
      <c r="W169" s="445">
        <f>IF(Q169=0,0,((V169/Q169)-1)*100)</f>
        <v>0</v>
      </c>
    </row>
    <row r="170" spans="1:23">
      <c r="L170" s="242" t="s">
        <v>17</v>
      </c>
      <c r="M170" s="259">
        <v>0</v>
      </c>
      <c r="N170" s="260">
        <v>0</v>
      </c>
      <c r="O170" s="261">
        <f>SUM(M170:N170)</f>
        <v>0</v>
      </c>
      <c r="P170" s="262">
        <v>0</v>
      </c>
      <c r="Q170" s="261">
        <f>O170+P170</f>
        <v>0</v>
      </c>
      <c r="R170" s="259">
        <v>0</v>
      </c>
      <c r="S170" s="260">
        <v>0</v>
      </c>
      <c r="T170" s="261">
        <f>SUM(R170:S170)</f>
        <v>0</v>
      </c>
      <c r="U170" s="262">
        <v>0</v>
      </c>
      <c r="V170" s="261">
        <f>T170+U170</f>
        <v>0</v>
      </c>
      <c r="W170" s="445">
        <f t="shared" ref="W170" si="253">IF(Q170=0,0,((V170/Q170)-1)*100)</f>
        <v>0</v>
      </c>
    </row>
    <row r="171" spans="1:23" ht="13.5" thickBot="1">
      <c r="L171" s="242" t="s">
        <v>18</v>
      </c>
      <c r="M171" s="259">
        <v>0</v>
      </c>
      <c r="N171" s="260">
        <v>0</v>
      </c>
      <c r="O171" s="269">
        <f>SUM(M171:N171)</f>
        <v>0</v>
      </c>
      <c r="P171" s="270">
        <v>0</v>
      </c>
      <c r="Q171" s="269">
        <f>O171+P171</f>
        <v>0</v>
      </c>
      <c r="R171" s="259">
        <v>0</v>
      </c>
      <c r="S171" s="260">
        <v>0</v>
      </c>
      <c r="T171" s="269">
        <f>SUM(R171:S171)</f>
        <v>0</v>
      </c>
      <c r="U171" s="270">
        <v>0</v>
      </c>
      <c r="V171" s="269">
        <f>T171+U171</f>
        <v>0</v>
      </c>
      <c r="W171" s="445">
        <f>IF(Q171=0,0,((V171/Q171)-1)*100)</f>
        <v>0</v>
      </c>
    </row>
    <row r="172" spans="1:23" ht="14.25" thickTop="1" thickBot="1">
      <c r="L172" s="271" t="s">
        <v>19</v>
      </c>
      <c r="M172" s="272">
        <f>+M169+M170+M171</f>
        <v>0</v>
      </c>
      <c r="N172" s="272">
        <f t="shared" ref="N172:V172" si="254">+N169+N170+N171</f>
        <v>0</v>
      </c>
      <c r="O172" s="273">
        <f t="shared" si="254"/>
        <v>0</v>
      </c>
      <c r="P172" s="274">
        <f t="shared" si="254"/>
        <v>0</v>
      </c>
      <c r="Q172" s="273">
        <f t="shared" si="254"/>
        <v>0</v>
      </c>
      <c r="R172" s="272">
        <f t="shared" si="254"/>
        <v>0</v>
      </c>
      <c r="S172" s="272">
        <f t="shared" si="254"/>
        <v>0</v>
      </c>
      <c r="T172" s="273">
        <f t="shared" si="254"/>
        <v>0</v>
      </c>
      <c r="U172" s="274">
        <f t="shared" si="254"/>
        <v>0</v>
      </c>
      <c r="V172" s="273">
        <f t="shared" si="254"/>
        <v>0</v>
      </c>
      <c r="W172" s="447">
        <f>IF(Q172=0,0,((V172/Q172)-1)*100)</f>
        <v>0</v>
      </c>
    </row>
    <row r="173" spans="1:23" ht="13.5" thickTop="1">
      <c r="A173" s="386"/>
      <c r="K173" s="386"/>
      <c r="L173" s="242" t="s">
        <v>21</v>
      </c>
      <c r="M173" s="259">
        <v>0</v>
      </c>
      <c r="N173" s="260">
        <v>0</v>
      </c>
      <c r="O173" s="269">
        <f>SUM(M173:N173)</f>
        <v>0</v>
      </c>
      <c r="P173" s="276">
        <v>0</v>
      </c>
      <c r="Q173" s="269">
        <f>O173+P173</f>
        <v>0</v>
      </c>
      <c r="R173" s="259">
        <v>0</v>
      </c>
      <c r="S173" s="260">
        <v>0</v>
      </c>
      <c r="T173" s="269">
        <f>SUM(R173:S173)</f>
        <v>0</v>
      </c>
      <c r="U173" s="276">
        <v>0</v>
      </c>
      <c r="V173" s="269">
        <f>T173+U173</f>
        <v>0</v>
      </c>
      <c r="W173" s="445">
        <f>IF(Q173=0,0,((V173/Q173)-1)*100)</f>
        <v>0</v>
      </c>
    </row>
    <row r="174" spans="1:23">
      <c r="A174" s="386"/>
      <c r="K174" s="386"/>
      <c r="L174" s="242" t="s">
        <v>22</v>
      </c>
      <c r="M174" s="259">
        <v>0</v>
      </c>
      <c r="N174" s="260">
        <v>0</v>
      </c>
      <c r="O174" s="269">
        <f>SUM(M174:N174)</f>
        <v>0</v>
      </c>
      <c r="P174" s="262">
        <v>0</v>
      </c>
      <c r="Q174" s="269">
        <f>O174+P174</f>
        <v>0</v>
      </c>
      <c r="R174" s="259">
        <v>0</v>
      </c>
      <c r="S174" s="260">
        <v>0</v>
      </c>
      <c r="T174" s="269">
        <f>SUM(R174:S174)</f>
        <v>0</v>
      </c>
      <c r="U174" s="262">
        <v>0</v>
      </c>
      <c r="V174" s="269">
        <f>T174+U174</f>
        <v>0</v>
      </c>
      <c r="W174" s="445">
        <f t="shared" ref="W174" si="255">IF(Q174=0,0,((V174/Q174)-1)*100)</f>
        <v>0</v>
      </c>
    </row>
    <row r="175" spans="1:23" ht="13.5" thickBot="1">
      <c r="A175" s="386"/>
      <c r="K175" s="386"/>
      <c r="L175" s="242" t="s">
        <v>23</v>
      </c>
      <c r="M175" s="259">
        <v>0</v>
      </c>
      <c r="N175" s="260">
        <v>0</v>
      </c>
      <c r="O175" s="269">
        <f>SUM(M175:N175)</f>
        <v>0</v>
      </c>
      <c r="P175" s="262">
        <v>0</v>
      </c>
      <c r="Q175" s="269">
        <f>O175+P175</f>
        <v>0</v>
      </c>
      <c r="R175" s="259">
        <v>0</v>
      </c>
      <c r="S175" s="260">
        <v>0</v>
      </c>
      <c r="T175" s="269">
        <f>SUM(R175:S175)</f>
        <v>0</v>
      </c>
      <c r="U175" s="262">
        <v>0</v>
      </c>
      <c r="V175" s="269">
        <f>T175+U175</f>
        <v>0</v>
      </c>
      <c r="W175" s="445">
        <f>IF(Q175=0,0,((V175/Q175)-1)*100)</f>
        <v>0</v>
      </c>
    </row>
    <row r="176" spans="1:23" ht="14.25" customHeight="1" thickTop="1" thickBot="1">
      <c r="L176" s="264" t="s">
        <v>40</v>
      </c>
      <c r="M176" s="265">
        <f t="shared" ref="M176:Q176" si="256">+M173+M174+M175</f>
        <v>0</v>
      </c>
      <c r="N176" s="266">
        <f t="shared" si="256"/>
        <v>0</v>
      </c>
      <c r="O176" s="267">
        <f t="shared" si="256"/>
        <v>0</v>
      </c>
      <c r="P176" s="265">
        <f t="shared" si="256"/>
        <v>0</v>
      </c>
      <c r="Q176" s="267">
        <f t="shared" si="256"/>
        <v>0</v>
      </c>
      <c r="R176" s="265">
        <f t="shared" ref="R176:V176" si="257">+R173+R174+R175</f>
        <v>0</v>
      </c>
      <c r="S176" s="266">
        <f t="shared" si="257"/>
        <v>0</v>
      </c>
      <c r="T176" s="267">
        <f t="shared" si="257"/>
        <v>0</v>
      </c>
      <c r="U176" s="265">
        <f t="shared" si="257"/>
        <v>0</v>
      </c>
      <c r="V176" s="267">
        <f t="shared" si="257"/>
        <v>0</v>
      </c>
      <c r="W176" s="446">
        <f t="shared" ref="W176" si="258">IF(Q176=0,0,((V176/Q176)-1)*100)</f>
        <v>0</v>
      </c>
    </row>
    <row r="177" spans="12:23" ht="14.25" customHeight="1" thickTop="1" thickBot="1">
      <c r="L177" s="242" t="s">
        <v>10</v>
      </c>
      <c r="M177" s="259">
        <v>0</v>
      </c>
      <c r="N177" s="260">
        <v>0</v>
      </c>
      <c r="O177" s="261">
        <f>M177+N177</f>
        <v>0</v>
      </c>
      <c r="P177" s="262">
        <v>0</v>
      </c>
      <c r="Q177" s="261">
        <f t="shared" ref="Q177" si="259">O177+P177</f>
        <v>0</v>
      </c>
      <c r="R177" s="259">
        <v>0</v>
      </c>
      <c r="S177" s="260">
        <v>0</v>
      </c>
      <c r="T177" s="261">
        <f>R177+S177</f>
        <v>0</v>
      </c>
      <c r="U177" s="262">
        <v>0</v>
      </c>
      <c r="V177" s="261">
        <f t="shared" ref="V177" si="260">T177+U177</f>
        <v>0</v>
      </c>
      <c r="W177" s="445">
        <f>IF(Q177=0,0,((V177/Q177)-1)*100)</f>
        <v>0</v>
      </c>
    </row>
    <row r="178" spans="12:23" ht="14.25" customHeight="1" thickTop="1" thickBot="1">
      <c r="L178" s="264" t="s">
        <v>66</v>
      </c>
      <c r="M178" s="265">
        <f>+M168+M172+M176+M177</f>
        <v>0</v>
      </c>
      <c r="N178" s="266">
        <f t="shared" ref="N178:V178" si="261">+N168+N172+N176+N177</f>
        <v>0</v>
      </c>
      <c r="O178" s="267">
        <f t="shared" si="261"/>
        <v>0</v>
      </c>
      <c r="P178" s="265">
        <f t="shared" si="261"/>
        <v>0</v>
      </c>
      <c r="Q178" s="267">
        <f t="shared" si="261"/>
        <v>0</v>
      </c>
      <c r="R178" s="265">
        <f t="shared" si="261"/>
        <v>0</v>
      </c>
      <c r="S178" s="266">
        <f t="shared" si="261"/>
        <v>0</v>
      </c>
      <c r="T178" s="267">
        <f t="shared" si="261"/>
        <v>0</v>
      </c>
      <c r="U178" s="265">
        <f t="shared" si="261"/>
        <v>0</v>
      </c>
      <c r="V178" s="267">
        <f t="shared" si="261"/>
        <v>0</v>
      </c>
      <c r="W178" s="446">
        <f t="shared" ref="W178" si="262">IF(Q178=0,0,((V178/Q178)-1)*100)</f>
        <v>0</v>
      </c>
    </row>
    <row r="179" spans="12:23" ht="14.25" customHeight="1" thickTop="1">
      <c r="L179" s="242" t="s">
        <v>11</v>
      </c>
      <c r="M179" s="259">
        <v>0</v>
      </c>
      <c r="N179" s="260">
        <v>0</v>
      </c>
      <c r="O179" s="261">
        <f>M179+N179</f>
        <v>0</v>
      </c>
      <c r="P179" s="262">
        <v>0</v>
      </c>
      <c r="Q179" s="261">
        <f>O179+P179</f>
        <v>0</v>
      </c>
      <c r="R179" s="259"/>
      <c r="S179" s="260"/>
      <c r="T179" s="261"/>
      <c r="U179" s="262"/>
      <c r="V179" s="261"/>
      <c r="W179" s="263"/>
    </row>
    <row r="180" spans="12:23" ht="14.25" customHeight="1" thickBot="1">
      <c r="L180" s="248" t="s">
        <v>12</v>
      </c>
      <c r="M180" s="259">
        <v>0</v>
      </c>
      <c r="N180" s="260">
        <v>0</v>
      </c>
      <c r="O180" s="261">
        <f>M180+N180</f>
        <v>0</v>
      </c>
      <c r="P180" s="262">
        <v>0</v>
      </c>
      <c r="Q180" s="261">
        <f>O180+P180</f>
        <v>0</v>
      </c>
      <c r="R180" s="259"/>
      <c r="S180" s="260"/>
      <c r="T180" s="261"/>
      <c r="U180" s="262"/>
      <c r="V180" s="261"/>
      <c r="W180" s="263"/>
    </row>
    <row r="181" spans="12:23" ht="14.25" customHeight="1" thickTop="1" thickBot="1">
      <c r="L181" s="264" t="s">
        <v>57</v>
      </c>
      <c r="M181" s="265">
        <f t="shared" ref="M181:Q181" si="263">+M177+M179+M180</f>
        <v>0</v>
      </c>
      <c r="N181" s="266">
        <f t="shared" si="263"/>
        <v>0</v>
      </c>
      <c r="O181" s="267">
        <f t="shared" si="263"/>
        <v>0</v>
      </c>
      <c r="P181" s="265">
        <f t="shared" si="263"/>
        <v>0</v>
      </c>
      <c r="Q181" s="267">
        <f t="shared" si="263"/>
        <v>0</v>
      </c>
      <c r="R181" s="265"/>
      <c r="S181" s="266"/>
      <c r="T181" s="267"/>
      <c r="U181" s="265"/>
      <c r="V181" s="267"/>
      <c r="W181" s="268"/>
    </row>
    <row r="182" spans="12:23" ht="14.25" customHeight="1" thickTop="1" thickBot="1">
      <c r="L182" s="264" t="s">
        <v>63</v>
      </c>
      <c r="M182" s="265">
        <f t="shared" ref="M182:Q182" si="264">+M168+M172+M176+M181</f>
        <v>0</v>
      </c>
      <c r="N182" s="266">
        <f t="shared" si="264"/>
        <v>0</v>
      </c>
      <c r="O182" s="267">
        <f t="shared" si="264"/>
        <v>0</v>
      </c>
      <c r="P182" s="265">
        <f t="shared" si="264"/>
        <v>0</v>
      </c>
      <c r="Q182" s="267">
        <f t="shared" si="264"/>
        <v>0</v>
      </c>
      <c r="R182" s="265"/>
      <c r="S182" s="266"/>
      <c r="T182" s="267"/>
      <c r="U182" s="265"/>
      <c r="V182" s="267"/>
      <c r="W182" s="268"/>
    </row>
    <row r="183" spans="12:23" ht="14.25" thickTop="1" thickBot="1">
      <c r="L183" s="277" t="s">
        <v>60</v>
      </c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</row>
    <row r="184" spans="12:23" ht="13.5" thickTop="1">
      <c r="L184" s="482" t="s">
        <v>55</v>
      </c>
      <c r="M184" s="483"/>
      <c r="N184" s="483"/>
      <c r="O184" s="483"/>
      <c r="P184" s="483"/>
      <c r="Q184" s="483"/>
      <c r="R184" s="483"/>
      <c r="S184" s="483"/>
      <c r="T184" s="483"/>
      <c r="U184" s="483"/>
      <c r="V184" s="483"/>
      <c r="W184" s="484"/>
    </row>
    <row r="185" spans="12:23" ht="13.5" thickBot="1">
      <c r="L185" s="485" t="s">
        <v>52</v>
      </c>
      <c r="M185" s="486"/>
      <c r="N185" s="486"/>
      <c r="O185" s="486"/>
      <c r="P185" s="486"/>
      <c r="Q185" s="486"/>
      <c r="R185" s="486"/>
      <c r="S185" s="486"/>
      <c r="T185" s="486"/>
      <c r="U185" s="486"/>
      <c r="V185" s="486"/>
      <c r="W185" s="487"/>
    </row>
    <row r="186" spans="12:23" ht="14.25" thickTop="1" thickBot="1">
      <c r="L186" s="235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7" t="s">
        <v>34</v>
      </c>
    </row>
    <row r="187" spans="12:23" ht="14.25" thickTop="1" thickBot="1">
      <c r="L187" s="238"/>
      <c r="M187" s="239" t="s">
        <v>64</v>
      </c>
      <c r="N187" s="240"/>
      <c r="O187" s="278"/>
      <c r="P187" s="239"/>
      <c r="Q187" s="239"/>
      <c r="R187" s="239" t="s">
        <v>65</v>
      </c>
      <c r="S187" s="240"/>
      <c r="T187" s="278"/>
      <c r="U187" s="239"/>
      <c r="V187" s="239"/>
      <c r="W187" s="351" t="s">
        <v>2</v>
      </c>
    </row>
    <row r="188" spans="12:23" ht="13.5" thickTop="1">
      <c r="L188" s="242" t="s">
        <v>3</v>
      </c>
      <c r="M188" s="243"/>
      <c r="N188" s="244"/>
      <c r="O188" s="245"/>
      <c r="P188" s="246"/>
      <c r="Q188" s="245"/>
      <c r="R188" s="243"/>
      <c r="S188" s="244"/>
      <c r="T188" s="245"/>
      <c r="U188" s="246"/>
      <c r="V188" s="245"/>
      <c r="W188" s="352" t="s">
        <v>4</v>
      </c>
    </row>
    <row r="189" spans="12:23" ht="13.5" thickBot="1">
      <c r="L189" s="248"/>
      <c r="M189" s="249" t="s">
        <v>35</v>
      </c>
      <c r="N189" s="250" t="s">
        <v>36</v>
      </c>
      <c r="O189" s="251" t="s">
        <v>37</v>
      </c>
      <c r="P189" s="252" t="s">
        <v>32</v>
      </c>
      <c r="Q189" s="251" t="s">
        <v>7</v>
      </c>
      <c r="R189" s="249" t="s">
        <v>35</v>
      </c>
      <c r="S189" s="250" t="s">
        <v>36</v>
      </c>
      <c r="T189" s="251" t="s">
        <v>37</v>
      </c>
      <c r="U189" s="252" t="s">
        <v>32</v>
      </c>
      <c r="V189" s="251" t="s">
        <v>7</v>
      </c>
      <c r="W189" s="353"/>
    </row>
    <row r="190" spans="12:23" ht="6" customHeight="1" thickTop="1">
      <c r="L190" s="242"/>
      <c r="M190" s="314"/>
      <c r="N190" s="255"/>
      <c r="O190" s="256"/>
      <c r="P190" s="257"/>
      <c r="Q190" s="256"/>
      <c r="R190" s="314"/>
      <c r="S190" s="255"/>
      <c r="T190" s="256"/>
      <c r="U190" s="257"/>
      <c r="V190" s="256"/>
      <c r="W190" s="258"/>
    </row>
    <row r="191" spans="12:23">
      <c r="L191" s="242" t="s">
        <v>13</v>
      </c>
      <c r="M191" s="315">
        <v>25</v>
      </c>
      <c r="N191" s="260">
        <v>38</v>
      </c>
      <c r="O191" s="261">
        <f>M191+N191</f>
        <v>63</v>
      </c>
      <c r="P191" s="262">
        <v>0</v>
      </c>
      <c r="Q191" s="261">
        <f>O191+P191</f>
        <v>63</v>
      </c>
      <c r="R191" s="315">
        <v>1</v>
      </c>
      <c r="S191" s="260">
        <v>0</v>
      </c>
      <c r="T191" s="261">
        <f>R191+S191</f>
        <v>1</v>
      </c>
      <c r="U191" s="262">
        <v>0</v>
      </c>
      <c r="V191" s="261">
        <f>T191+U191</f>
        <v>1</v>
      </c>
      <c r="W191" s="263">
        <f t="shared" ref="W191" si="265">IF(Q191=0,0,((V191/Q191)-1)*100)</f>
        <v>-98.412698412698418</v>
      </c>
    </row>
    <row r="192" spans="12:23">
      <c r="L192" s="242" t="s">
        <v>14</v>
      </c>
      <c r="M192" s="315">
        <v>22</v>
      </c>
      <c r="N192" s="260">
        <v>42</v>
      </c>
      <c r="O192" s="261">
        <f>M192+N192</f>
        <v>64</v>
      </c>
      <c r="P192" s="262">
        <v>0</v>
      </c>
      <c r="Q192" s="261">
        <f>O192+P192</f>
        <v>64</v>
      </c>
      <c r="R192" s="315">
        <v>1</v>
      </c>
      <c r="S192" s="260">
        <v>0</v>
      </c>
      <c r="T192" s="261">
        <f t="shared" ref="T192" si="266">R192+S192</f>
        <v>1</v>
      </c>
      <c r="U192" s="262">
        <v>0</v>
      </c>
      <c r="V192" s="261">
        <f t="shared" ref="V192" si="267">T192+U192</f>
        <v>1</v>
      </c>
      <c r="W192" s="263">
        <f>IF(Q192=0,0,((V192/Q192)-1)*100)</f>
        <v>-98.4375</v>
      </c>
    </row>
    <row r="193" spans="1:23" ht="13.5" thickBot="1">
      <c r="L193" s="242" t="s">
        <v>15</v>
      </c>
      <c r="M193" s="315">
        <v>26</v>
      </c>
      <c r="N193" s="260">
        <v>45</v>
      </c>
      <c r="O193" s="261">
        <f>M193+N193</f>
        <v>71</v>
      </c>
      <c r="P193" s="262">
        <v>0</v>
      </c>
      <c r="Q193" s="261">
        <f>O193+P193</f>
        <v>71</v>
      </c>
      <c r="R193" s="315">
        <v>0</v>
      </c>
      <c r="S193" s="260">
        <v>0</v>
      </c>
      <c r="T193" s="261">
        <f>R193+S193</f>
        <v>0</v>
      </c>
      <c r="U193" s="262">
        <v>0</v>
      </c>
      <c r="V193" s="261">
        <f>T193+U193</f>
        <v>0</v>
      </c>
      <c r="W193" s="263">
        <f>IF(Q193=0,0,((V193/Q193)-1)*100)</f>
        <v>-100</v>
      </c>
    </row>
    <row r="194" spans="1:23" ht="14.25" thickTop="1" thickBot="1">
      <c r="L194" s="264" t="s">
        <v>61</v>
      </c>
      <c r="M194" s="265">
        <f>+M191+M192+M193</f>
        <v>73</v>
      </c>
      <c r="N194" s="266">
        <f t="shared" ref="N194:V194" si="268">+N191+N192+N193</f>
        <v>125</v>
      </c>
      <c r="O194" s="267">
        <f t="shared" si="268"/>
        <v>198</v>
      </c>
      <c r="P194" s="265">
        <f t="shared" si="268"/>
        <v>0</v>
      </c>
      <c r="Q194" s="267">
        <f t="shared" si="268"/>
        <v>198</v>
      </c>
      <c r="R194" s="265">
        <f t="shared" si="268"/>
        <v>2</v>
      </c>
      <c r="S194" s="266">
        <f t="shared" si="268"/>
        <v>0</v>
      </c>
      <c r="T194" s="267">
        <f t="shared" si="268"/>
        <v>2</v>
      </c>
      <c r="U194" s="265">
        <f t="shared" si="268"/>
        <v>0</v>
      </c>
      <c r="V194" s="267">
        <f t="shared" si="268"/>
        <v>2</v>
      </c>
      <c r="W194" s="268">
        <f t="shared" ref="W194" si="269">IF(Q194=0,0,((V194/Q194)-1)*100)</f>
        <v>-98.98989898989899</v>
      </c>
    </row>
    <row r="195" spans="1:23" ht="13.5" thickTop="1">
      <c r="L195" s="242" t="s">
        <v>16</v>
      </c>
      <c r="M195" s="315">
        <v>27</v>
      </c>
      <c r="N195" s="260">
        <v>37</v>
      </c>
      <c r="O195" s="261">
        <f>SUM(M195:N195)</f>
        <v>64</v>
      </c>
      <c r="P195" s="262">
        <v>0</v>
      </c>
      <c r="Q195" s="261">
        <f>O195+P195</f>
        <v>64</v>
      </c>
      <c r="R195" s="315">
        <v>0</v>
      </c>
      <c r="S195" s="260">
        <v>0</v>
      </c>
      <c r="T195" s="261">
        <f>SUM(R195:S195)</f>
        <v>0</v>
      </c>
      <c r="U195" s="262">
        <v>0</v>
      </c>
      <c r="V195" s="261">
        <f>T195+U195</f>
        <v>0</v>
      </c>
      <c r="W195" s="263">
        <f>IF(Q195=0,0,((V195/Q195)-1)*100)</f>
        <v>-100</v>
      </c>
    </row>
    <row r="196" spans="1:23">
      <c r="L196" s="242" t="s">
        <v>17</v>
      </c>
      <c r="M196" s="315">
        <v>24</v>
      </c>
      <c r="N196" s="260">
        <v>44</v>
      </c>
      <c r="O196" s="261">
        <f>SUM(M196:N196)</f>
        <v>68</v>
      </c>
      <c r="P196" s="262">
        <v>0</v>
      </c>
      <c r="Q196" s="261">
        <f>O196+P196</f>
        <v>68</v>
      </c>
      <c r="R196" s="315">
        <v>2</v>
      </c>
      <c r="S196" s="260">
        <v>0</v>
      </c>
      <c r="T196" s="261">
        <f>SUM(R196:S196)</f>
        <v>2</v>
      </c>
      <c r="U196" s="262">
        <v>0</v>
      </c>
      <c r="V196" s="261">
        <f>T196+U196</f>
        <v>2</v>
      </c>
      <c r="W196" s="263">
        <f t="shared" ref="W196" si="270">IF(Q196=0,0,((V196/Q196)-1)*100)</f>
        <v>-97.058823529411768</v>
      </c>
    </row>
    <row r="197" spans="1:23" ht="13.5" thickBot="1">
      <c r="L197" s="242" t="s">
        <v>18</v>
      </c>
      <c r="M197" s="315">
        <v>21</v>
      </c>
      <c r="N197" s="260">
        <v>24</v>
      </c>
      <c r="O197" s="269">
        <f>SUM(M197:N197)</f>
        <v>45</v>
      </c>
      <c r="P197" s="270">
        <v>0</v>
      </c>
      <c r="Q197" s="416">
        <f>O197+P197</f>
        <v>45</v>
      </c>
      <c r="R197" s="315">
        <v>1</v>
      </c>
      <c r="S197" s="260">
        <v>0</v>
      </c>
      <c r="T197" s="269">
        <f>SUM(R197:S197)</f>
        <v>1</v>
      </c>
      <c r="U197" s="270">
        <v>0</v>
      </c>
      <c r="V197" s="269">
        <f>T197+U197</f>
        <v>1</v>
      </c>
      <c r="W197" s="263">
        <f>IF(Q197=0,0,((V197/Q197)-1)*100)</f>
        <v>-97.777777777777771</v>
      </c>
    </row>
    <row r="198" spans="1:23" ht="14.25" thickTop="1" thickBot="1">
      <c r="L198" s="271" t="s">
        <v>19</v>
      </c>
      <c r="M198" s="272">
        <f>+M195+M196+M197</f>
        <v>72</v>
      </c>
      <c r="N198" s="272">
        <f t="shared" ref="N198:V198" si="271">+N195+N196+N197</f>
        <v>105</v>
      </c>
      <c r="O198" s="273">
        <f t="shared" si="271"/>
        <v>177</v>
      </c>
      <c r="P198" s="274">
        <f t="shared" si="271"/>
        <v>0</v>
      </c>
      <c r="Q198" s="273">
        <f t="shared" si="271"/>
        <v>177</v>
      </c>
      <c r="R198" s="272">
        <f t="shared" si="271"/>
        <v>3</v>
      </c>
      <c r="S198" s="272">
        <f t="shared" si="271"/>
        <v>0</v>
      </c>
      <c r="T198" s="273">
        <f t="shared" si="271"/>
        <v>3</v>
      </c>
      <c r="U198" s="274">
        <f t="shared" si="271"/>
        <v>0</v>
      </c>
      <c r="V198" s="273">
        <f t="shared" si="271"/>
        <v>3</v>
      </c>
      <c r="W198" s="275">
        <f>IF(Q198=0,0,((V198/Q198)-1)*100)</f>
        <v>-98.305084745762713</v>
      </c>
    </row>
    <row r="199" spans="1:23" ht="13.5" thickTop="1">
      <c r="A199" s="386"/>
      <c r="K199" s="386"/>
      <c r="L199" s="242" t="s">
        <v>21</v>
      </c>
      <c r="M199" s="315">
        <v>25</v>
      </c>
      <c r="N199" s="260">
        <v>39</v>
      </c>
      <c r="O199" s="269">
        <f>SUM(M199:N199)</f>
        <v>64</v>
      </c>
      <c r="P199" s="276">
        <v>0</v>
      </c>
      <c r="Q199" s="417">
        <f>O199+P199</f>
        <v>64</v>
      </c>
      <c r="R199" s="315">
        <v>2</v>
      </c>
      <c r="S199" s="260">
        <v>0</v>
      </c>
      <c r="T199" s="269">
        <f>SUM(R199:S199)</f>
        <v>2</v>
      </c>
      <c r="U199" s="276">
        <v>0</v>
      </c>
      <c r="V199" s="269">
        <f>T199+U199</f>
        <v>2</v>
      </c>
      <c r="W199" s="263">
        <f>IF(Q199=0,0,((V199/Q199)-1)*100)</f>
        <v>-96.875</v>
      </c>
    </row>
    <row r="200" spans="1:23">
      <c r="A200" s="386"/>
      <c r="K200" s="386"/>
      <c r="L200" s="242" t="s">
        <v>22</v>
      </c>
      <c r="M200" s="315">
        <v>28</v>
      </c>
      <c r="N200" s="260">
        <v>45</v>
      </c>
      <c r="O200" s="269">
        <f>SUM(M200:N200)</f>
        <v>73</v>
      </c>
      <c r="P200" s="262">
        <v>0</v>
      </c>
      <c r="Q200" s="261">
        <f>O200+P200</f>
        <v>73</v>
      </c>
      <c r="R200" s="315">
        <v>2</v>
      </c>
      <c r="S200" s="260">
        <v>0</v>
      </c>
      <c r="T200" s="269">
        <f>SUM(R200:S200)</f>
        <v>2</v>
      </c>
      <c r="U200" s="262">
        <v>0</v>
      </c>
      <c r="V200" s="269">
        <f>T200+U200</f>
        <v>2</v>
      </c>
      <c r="W200" s="263">
        <f t="shared" ref="W200" si="272">IF(Q200=0,0,((V200/Q200)-1)*100)</f>
        <v>-97.260273972602747</v>
      </c>
    </row>
    <row r="201" spans="1:23" ht="13.5" thickBot="1">
      <c r="A201" s="386"/>
      <c r="K201" s="386"/>
      <c r="L201" s="242" t="s">
        <v>23</v>
      </c>
      <c r="M201" s="315">
        <v>8</v>
      </c>
      <c r="N201" s="260">
        <v>11</v>
      </c>
      <c r="O201" s="269">
        <f>SUM(M201:N201)</f>
        <v>19</v>
      </c>
      <c r="P201" s="262"/>
      <c r="Q201" s="303">
        <f>O201+P201</f>
        <v>19</v>
      </c>
      <c r="R201" s="315">
        <v>3</v>
      </c>
      <c r="S201" s="260">
        <v>0</v>
      </c>
      <c r="T201" s="269">
        <f>SUM(R201:S201)</f>
        <v>3</v>
      </c>
      <c r="U201" s="262">
        <v>0</v>
      </c>
      <c r="V201" s="269">
        <f>T201+U201</f>
        <v>3</v>
      </c>
      <c r="W201" s="263">
        <f>IF(Q201=0,0,((V201/Q201)-1)*100)</f>
        <v>-84.210526315789465</v>
      </c>
    </row>
    <row r="202" spans="1:23" ht="14.25" customHeight="1" thickTop="1" thickBot="1">
      <c r="A202" s="386"/>
      <c r="K202" s="386"/>
      <c r="L202" s="264" t="s">
        <v>40</v>
      </c>
      <c r="M202" s="266">
        <f t="shared" ref="M202:Q202" si="273">+M199+M200+M201</f>
        <v>61</v>
      </c>
      <c r="N202" s="266">
        <f t="shared" si="273"/>
        <v>95</v>
      </c>
      <c r="O202" s="267">
        <f t="shared" si="273"/>
        <v>156</v>
      </c>
      <c r="P202" s="265">
        <f t="shared" si="273"/>
        <v>0</v>
      </c>
      <c r="Q202" s="267">
        <f t="shared" si="273"/>
        <v>156</v>
      </c>
      <c r="R202" s="266">
        <f t="shared" ref="R202:V202" si="274">+R199+R200+R201</f>
        <v>7</v>
      </c>
      <c r="S202" s="266">
        <f t="shared" si="274"/>
        <v>0</v>
      </c>
      <c r="T202" s="267">
        <f t="shared" si="274"/>
        <v>7</v>
      </c>
      <c r="U202" s="265">
        <f t="shared" si="274"/>
        <v>0</v>
      </c>
      <c r="V202" s="267">
        <f t="shared" si="274"/>
        <v>7</v>
      </c>
      <c r="W202" s="268">
        <f t="shared" ref="W202" si="275">IF(Q202=0,0,((V202/Q202)-1)*100)</f>
        <v>-95.512820512820511</v>
      </c>
    </row>
    <row r="203" spans="1:23" ht="14.25" customHeight="1" thickTop="1" thickBot="1">
      <c r="L203" s="242" t="s">
        <v>10</v>
      </c>
      <c r="M203" s="315">
        <v>2</v>
      </c>
      <c r="N203" s="260">
        <v>0</v>
      </c>
      <c r="O203" s="261">
        <f>M203+N203</f>
        <v>2</v>
      </c>
      <c r="P203" s="262">
        <v>0</v>
      </c>
      <c r="Q203" s="261">
        <f t="shared" ref="Q203" si="276">O203+P203</f>
        <v>2</v>
      </c>
      <c r="R203" s="315">
        <v>2</v>
      </c>
      <c r="S203" s="260">
        <v>0</v>
      </c>
      <c r="T203" s="261">
        <f>R203+S203</f>
        <v>2</v>
      </c>
      <c r="U203" s="262">
        <v>0</v>
      </c>
      <c r="V203" s="261">
        <f t="shared" ref="V203" si="277">T203+U203</f>
        <v>2</v>
      </c>
      <c r="W203" s="263">
        <f>IF(Q203=0,0,((V203/Q203)-1)*100)</f>
        <v>0</v>
      </c>
    </row>
    <row r="204" spans="1:23" ht="14.25" customHeight="1" thickTop="1" thickBot="1">
      <c r="L204" s="264" t="s">
        <v>66</v>
      </c>
      <c r="M204" s="265">
        <f>+M194+M198+M202+M203</f>
        <v>208</v>
      </c>
      <c r="N204" s="266">
        <f t="shared" ref="N204" si="278">+N194+N198+N202+N203</f>
        <v>325</v>
      </c>
      <c r="O204" s="267">
        <f t="shared" ref="O204" si="279">+O194+O198+O202+O203</f>
        <v>533</v>
      </c>
      <c r="P204" s="265">
        <f t="shared" ref="P204" si="280">+P194+P198+P202+P203</f>
        <v>0</v>
      </c>
      <c r="Q204" s="267">
        <f t="shared" ref="Q204" si="281">+Q194+Q198+Q202+Q203</f>
        <v>533</v>
      </c>
      <c r="R204" s="265">
        <f t="shared" ref="R204" si="282">+R194+R198+R202+R203</f>
        <v>14</v>
      </c>
      <c r="S204" s="266">
        <f t="shared" ref="S204" si="283">+S194+S198+S202+S203</f>
        <v>0</v>
      </c>
      <c r="T204" s="267">
        <f t="shared" ref="T204" si="284">+T194+T198+T202+T203</f>
        <v>14</v>
      </c>
      <c r="U204" s="265">
        <f t="shared" ref="U204" si="285">+U194+U198+U202+U203</f>
        <v>0</v>
      </c>
      <c r="V204" s="267">
        <f t="shared" ref="V204" si="286">+V194+V198+V202+V203</f>
        <v>14</v>
      </c>
      <c r="W204" s="268">
        <f t="shared" ref="W204" si="287">IF(Q204=0,0,((V204/Q204)-1)*100)</f>
        <v>-97.373358348968111</v>
      </c>
    </row>
    <row r="205" spans="1:23" ht="14.25" customHeight="1" thickTop="1">
      <c r="L205" s="242" t="s">
        <v>11</v>
      </c>
      <c r="M205" s="315">
        <v>1</v>
      </c>
      <c r="N205" s="260">
        <v>0</v>
      </c>
      <c r="O205" s="261">
        <f>M205+N205</f>
        <v>1</v>
      </c>
      <c r="P205" s="262">
        <v>0</v>
      </c>
      <c r="Q205" s="261">
        <f>O205+P205</f>
        <v>1</v>
      </c>
      <c r="R205" s="315"/>
      <c r="S205" s="260"/>
      <c r="T205" s="261"/>
      <c r="U205" s="262"/>
      <c r="V205" s="261"/>
      <c r="W205" s="263"/>
    </row>
    <row r="206" spans="1:23" ht="14.25" customHeight="1" thickBot="1">
      <c r="L206" s="248" t="s">
        <v>12</v>
      </c>
      <c r="M206" s="315">
        <v>3</v>
      </c>
      <c r="N206" s="260">
        <v>0</v>
      </c>
      <c r="O206" s="261">
        <f>M206+N206</f>
        <v>3</v>
      </c>
      <c r="P206" s="262">
        <v>0</v>
      </c>
      <c r="Q206" s="261">
        <f>O206+P206</f>
        <v>3</v>
      </c>
      <c r="R206" s="315"/>
      <c r="S206" s="260"/>
      <c r="T206" s="261"/>
      <c r="U206" s="262"/>
      <c r="V206" s="261"/>
      <c r="W206" s="263"/>
    </row>
    <row r="207" spans="1:23" ht="14.25" customHeight="1" thickTop="1" thickBot="1">
      <c r="L207" s="264" t="s">
        <v>57</v>
      </c>
      <c r="M207" s="265">
        <f t="shared" ref="M207:Q207" si="288">+M203+M205+M206</f>
        <v>6</v>
      </c>
      <c r="N207" s="266">
        <f t="shared" si="288"/>
        <v>0</v>
      </c>
      <c r="O207" s="267">
        <f t="shared" si="288"/>
        <v>6</v>
      </c>
      <c r="P207" s="265">
        <f t="shared" si="288"/>
        <v>0</v>
      </c>
      <c r="Q207" s="267">
        <f t="shared" si="288"/>
        <v>6</v>
      </c>
      <c r="R207" s="265"/>
      <c r="S207" s="266"/>
      <c r="T207" s="267"/>
      <c r="U207" s="265"/>
      <c r="V207" s="267"/>
      <c r="W207" s="268"/>
    </row>
    <row r="208" spans="1:23" ht="14.25" customHeight="1" thickTop="1" thickBot="1">
      <c r="L208" s="264" t="s">
        <v>63</v>
      </c>
      <c r="M208" s="265">
        <f t="shared" ref="M208:Q208" si="289">+M194+M198+M202+M207</f>
        <v>212</v>
      </c>
      <c r="N208" s="266">
        <f t="shared" si="289"/>
        <v>325</v>
      </c>
      <c r="O208" s="267">
        <f t="shared" si="289"/>
        <v>537</v>
      </c>
      <c r="P208" s="265">
        <f t="shared" si="289"/>
        <v>0</v>
      </c>
      <c r="Q208" s="267">
        <f t="shared" si="289"/>
        <v>537</v>
      </c>
      <c r="R208" s="265"/>
      <c r="S208" s="266"/>
      <c r="T208" s="267"/>
      <c r="U208" s="265"/>
      <c r="V208" s="267"/>
      <c r="W208" s="268"/>
    </row>
    <row r="209" spans="1:23" ht="14.25" thickTop="1" thickBot="1">
      <c r="L209" s="277" t="s">
        <v>60</v>
      </c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</row>
    <row r="210" spans="1:23" ht="13.5" thickTop="1">
      <c r="L210" s="476" t="s">
        <v>56</v>
      </c>
      <c r="M210" s="477"/>
      <c r="N210" s="477"/>
      <c r="O210" s="477"/>
      <c r="P210" s="477"/>
      <c r="Q210" s="477"/>
      <c r="R210" s="477"/>
      <c r="S210" s="477"/>
      <c r="T210" s="477"/>
      <c r="U210" s="477"/>
      <c r="V210" s="477"/>
      <c r="W210" s="478"/>
    </row>
    <row r="211" spans="1:23" ht="13.5" thickBot="1">
      <c r="L211" s="479" t="s">
        <v>53</v>
      </c>
      <c r="M211" s="480"/>
      <c r="N211" s="480"/>
      <c r="O211" s="480"/>
      <c r="P211" s="480"/>
      <c r="Q211" s="480"/>
      <c r="R211" s="480"/>
      <c r="S211" s="480"/>
      <c r="T211" s="480"/>
      <c r="U211" s="480"/>
      <c r="V211" s="480"/>
      <c r="W211" s="481"/>
    </row>
    <row r="212" spans="1:23" ht="14.25" thickTop="1" thickBot="1">
      <c r="L212" s="235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7" t="s">
        <v>34</v>
      </c>
    </row>
    <row r="213" spans="1:23" ht="12.75" customHeight="1" thickTop="1" thickBot="1">
      <c r="L213" s="238"/>
      <c r="M213" s="239" t="s">
        <v>64</v>
      </c>
      <c r="N213" s="240"/>
      <c r="O213" s="278"/>
      <c r="P213" s="239"/>
      <c r="Q213" s="239"/>
      <c r="R213" s="239" t="s">
        <v>65</v>
      </c>
      <c r="S213" s="240"/>
      <c r="T213" s="278"/>
      <c r="U213" s="239"/>
      <c r="V213" s="239"/>
      <c r="W213" s="351" t="s">
        <v>2</v>
      </c>
    </row>
    <row r="214" spans="1:23" ht="13.5" thickTop="1">
      <c r="L214" s="242" t="s">
        <v>3</v>
      </c>
      <c r="M214" s="243"/>
      <c r="N214" s="244"/>
      <c r="O214" s="245"/>
      <c r="P214" s="246"/>
      <c r="Q214" s="350"/>
      <c r="R214" s="243"/>
      <c r="S214" s="244"/>
      <c r="T214" s="245"/>
      <c r="U214" s="246"/>
      <c r="V214" s="350"/>
      <c r="W214" s="352" t="s">
        <v>4</v>
      </c>
    </row>
    <row r="215" spans="1:23" ht="13.5" thickBot="1">
      <c r="L215" s="248"/>
      <c r="M215" s="249" t="s">
        <v>35</v>
      </c>
      <c r="N215" s="250" t="s">
        <v>36</v>
      </c>
      <c r="O215" s="251" t="s">
        <v>37</v>
      </c>
      <c r="P215" s="252" t="s">
        <v>32</v>
      </c>
      <c r="Q215" s="411" t="s">
        <v>7</v>
      </c>
      <c r="R215" s="249" t="s">
        <v>35</v>
      </c>
      <c r="S215" s="250" t="s">
        <v>36</v>
      </c>
      <c r="T215" s="251" t="s">
        <v>37</v>
      </c>
      <c r="U215" s="252" t="s">
        <v>32</v>
      </c>
      <c r="V215" s="400" t="s">
        <v>7</v>
      </c>
      <c r="W215" s="353"/>
    </row>
    <row r="216" spans="1:23" ht="4.5" customHeight="1" thickTop="1">
      <c r="L216" s="242"/>
      <c r="M216" s="254"/>
      <c r="N216" s="255"/>
      <c r="O216" s="256"/>
      <c r="P216" s="257"/>
      <c r="Q216" s="295"/>
      <c r="R216" s="254"/>
      <c r="S216" s="255"/>
      <c r="T216" s="256"/>
      <c r="U216" s="257"/>
      <c r="V216" s="295"/>
      <c r="W216" s="258"/>
    </row>
    <row r="217" spans="1:23" ht="14.25" customHeight="1">
      <c r="L217" s="242" t="s">
        <v>13</v>
      </c>
      <c r="M217" s="259">
        <f t="shared" ref="M217:N217" si="290">+M165+M191</f>
        <v>25</v>
      </c>
      <c r="N217" s="260">
        <f t="shared" si="290"/>
        <v>38</v>
      </c>
      <c r="O217" s="261">
        <f t="shared" ref="O217:O218" si="291">M217+N217</f>
        <v>63</v>
      </c>
      <c r="P217" s="262">
        <f>+P165+P191</f>
        <v>0</v>
      </c>
      <c r="Q217" s="296">
        <f>O217+P217</f>
        <v>63</v>
      </c>
      <c r="R217" s="259">
        <f t="shared" ref="R217:S219" si="292">+R165+R191</f>
        <v>1</v>
      </c>
      <c r="S217" s="260">
        <f t="shared" si="292"/>
        <v>0</v>
      </c>
      <c r="T217" s="261">
        <f t="shared" ref="T217:T218" si="293">R217+S217</f>
        <v>1</v>
      </c>
      <c r="U217" s="262">
        <f>+U165+U191</f>
        <v>0</v>
      </c>
      <c r="V217" s="296">
        <f>T217+U217</f>
        <v>1</v>
      </c>
      <c r="W217" s="263">
        <f>IF(Q217=0,0,((V217/Q217)-1)*100)</f>
        <v>-98.412698412698418</v>
      </c>
    </row>
    <row r="218" spans="1:23" ht="14.25" customHeight="1">
      <c r="L218" s="242" t="s">
        <v>14</v>
      </c>
      <c r="M218" s="259">
        <f t="shared" ref="M218:N218" si="294">+M166+M192</f>
        <v>22</v>
      </c>
      <c r="N218" s="260">
        <f t="shared" si="294"/>
        <v>42</v>
      </c>
      <c r="O218" s="261">
        <f t="shared" si="291"/>
        <v>64</v>
      </c>
      <c r="P218" s="262">
        <f>+P166+P192</f>
        <v>0</v>
      </c>
      <c r="Q218" s="296">
        <f>O218+P218</f>
        <v>64</v>
      </c>
      <c r="R218" s="259">
        <f t="shared" si="292"/>
        <v>1</v>
      </c>
      <c r="S218" s="260">
        <f t="shared" si="292"/>
        <v>0</v>
      </c>
      <c r="T218" s="261">
        <f t="shared" si="293"/>
        <v>1</v>
      </c>
      <c r="U218" s="262">
        <f>+U166+U192</f>
        <v>0</v>
      </c>
      <c r="V218" s="296">
        <f>T218+U218</f>
        <v>1</v>
      </c>
      <c r="W218" s="263">
        <f t="shared" ref="W218:W228" si="295">IF(Q218=0,0,((V218/Q218)-1)*100)</f>
        <v>-98.4375</v>
      </c>
    </row>
    <row r="219" spans="1:23" ht="14.25" customHeight="1" thickBot="1">
      <c r="L219" s="242" t="s">
        <v>15</v>
      </c>
      <c r="M219" s="259">
        <f t="shared" ref="M219:N219" si="296">+M167+M193</f>
        <v>26</v>
      </c>
      <c r="N219" s="260">
        <f t="shared" si="296"/>
        <v>45</v>
      </c>
      <c r="O219" s="261">
        <f>M219+N219</f>
        <v>71</v>
      </c>
      <c r="P219" s="262">
        <f>+P167+P193</f>
        <v>0</v>
      </c>
      <c r="Q219" s="296">
        <f>O219+P219</f>
        <v>71</v>
      </c>
      <c r="R219" s="259">
        <f t="shared" si="292"/>
        <v>0</v>
      </c>
      <c r="S219" s="260">
        <f t="shared" si="292"/>
        <v>0</v>
      </c>
      <c r="T219" s="261">
        <f>R219+S219</f>
        <v>0</v>
      </c>
      <c r="U219" s="262">
        <f>+U167+U193</f>
        <v>0</v>
      </c>
      <c r="V219" s="296">
        <f>T219+U219</f>
        <v>0</v>
      </c>
      <c r="W219" s="263">
        <f>IF(Q219=0,0,((V219/Q219)-1)*100)</f>
        <v>-100</v>
      </c>
    </row>
    <row r="220" spans="1:23" ht="14.25" customHeight="1" thickTop="1" thickBot="1">
      <c r="L220" s="264" t="s">
        <v>61</v>
      </c>
      <c r="M220" s="265">
        <f t="shared" ref="M220:Q220" si="297">+M217+M218+M219</f>
        <v>73</v>
      </c>
      <c r="N220" s="266">
        <f t="shared" si="297"/>
        <v>125</v>
      </c>
      <c r="O220" s="267">
        <f t="shared" si="297"/>
        <v>198</v>
      </c>
      <c r="P220" s="265">
        <f t="shared" si="297"/>
        <v>0</v>
      </c>
      <c r="Q220" s="267">
        <f t="shared" si="297"/>
        <v>198</v>
      </c>
      <c r="R220" s="265">
        <f t="shared" ref="R220:V220" si="298">+R217+R218+R219</f>
        <v>2</v>
      </c>
      <c r="S220" s="266">
        <f t="shared" si="298"/>
        <v>0</v>
      </c>
      <c r="T220" s="267">
        <f t="shared" si="298"/>
        <v>2</v>
      </c>
      <c r="U220" s="265">
        <f t="shared" si="298"/>
        <v>0</v>
      </c>
      <c r="V220" s="267">
        <f t="shared" si="298"/>
        <v>2</v>
      </c>
      <c r="W220" s="268">
        <f t="shared" si="295"/>
        <v>-98.98989898989899</v>
      </c>
    </row>
    <row r="221" spans="1:23" ht="14.25" customHeight="1" thickTop="1">
      <c r="L221" s="242" t="s">
        <v>16</v>
      </c>
      <c r="M221" s="259">
        <f t="shared" ref="M221:N221" si="299">+M169+M195</f>
        <v>27</v>
      </c>
      <c r="N221" s="260">
        <f t="shared" si="299"/>
        <v>37</v>
      </c>
      <c r="O221" s="261">
        <f t="shared" ref="O221" si="300">M221+N221</f>
        <v>64</v>
      </c>
      <c r="P221" s="262">
        <f>+P169+P195</f>
        <v>0</v>
      </c>
      <c r="Q221" s="296">
        <f>O221+P221</f>
        <v>64</v>
      </c>
      <c r="R221" s="259">
        <f t="shared" ref="R221:S223" si="301">+R169+R195</f>
        <v>0</v>
      </c>
      <c r="S221" s="260">
        <f t="shared" si="301"/>
        <v>0</v>
      </c>
      <c r="T221" s="261">
        <f t="shared" ref="T221:T223" si="302">R221+S221</f>
        <v>0</v>
      </c>
      <c r="U221" s="262">
        <f>+U169+U195</f>
        <v>0</v>
      </c>
      <c r="V221" s="296">
        <f>T221+U221</f>
        <v>0</v>
      </c>
      <c r="W221" s="263">
        <f t="shared" si="295"/>
        <v>-100</v>
      </c>
    </row>
    <row r="222" spans="1:23" ht="14.25" customHeight="1">
      <c r="L222" s="242" t="s">
        <v>17</v>
      </c>
      <c r="M222" s="259">
        <f t="shared" ref="M222:N222" si="303">+M170+M196</f>
        <v>24</v>
      </c>
      <c r="N222" s="260">
        <f t="shared" si="303"/>
        <v>44</v>
      </c>
      <c r="O222" s="261">
        <f>M222+N222</f>
        <v>68</v>
      </c>
      <c r="P222" s="262">
        <f>+P170+P196</f>
        <v>0</v>
      </c>
      <c r="Q222" s="296">
        <f>O222+P222</f>
        <v>68</v>
      </c>
      <c r="R222" s="259">
        <f t="shared" si="301"/>
        <v>2</v>
      </c>
      <c r="S222" s="260">
        <f t="shared" si="301"/>
        <v>0</v>
      </c>
      <c r="T222" s="261">
        <f>R222+S222</f>
        <v>2</v>
      </c>
      <c r="U222" s="262">
        <f>+U170+U196</f>
        <v>0</v>
      </c>
      <c r="V222" s="296">
        <f>T222+U222</f>
        <v>2</v>
      </c>
      <c r="W222" s="263">
        <f>IF(Q222=0,0,((V222/Q222)-1)*100)</f>
        <v>-97.058823529411768</v>
      </c>
    </row>
    <row r="223" spans="1:23" ht="14.25" customHeight="1" thickBot="1">
      <c r="L223" s="242" t="s">
        <v>18</v>
      </c>
      <c r="M223" s="259">
        <f t="shared" ref="M223:N223" si="304">+M171+M197</f>
        <v>21</v>
      </c>
      <c r="N223" s="260">
        <f t="shared" si="304"/>
        <v>24</v>
      </c>
      <c r="O223" s="269">
        <f t="shared" ref="O223" si="305">M223+N223</f>
        <v>45</v>
      </c>
      <c r="P223" s="270">
        <f>+P171+P197</f>
        <v>0</v>
      </c>
      <c r="Q223" s="296">
        <f>O223+P223</f>
        <v>45</v>
      </c>
      <c r="R223" s="259">
        <f t="shared" si="301"/>
        <v>1</v>
      </c>
      <c r="S223" s="260">
        <f t="shared" si="301"/>
        <v>0</v>
      </c>
      <c r="T223" s="269">
        <f t="shared" si="302"/>
        <v>1</v>
      </c>
      <c r="U223" s="270">
        <f>+U171+U197</f>
        <v>0</v>
      </c>
      <c r="V223" s="296">
        <f>T223+U223</f>
        <v>1</v>
      </c>
      <c r="W223" s="263">
        <f t="shared" si="295"/>
        <v>-97.777777777777771</v>
      </c>
    </row>
    <row r="224" spans="1:23" ht="14.25" customHeight="1" thickTop="1" thickBot="1">
      <c r="A224" s="387"/>
      <c r="L224" s="271" t="s">
        <v>39</v>
      </c>
      <c r="M224" s="272">
        <f t="shared" ref="M224:Q224" si="306">+M221+M222+M223</f>
        <v>72</v>
      </c>
      <c r="N224" s="272">
        <f t="shared" si="306"/>
        <v>105</v>
      </c>
      <c r="O224" s="273">
        <f t="shared" si="306"/>
        <v>177</v>
      </c>
      <c r="P224" s="274">
        <f t="shared" si="306"/>
        <v>0</v>
      </c>
      <c r="Q224" s="273">
        <f t="shared" si="306"/>
        <v>177</v>
      </c>
      <c r="R224" s="272">
        <f t="shared" ref="R224:V224" si="307">+R221+R222+R223</f>
        <v>3</v>
      </c>
      <c r="S224" s="272">
        <f t="shared" si="307"/>
        <v>0</v>
      </c>
      <c r="T224" s="273">
        <f t="shared" si="307"/>
        <v>3</v>
      </c>
      <c r="U224" s="274">
        <f t="shared" si="307"/>
        <v>0</v>
      </c>
      <c r="V224" s="273">
        <f t="shared" si="307"/>
        <v>3</v>
      </c>
      <c r="W224" s="374">
        <f t="shared" si="295"/>
        <v>-98.305084745762713</v>
      </c>
    </row>
    <row r="225" spans="1:23" ht="14.25" customHeight="1" thickTop="1">
      <c r="A225" s="386"/>
      <c r="K225" s="386"/>
      <c r="L225" s="242" t="s">
        <v>21</v>
      </c>
      <c r="M225" s="259">
        <f t="shared" ref="M225:N225" si="308">+M173+M199</f>
        <v>25</v>
      </c>
      <c r="N225" s="260">
        <f t="shared" si="308"/>
        <v>39</v>
      </c>
      <c r="O225" s="269">
        <f t="shared" ref="O225:O227" si="309">M225+N225</f>
        <v>64</v>
      </c>
      <c r="P225" s="276">
        <f>+P173+P199</f>
        <v>0</v>
      </c>
      <c r="Q225" s="296">
        <f>O225+P225</f>
        <v>64</v>
      </c>
      <c r="R225" s="259">
        <f t="shared" ref="R225:S227" si="310">+R173+R199</f>
        <v>2</v>
      </c>
      <c r="S225" s="260">
        <f t="shared" si="310"/>
        <v>0</v>
      </c>
      <c r="T225" s="269">
        <f t="shared" ref="T225:T227" si="311">R225+S225</f>
        <v>2</v>
      </c>
      <c r="U225" s="276">
        <f>+U173+U199</f>
        <v>0</v>
      </c>
      <c r="V225" s="296">
        <f>T225+U225</f>
        <v>2</v>
      </c>
      <c r="W225" s="263">
        <f t="shared" si="295"/>
        <v>-96.875</v>
      </c>
    </row>
    <row r="226" spans="1:23" ht="14.25" customHeight="1">
      <c r="A226" s="386"/>
      <c r="K226" s="386"/>
      <c r="L226" s="242" t="s">
        <v>22</v>
      </c>
      <c r="M226" s="259">
        <f t="shared" ref="M226:N226" si="312">+M174+M200</f>
        <v>28</v>
      </c>
      <c r="N226" s="260">
        <f t="shared" si="312"/>
        <v>45</v>
      </c>
      <c r="O226" s="269">
        <f t="shared" si="309"/>
        <v>73</v>
      </c>
      <c r="P226" s="262">
        <f>+P174+P200</f>
        <v>0</v>
      </c>
      <c r="Q226" s="296">
        <f>O226+P226</f>
        <v>73</v>
      </c>
      <c r="R226" s="259">
        <f t="shared" si="310"/>
        <v>2</v>
      </c>
      <c r="S226" s="260">
        <f t="shared" si="310"/>
        <v>0</v>
      </c>
      <c r="T226" s="269">
        <f t="shared" si="311"/>
        <v>2</v>
      </c>
      <c r="U226" s="262">
        <f>+U174+U200</f>
        <v>0</v>
      </c>
      <c r="V226" s="296">
        <f>T226+U226</f>
        <v>2</v>
      </c>
      <c r="W226" s="263">
        <f t="shared" si="295"/>
        <v>-97.260273972602747</v>
      </c>
    </row>
    <row r="227" spans="1:23" ht="14.25" customHeight="1" thickBot="1">
      <c r="A227" s="386"/>
      <c r="K227" s="386"/>
      <c r="L227" s="242" t="s">
        <v>23</v>
      </c>
      <c r="M227" s="259">
        <f t="shared" ref="M227:N227" si="313">+M175+M201</f>
        <v>8</v>
      </c>
      <c r="N227" s="260">
        <f t="shared" si="313"/>
        <v>11</v>
      </c>
      <c r="O227" s="269">
        <f t="shared" si="309"/>
        <v>19</v>
      </c>
      <c r="P227" s="262">
        <f>+P175+P201</f>
        <v>0</v>
      </c>
      <c r="Q227" s="296">
        <f>O227+P227</f>
        <v>19</v>
      </c>
      <c r="R227" s="259">
        <f t="shared" si="310"/>
        <v>3</v>
      </c>
      <c r="S227" s="260">
        <f t="shared" si="310"/>
        <v>0</v>
      </c>
      <c r="T227" s="269">
        <f t="shared" si="311"/>
        <v>3</v>
      </c>
      <c r="U227" s="262">
        <f>+U175+U201</f>
        <v>0</v>
      </c>
      <c r="V227" s="296">
        <f>T227+U227</f>
        <v>3</v>
      </c>
      <c r="W227" s="263">
        <f t="shared" si="295"/>
        <v>-84.210526315789465</v>
      </c>
    </row>
    <row r="228" spans="1:23" ht="14.25" customHeight="1" thickTop="1" thickBot="1">
      <c r="L228" s="264" t="s">
        <v>40</v>
      </c>
      <c r="M228" s="265">
        <f t="shared" ref="M228:Q228" si="314">+M225+M226+M227</f>
        <v>61</v>
      </c>
      <c r="N228" s="266">
        <f t="shared" si="314"/>
        <v>95</v>
      </c>
      <c r="O228" s="267">
        <f t="shared" si="314"/>
        <v>156</v>
      </c>
      <c r="P228" s="265">
        <f t="shared" si="314"/>
        <v>0</v>
      </c>
      <c r="Q228" s="267">
        <f t="shared" si="314"/>
        <v>156</v>
      </c>
      <c r="R228" s="265">
        <f t="shared" ref="R228:V228" si="315">+R225+R226+R227</f>
        <v>7</v>
      </c>
      <c r="S228" s="266">
        <f t="shared" si="315"/>
        <v>0</v>
      </c>
      <c r="T228" s="267">
        <f t="shared" si="315"/>
        <v>7</v>
      </c>
      <c r="U228" s="265">
        <f t="shared" si="315"/>
        <v>0</v>
      </c>
      <c r="V228" s="267">
        <f t="shared" si="315"/>
        <v>7</v>
      </c>
      <c r="W228" s="268">
        <f t="shared" si="295"/>
        <v>-95.512820512820511</v>
      </c>
    </row>
    <row r="229" spans="1:23" ht="14.25" customHeight="1" thickTop="1" thickBot="1">
      <c r="L229" s="242" t="s">
        <v>10</v>
      </c>
      <c r="M229" s="259">
        <f t="shared" ref="M229:N229" si="316">+M177+M203</f>
        <v>2</v>
      </c>
      <c r="N229" s="260">
        <f t="shared" si="316"/>
        <v>0</v>
      </c>
      <c r="O229" s="261">
        <f>M229+N229</f>
        <v>2</v>
      </c>
      <c r="P229" s="262">
        <f>+P177+P203</f>
        <v>0</v>
      </c>
      <c r="Q229" s="296">
        <f>O229+P229</f>
        <v>2</v>
      </c>
      <c r="R229" s="259">
        <f>+R177+R203</f>
        <v>2</v>
      </c>
      <c r="S229" s="260">
        <f>+S177+S203</f>
        <v>0</v>
      </c>
      <c r="T229" s="261">
        <f>R229+S229</f>
        <v>2</v>
      </c>
      <c r="U229" s="262">
        <f>+U177+U203</f>
        <v>0</v>
      </c>
      <c r="V229" s="296">
        <f>T229+U229</f>
        <v>2</v>
      </c>
      <c r="W229" s="263">
        <f>IF(Q229=0,0,((V229/Q229)-1)*100)</f>
        <v>0</v>
      </c>
    </row>
    <row r="230" spans="1:23" ht="14.25" customHeight="1" thickTop="1" thickBot="1">
      <c r="L230" s="264" t="s">
        <v>66</v>
      </c>
      <c r="M230" s="265">
        <f>+M220+M224+M228+M229</f>
        <v>208</v>
      </c>
      <c r="N230" s="266">
        <f t="shared" ref="N230" si="317">+N220+N224+N228+N229</f>
        <v>325</v>
      </c>
      <c r="O230" s="267">
        <f t="shared" ref="O230" si="318">+O220+O224+O228+O229</f>
        <v>533</v>
      </c>
      <c r="P230" s="265">
        <f t="shared" ref="P230" si="319">+P220+P224+P228+P229</f>
        <v>0</v>
      </c>
      <c r="Q230" s="267">
        <f t="shared" ref="Q230" si="320">+Q220+Q224+Q228+Q229</f>
        <v>533</v>
      </c>
      <c r="R230" s="265">
        <f t="shared" ref="R230" si="321">+R220+R224+R228+R229</f>
        <v>14</v>
      </c>
      <c r="S230" s="266">
        <f t="shared" ref="S230" si="322">+S220+S224+S228+S229</f>
        <v>0</v>
      </c>
      <c r="T230" s="267">
        <f t="shared" ref="T230" si="323">+T220+T224+T228+T229</f>
        <v>14</v>
      </c>
      <c r="U230" s="265">
        <f t="shared" ref="U230" si="324">+U220+U224+U228+U229</f>
        <v>0</v>
      </c>
      <c r="V230" s="267">
        <f t="shared" ref="V230" si="325">+V220+V224+V228+V229</f>
        <v>14</v>
      </c>
      <c r="W230" s="268">
        <f t="shared" ref="W230" si="326">IF(Q230=0,0,((V230/Q230)-1)*100)</f>
        <v>-97.373358348968111</v>
      </c>
    </row>
    <row r="231" spans="1:23" ht="14.25" customHeight="1" thickTop="1">
      <c r="L231" s="242" t="s">
        <v>11</v>
      </c>
      <c r="M231" s="259">
        <f t="shared" ref="M231:N231" si="327">+M179+M205</f>
        <v>1</v>
      </c>
      <c r="N231" s="260">
        <f t="shared" si="327"/>
        <v>0</v>
      </c>
      <c r="O231" s="261">
        <f>M231+N231</f>
        <v>1</v>
      </c>
      <c r="P231" s="262">
        <f>+P179+P205</f>
        <v>0</v>
      </c>
      <c r="Q231" s="296">
        <f>O231+P231</f>
        <v>1</v>
      </c>
      <c r="R231" s="259"/>
      <c r="S231" s="260"/>
      <c r="T231" s="261"/>
      <c r="U231" s="262"/>
      <c r="V231" s="296"/>
      <c r="W231" s="263"/>
    </row>
    <row r="232" spans="1:23" ht="14.25" customHeight="1" thickBot="1">
      <c r="L232" s="248" t="s">
        <v>12</v>
      </c>
      <c r="M232" s="259">
        <f t="shared" ref="M232:N232" si="328">+M180+M206</f>
        <v>3</v>
      </c>
      <c r="N232" s="260">
        <f t="shared" si="328"/>
        <v>0</v>
      </c>
      <c r="O232" s="261">
        <f t="shared" ref="O232" si="329">M232+N232</f>
        <v>3</v>
      </c>
      <c r="P232" s="262">
        <f>+P180+P206</f>
        <v>0</v>
      </c>
      <c r="Q232" s="296">
        <f>O232+P232</f>
        <v>3</v>
      </c>
      <c r="R232" s="259"/>
      <c r="S232" s="260"/>
      <c r="T232" s="261"/>
      <c r="U232" s="262"/>
      <c r="V232" s="296"/>
      <c r="W232" s="263"/>
    </row>
    <row r="233" spans="1:23" ht="14.25" customHeight="1" thickTop="1" thickBot="1">
      <c r="L233" s="264" t="s">
        <v>57</v>
      </c>
      <c r="M233" s="265">
        <f t="shared" ref="M233:Q233" si="330">+M229+M231+M232</f>
        <v>6</v>
      </c>
      <c r="N233" s="266">
        <f t="shared" si="330"/>
        <v>0</v>
      </c>
      <c r="O233" s="267">
        <f t="shared" si="330"/>
        <v>6</v>
      </c>
      <c r="P233" s="265">
        <f t="shared" si="330"/>
        <v>0</v>
      </c>
      <c r="Q233" s="267">
        <f t="shared" si="330"/>
        <v>6</v>
      </c>
      <c r="R233" s="265"/>
      <c r="S233" s="266"/>
      <c r="T233" s="267"/>
      <c r="U233" s="265"/>
      <c r="V233" s="267"/>
      <c r="W233" s="268"/>
    </row>
    <row r="234" spans="1:23" ht="14.25" customHeight="1" thickTop="1" thickBot="1">
      <c r="L234" s="264" t="s">
        <v>63</v>
      </c>
      <c r="M234" s="265">
        <f t="shared" ref="M234:Q234" si="331">+M220+M224+M228+M233</f>
        <v>212</v>
      </c>
      <c r="N234" s="266">
        <f t="shared" si="331"/>
        <v>325</v>
      </c>
      <c r="O234" s="267">
        <f t="shared" si="331"/>
        <v>537</v>
      </c>
      <c r="P234" s="265">
        <f t="shared" si="331"/>
        <v>0</v>
      </c>
      <c r="Q234" s="267">
        <f t="shared" si="331"/>
        <v>537</v>
      </c>
      <c r="R234" s="265"/>
      <c r="S234" s="266"/>
      <c r="T234" s="267"/>
      <c r="U234" s="265"/>
      <c r="V234" s="267"/>
      <c r="W234" s="268"/>
    </row>
    <row r="235" spans="1:23" ht="13.5" thickTop="1">
      <c r="L235" s="277" t="s">
        <v>60</v>
      </c>
      <c r="M235" s="236"/>
      <c r="N235" s="236"/>
      <c r="O235" s="236"/>
      <c r="P235" s="236"/>
      <c r="Q235" s="236"/>
      <c r="R235" s="236"/>
      <c r="S235" s="236"/>
      <c r="T235" s="236"/>
      <c r="U235" s="236"/>
      <c r="V235" s="236"/>
      <c r="W235" s="236"/>
    </row>
  </sheetData>
  <sheetProtection password="CF53" sheet="1" objects="1" scenarios="1"/>
  <mergeCells count="40">
    <mergeCell ref="L133:W133"/>
    <mergeCell ref="L210:W210"/>
    <mergeCell ref="L211:W211"/>
    <mergeCell ref="L158:W158"/>
    <mergeCell ref="L159:W159"/>
    <mergeCell ref="L184:W184"/>
    <mergeCell ref="L185:W185"/>
    <mergeCell ref="R135:V135"/>
    <mergeCell ref="L80:W80"/>
    <mergeCell ref="L81:W81"/>
    <mergeCell ref="L106:W106"/>
    <mergeCell ref="L107:W107"/>
    <mergeCell ref="L132:W132"/>
    <mergeCell ref="M83:Q83"/>
    <mergeCell ref="R83:V83"/>
    <mergeCell ref="R109:V109"/>
    <mergeCell ref="B54:I54"/>
    <mergeCell ref="B55:I55"/>
    <mergeCell ref="C57:E57"/>
    <mergeCell ref="F57:H57"/>
    <mergeCell ref="L54:W54"/>
    <mergeCell ref="L55:W55"/>
    <mergeCell ref="M57:Q57"/>
    <mergeCell ref="R57:V57"/>
    <mergeCell ref="B2:I2"/>
    <mergeCell ref="B3:I3"/>
    <mergeCell ref="C5:E5"/>
    <mergeCell ref="F5:H5"/>
    <mergeCell ref="L2:W2"/>
    <mergeCell ref="L3:W3"/>
    <mergeCell ref="M5:Q5"/>
    <mergeCell ref="R5:V5"/>
    <mergeCell ref="B28:I28"/>
    <mergeCell ref="B29:I29"/>
    <mergeCell ref="C31:E31"/>
    <mergeCell ref="F31:H31"/>
    <mergeCell ref="L28:W28"/>
    <mergeCell ref="L29:W29"/>
    <mergeCell ref="M31:Q31"/>
    <mergeCell ref="R31:V31"/>
  </mergeCells>
  <conditionalFormatting sqref="A1:A8 K1:K8 A27:A34 K27:K34 A79:A86 K79:K86 A105:A112 K105:K112 A157:A164 K157:K164 A183:A190 K183:K190 A235:A1048576 K235:K1048576 A20:A21 K20:K21 A53:A73 K53:K73 A124:A125 K124:K125 A131:A151 K131:K151 A202:A203 K202:K203 A209:A229 K209:K229 A46:A47 K46:K47 A98:A99 K101:K102 A176:A177 K176:K177 K23:K24 A23:A24 K49:K50 A49:A50 K75:K76 A75:A76 A101:A102 K127:K128 A127:A128 K153:K154 A153:A154 K179:K180 A179:A180 K205:K206 A205:A206 K231:K232 A231:A232">
    <cfRule type="containsText" dxfId="78" priority="95" operator="containsText" text="NOT OK">
      <formula>NOT(ISERROR(SEARCH("NOT OK",A1)))</formula>
    </cfRule>
  </conditionalFormatting>
  <conditionalFormatting sqref="K98:K99">
    <cfRule type="containsText" dxfId="77" priority="92" operator="containsText" text="NOT OK">
      <formula>NOT(ISERROR(SEARCH("NOT OK",K98)))</formula>
    </cfRule>
  </conditionalFormatting>
  <conditionalFormatting sqref="A26 K26">
    <cfRule type="containsText" dxfId="76" priority="88" operator="containsText" text="NOT OK">
      <formula>NOT(ISERROR(SEARCH("NOT OK",A26)))</formula>
    </cfRule>
  </conditionalFormatting>
  <conditionalFormatting sqref="A104 K104">
    <cfRule type="containsText" dxfId="75" priority="87" operator="containsText" text="NOT OK">
      <formula>NOT(ISERROR(SEARCH("NOT OK",A104)))</formula>
    </cfRule>
  </conditionalFormatting>
  <conditionalFormatting sqref="A182 K182">
    <cfRule type="containsText" dxfId="74" priority="86" operator="containsText" text="NOT OK">
      <formula>NOT(ISERROR(SEARCH("NOT OK",A182)))</formula>
    </cfRule>
  </conditionalFormatting>
  <conditionalFormatting sqref="A25 K25">
    <cfRule type="containsText" dxfId="73" priority="85" operator="containsText" text="NOT OK">
      <formula>NOT(ISERROR(SEARCH("NOT OK",A25)))</formula>
    </cfRule>
  </conditionalFormatting>
  <conditionalFormatting sqref="A52 K52">
    <cfRule type="containsText" dxfId="72" priority="84" operator="containsText" text="NOT OK">
      <formula>NOT(ISERROR(SEARCH("NOT OK",A52)))</formula>
    </cfRule>
  </conditionalFormatting>
  <conditionalFormatting sqref="A51 K51">
    <cfRule type="containsText" dxfId="71" priority="83" operator="containsText" text="NOT OK">
      <formula>NOT(ISERROR(SEARCH("NOT OK",A51)))</formula>
    </cfRule>
  </conditionalFormatting>
  <conditionalFormatting sqref="A78 K78">
    <cfRule type="containsText" dxfId="70" priority="82" operator="containsText" text="NOT OK">
      <formula>NOT(ISERROR(SEARCH("NOT OK",A78)))</formula>
    </cfRule>
  </conditionalFormatting>
  <conditionalFormatting sqref="A77 K77">
    <cfRule type="containsText" dxfId="69" priority="81" operator="containsText" text="NOT OK">
      <formula>NOT(ISERROR(SEARCH("NOT OK",A77)))</formula>
    </cfRule>
  </conditionalFormatting>
  <conditionalFormatting sqref="A103 K103">
    <cfRule type="containsText" dxfId="68" priority="80" operator="containsText" text="NOT OK">
      <formula>NOT(ISERROR(SEARCH("NOT OK",A103)))</formula>
    </cfRule>
  </conditionalFormatting>
  <conditionalFormatting sqref="A130 K130">
    <cfRule type="containsText" dxfId="67" priority="79" operator="containsText" text="NOT OK">
      <formula>NOT(ISERROR(SEARCH("NOT OK",A130)))</formula>
    </cfRule>
  </conditionalFormatting>
  <conditionalFormatting sqref="A129 K129">
    <cfRule type="containsText" dxfId="66" priority="78" operator="containsText" text="NOT OK">
      <formula>NOT(ISERROR(SEARCH("NOT OK",A129)))</formula>
    </cfRule>
  </conditionalFormatting>
  <conditionalFormatting sqref="A156 K156">
    <cfRule type="containsText" dxfId="65" priority="77" operator="containsText" text="NOT OK">
      <formula>NOT(ISERROR(SEARCH("NOT OK",A156)))</formula>
    </cfRule>
  </conditionalFormatting>
  <conditionalFormatting sqref="A155 K155">
    <cfRule type="containsText" dxfId="64" priority="76" operator="containsText" text="NOT OK">
      <formula>NOT(ISERROR(SEARCH("NOT OK",A155)))</formula>
    </cfRule>
  </conditionalFormatting>
  <conditionalFormatting sqref="A181 K181">
    <cfRule type="containsText" dxfId="63" priority="75" operator="containsText" text="NOT OK">
      <formula>NOT(ISERROR(SEARCH("NOT OK",A181)))</formula>
    </cfRule>
  </conditionalFormatting>
  <conditionalFormatting sqref="A208 K208">
    <cfRule type="containsText" dxfId="62" priority="74" operator="containsText" text="NOT OK">
      <formula>NOT(ISERROR(SEARCH("NOT OK",A208)))</formula>
    </cfRule>
  </conditionalFormatting>
  <conditionalFormatting sqref="A207 K207">
    <cfRule type="containsText" dxfId="61" priority="73" operator="containsText" text="NOT OK">
      <formula>NOT(ISERROR(SEARCH("NOT OK",A207)))</formula>
    </cfRule>
  </conditionalFormatting>
  <conditionalFormatting sqref="A234 K234">
    <cfRule type="containsText" dxfId="60" priority="72" operator="containsText" text="NOT OK">
      <formula>NOT(ISERROR(SEARCH("NOT OK",A234)))</formula>
    </cfRule>
  </conditionalFormatting>
  <conditionalFormatting sqref="A233 K233">
    <cfRule type="containsText" dxfId="59" priority="71" operator="containsText" text="NOT OK">
      <formula>NOT(ISERROR(SEARCH("NOT OK",A233)))</formula>
    </cfRule>
  </conditionalFormatting>
  <conditionalFormatting sqref="A9:A10 K9:K10 K13:K19 A13:A19">
    <cfRule type="containsText" dxfId="58" priority="29" operator="containsText" text="NOT OK">
      <formula>NOT(ISERROR(SEARCH("NOT OK",A9)))</formula>
    </cfRule>
  </conditionalFormatting>
  <conditionalFormatting sqref="A11:A12 K11:K12">
    <cfRule type="containsText" dxfId="57" priority="28" operator="containsText" text="NOT OK">
      <formula>NOT(ISERROR(SEARCH("NOT OK",A11)))</formula>
    </cfRule>
  </conditionalFormatting>
  <conditionalFormatting sqref="K35:K36 A35:A36 K39:K41 A39:A41 A43:A45 K43:K45">
    <cfRule type="containsText" dxfId="56" priority="27" operator="containsText" text="NOT OK">
      <formula>NOT(ISERROR(SEARCH("NOT OK",A35)))</formula>
    </cfRule>
  </conditionalFormatting>
  <conditionalFormatting sqref="K37 A37">
    <cfRule type="containsText" dxfId="55" priority="26" operator="containsText" text="NOT OK">
      <formula>NOT(ISERROR(SEARCH("NOT OK",A37)))</formula>
    </cfRule>
  </conditionalFormatting>
  <conditionalFormatting sqref="A38:A41 K38:K41">
    <cfRule type="containsText" dxfId="54" priority="25" operator="containsText" text="NOT OK">
      <formula>NOT(ISERROR(SEARCH("NOT OK",A38)))</formula>
    </cfRule>
  </conditionalFormatting>
  <conditionalFormatting sqref="A42:A44 K42:K44">
    <cfRule type="containsText" dxfId="53" priority="24" operator="containsText" text="NOT OK">
      <formula>NOT(ISERROR(SEARCH("NOT OK",A42)))</formula>
    </cfRule>
  </conditionalFormatting>
  <conditionalFormatting sqref="K87:K88 A87:A88 A91:A97 K91:K97">
    <cfRule type="containsText" dxfId="52" priority="23" operator="containsText" text="NOT OK">
      <formula>NOT(ISERROR(SEARCH("NOT OK",A87)))</formula>
    </cfRule>
  </conditionalFormatting>
  <conditionalFormatting sqref="K89:K96 A89:A96">
    <cfRule type="containsText" dxfId="51" priority="22" operator="containsText" text="NOT OK">
      <formula>NOT(ISERROR(SEARCH("NOT OK",A89)))</formula>
    </cfRule>
  </conditionalFormatting>
  <conditionalFormatting sqref="A113:A114 K113:K114 K117:K119 A117:A119 K121:K123 A121:A123">
    <cfRule type="containsText" dxfId="50" priority="21" operator="containsText" text="NOT OK">
      <formula>NOT(ISERROR(SEARCH("NOT OK",A113)))</formula>
    </cfRule>
  </conditionalFormatting>
  <conditionalFormatting sqref="A115 K115">
    <cfRule type="containsText" dxfId="49" priority="20" operator="containsText" text="NOT OK">
      <formula>NOT(ISERROR(SEARCH("NOT OK",A115)))</formula>
    </cfRule>
  </conditionalFormatting>
  <conditionalFormatting sqref="K116:K119 A116:A119">
    <cfRule type="containsText" dxfId="48" priority="19" operator="containsText" text="NOT OK">
      <formula>NOT(ISERROR(SEARCH("NOT OK",A116)))</formula>
    </cfRule>
  </conditionalFormatting>
  <conditionalFormatting sqref="K120:K122 A120:A122">
    <cfRule type="containsText" dxfId="47" priority="18" operator="containsText" text="NOT OK">
      <formula>NOT(ISERROR(SEARCH("NOT OK",A120)))</formula>
    </cfRule>
  </conditionalFormatting>
  <conditionalFormatting sqref="K120:K122 A120:A122">
    <cfRule type="containsText" dxfId="46" priority="17" operator="containsText" text="NOT OK">
      <formula>NOT(ISERROR(SEARCH("NOT OK",A120)))</formula>
    </cfRule>
  </conditionalFormatting>
  <conditionalFormatting sqref="A165:A166 K165:K166 K169:K175 A169:A175">
    <cfRule type="containsText" dxfId="45" priority="16" operator="containsText" text="NOT OK">
      <formula>NOT(ISERROR(SEARCH("NOT OK",A165)))</formula>
    </cfRule>
  </conditionalFormatting>
  <conditionalFormatting sqref="A167:A174 K167:K174">
    <cfRule type="containsText" dxfId="44" priority="15" operator="containsText" text="NOT OK">
      <formula>NOT(ISERROR(SEARCH("NOT OK",A167)))</formula>
    </cfRule>
  </conditionalFormatting>
  <conditionalFormatting sqref="K191:K192 A191:A192 K195:K197 A195:A197 K199:K201 A199:A201">
    <cfRule type="containsText" dxfId="43" priority="14" operator="containsText" text="NOT OK">
      <formula>NOT(ISERROR(SEARCH("NOT OK",A191)))</formula>
    </cfRule>
  </conditionalFormatting>
  <conditionalFormatting sqref="K193 A193">
    <cfRule type="containsText" dxfId="42" priority="13" operator="containsText" text="NOT OK">
      <formula>NOT(ISERROR(SEARCH("NOT OK",A193)))</formula>
    </cfRule>
  </conditionalFormatting>
  <conditionalFormatting sqref="A194:A197 K194:K197">
    <cfRule type="containsText" dxfId="41" priority="12" operator="containsText" text="NOT OK">
      <formula>NOT(ISERROR(SEARCH("NOT OK",A194)))</formula>
    </cfRule>
  </conditionalFormatting>
  <conditionalFormatting sqref="A198:A200 K198:K200">
    <cfRule type="containsText" dxfId="40" priority="11" operator="containsText" text="NOT OK">
      <formula>NOT(ISERROR(SEARCH("NOT OK",A198)))</formula>
    </cfRule>
  </conditionalFormatting>
  <conditionalFormatting sqref="A198:A200 K198:K200">
    <cfRule type="containsText" dxfId="39" priority="10" operator="containsText" text="NOT OK">
      <formula>NOT(ISERROR(SEARCH("NOT OK",A198)))</formula>
    </cfRule>
  </conditionalFormatting>
  <conditionalFormatting sqref="A22 K22">
    <cfRule type="containsText" dxfId="38" priority="9" operator="containsText" text="NOT OK">
      <formula>NOT(ISERROR(SEARCH("NOT OK",A22)))</formula>
    </cfRule>
  </conditionalFormatting>
  <conditionalFormatting sqref="A48 K48">
    <cfRule type="containsText" dxfId="37" priority="8" operator="containsText" text="NOT OK">
      <formula>NOT(ISERROR(SEARCH("NOT OK",A48)))</formula>
    </cfRule>
  </conditionalFormatting>
  <conditionalFormatting sqref="A74 K74">
    <cfRule type="containsText" dxfId="36" priority="7" operator="containsText" text="NOT OK">
      <formula>NOT(ISERROR(SEARCH("NOT OK",A74)))</formula>
    </cfRule>
  </conditionalFormatting>
  <conditionalFormatting sqref="A100 K100">
    <cfRule type="containsText" dxfId="35" priority="6" operator="containsText" text="NOT OK">
      <formula>NOT(ISERROR(SEARCH("NOT OK",A100)))</formula>
    </cfRule>
  </conditionalFormatting>
  <conditionalFormatting sqref="A126 K126">
    <cfRule type="containsText" dxfId="34" priority="5" operator="containsText" text="NOT OK">
      <formula>NOT(ISERROR(SEARCH("NOT OK",A126)))</formula>
    </cfRule>
  </conditionalFormatting>
  <conditionalFormatting sqref="A152 K152">
    <cfRule type="containsText" dxfId="33" priority="4" operator="containsText" text="NOT OK">
      <formula>NOT(ISERROR(SEARCH("NOT OK",A152)))</formula>
    </cfRule>
  </conditionalFormatting>
  <conditionalFormatting sqref="A178 K178">
    <cfRule type="containsText" dxfId="32" priority="3" operator="containsText" text="NOT OK">
      <formula>NOT(ISERROR(SEARCH("NOT OK",A178)))</formula>
    </cfRule>
  </conditionalFormatting>
  <conditionalFormatting sqref="A204 K204">
    <cfRule type="containsText" dxfId="31" priority="2" operator="containsText" text="NOT OK">
      <formula>NOT(ISERROR(SEARCH("NOT OK",A204)))</formula>
    </cfRule>
  </conditionalFormatting>
  <conditionalFormatting sqref="A230 K230">
    <cfRule type="containsText" dxfId="30" priority="1" operator="containsText" text="NOT OK">
      <formula>NOT(ISERROR(SEARCH("NOT OK",A230)))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 : Mae Fah Luang Chiang Rai International Airport</oddHeader>
  </headerFooter>
  <rowBreaks count="2" manualBreakCount="2">
    <brk id="79" min="11" max="22" man="1"/>
    <brk id="157" min="11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W235"/>
  <sheetViews>
    <sheetView tabSelected="1" topLeftCell="D46" zoomScale="95" zoomScaleNormal="95" workbookViewId="0">
      <selection activeCell="V73" sqref="V73"/>
    </sheetView>
  </sheetViews>
  <sheetFormatPr defaultColWidth="7" defaultRowHeight="12.75"/>
  <cols>
    <col min="1" max="1" width="7" style="3"/>
    <col min="2" max="2" width="12.42578125" style="1" customWidth="1"/>
    <col min="3" max="3" width="10.85546875" style="1" customWidth="1"/>
    <col min="4" max="4" width="11.140625" style="1" customWidth="1"/>
    <col min="5" max="5" width="12" style="1" customWidth="1"/>
    <col min="6" max="6" width="10.85546875" style="1" customWidth="1"/>
    <col min="7" max="7" width="11.140625" style="1" customWidth="1"/>
    <col min="8" max="8" width="12" style="1" customWidth="1"/>
    <col min="9" max="9" width="9.28515625" style="2" bestFit="1" customWidth="1"/>
    <col min="10" max="10" width="7" style="1" customWidth="1"/>
    <col min="11" max="11" width="7" style="3"/>
    <col min="12" max="12" width="13" style="1" customWidth="1"/>
    <col min="13" max="14" width="12.85546875" style="1" customWidth="1"/>
    <col min="15" max="15" width="14.28515625" style="1" bestFit="1" customWidth="1"/>
    <col min="16" max="16" width="11.85546875" style="1" customWidth="1"/>
    <col min="17" max="17" width="13.28515625" style="1" customWidth="1"/>
    <col min="18" max="19" width="12.85546875" style="1" customWidth="1"/>
    <col min="20" max="20" width="14.28515625" style="1" bestFit="1" customWidth="1"/>
    <col min="21" max="21" width="11.85546875" style="1" customWidth="1"/>
    <col min="22" max="22" width="13.28515625" style="1" customWidth="1"/>
    <col min="23" max="23" width="12.28515625" style="2" bestFit="1" customWidth="1"/>
    <col min="24" max="16384" width="7" style="1"/>
  </cols>
  <sheetData>
    <row r="1" spans="1:23" ht="13.5" thickBot="1"/>
    <row r="2" spans="1:23" ht="13.5" thickTop="1">
      <c r="B2" s="449" t="s">
        <v>0</v>
      </c>
      <c r="C2" s="450"/>
      <c r="D2" s="450"/>
      <c r="E2" s="450"/>
      <c r="F2" s="450"/>
      <c r="G2" s="450"/>
      <c r="H2" s="450"/>
      <c r="I2" s="451"/>
      <c r="J2" s="3"/>
      <c r="L2" s="452" t="s">
        <v>1</v>
      </c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4"/>
    </row>
    <row r="3" spans="1:23" ht="13.5" thickBot="1">
      <c r="B3" s="455" t="s">
        <v>46</v>
      </c>
      <c r="C3" s="456"/>
      <c r="D3" s="456"/>
      <c r="E3" s="456"/>
      <c r="F3" s="456"/>
      <c r="G3" s="456"/>
      <c r="H3" s="456"/>
      <c r="I3" s="457"/>
      <c r="J3" s="3"/>
      <c r="L3" s="458" t="s">
        <v>48</v>
      </c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60"/>
    </row>
    <row r="4" spans="1:23" ht="14.25" thickTop="1" thickBot="1">
      <c r="B4" s="105"/>
      <c r="C4" s="106"/>
      <c r="D4" s="106"/>
      <c r="E4" s="106"/>
      <c r="F4" s="106"/>
      <c r="G4" s="106"/>
      <c r="H4" s="106"/>
      <c r="I4" s="107"/>
      <c r="J4" s="3"/>
      <c r="L4" s="51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</row>
    <row r="5" spans="1:23" ht="14.25" thickTop="1" thickBot="1">
      <c r="B5" s="108"/>
      <c r="C5" s="461" t="s">
        <v>64</v>
      </c>
      <c r="D5" s="462"/>
      <c r="E5" s="463"/>
      <c r="F5" s="461" t="s">
        <v>65</v>
      </c>
      <c r="G5" s="462"/>
      <c r="H5" s="463"/>
      <c r="I5" s="109" t="s">
        <v>2</v>
      </c>
      <c r="J5" s="3"/>
      <c r="L5" s="11"/>
      <c r="M5" s="464" t="s">
        <v>64</v>
      </c>
      <c r="N5" s="465"/>
      <c r="O5" s="465"/>
      <c r="P5" s="465"/>
      <c r="Q5" s="466"/>
      <c r="R5" s="464" t="s">
        <v>65</v>
      </c>
      <c r="S5" s="465"/>
      <c r="T5" s="465"/>
      <c r="U5" s="465"/>
      <c r="V5" s="466"/>
      <c r="W5" s="12" t="s">
        <v>2</v>
      </c>
    </row>
    <row r="6" spans="1:23" ht="13.5" thickTop="1">
      <c r="B6" s="110" t="s">
        <v>3</v>
      </c>
      <c r="C6" s="111"/>
      <c r="D6" s="112"/>
      <c r="E6" s="113"/>
      <c r="F6" s="111"/>
      <c r="G6" s="112"/>
      <c r="H6" s="113"/>
      <c r="I6" s="114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>
      <c r="B7" s="115"/>
      <c r="C7" s="116" t="s">
        <v>5</v>
      </c>
      <c r="D7" s="117" t="s">
        <v>6</v>
      </c>
      <c r="E7" s="408" t="s">
        <v>7</v>
      </c>
      <c r="F7" s="116" t="s">
        <v>5</v>
      </c>
      <c r="G7" s="117" t="s">
        <v>6</v>
      </c>
      <c r="H7" s="210" t="s">
        <v>7</v>
      </c>
      <c r="I7" s="119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>
      <c r="B8" s="110"/>
      <c r="C8" s="120"/>
      <c r="D8" s="121"/>
      <c r="E8" s="162"/>
      <c r="F8" s="120"/>
      <c r="G8" s="121"/>
      <c r="H8" s="162"/>
      <c r="I8" s="123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>
      <c r="A9" s="380" t="str">
        <f t="shared" ref="A9:A65" si="0">IF(ISERROR(F9/G9)," ",IF(F9/G9&gt;0.5,IF(F9/G9&lt;1.5," ","NOT OK"),"NOT OK"))</f>
        <v xml:space="preserve"> </v>
      </c>
      <c r="B9" s="110" t="s">
        <v>13</v>
      </c>
      <c r="C9" s="124">
        <f>'Lcc_BKK+DMK'!C9+Lcc_CNX!C9+Lcc_HDY!C9+Lcc_HKT!C9+Lcc_CEI!C9</f>
        <v>5501</v>
      </c>
      <c r="D9" s="126">
        <f>'Lcc_BKK+DMK'!D9+Lcc_CNX!D9+Lcc_HDY!D9+Lcc_HKT!D9+Lcc_CEI!D9</f>
        <v>5513</v>
      </c>
      <c r="E9" s="163">
        <f>SUM(C9:D9)</f>
        <v>11014</v>
      </c>
      <c r="F9" s="124">
        <f>'Lcc_BKK+DMK'!F9+Lcc_CNX!F9+Lcc_HDY!F9+Lcc_HKT!F9+Lcc_CEI!F9</f>
        <v>6645</v>
      </c>
      <c r="G9" s="126">
        <f>'Lcc_BKK+DMK'!G9+Lcc_CNX!G9+Lcc_HDY!G9+Lcc_HKT!G9+Lcc_CEI!G9</f>
        <v>6646</v>
      </c>
      <c r="H9" s="163">
        <f>SUM(F9:G9)</f>
        <v>13291</v>
      </c>
      <c r="I9" s="127">
        <f t="shared" ref="I9:I20" si="1">IF(E9=0,0,((H9/E9)-1)*100)</f>
        <v>20.673688033412031</v>
      </c>
      <c r="J9" s="3"/>
      <c r="L9" s="13" t="s">
        <v>13</v>
      </c>
      <c r="M9" s="39">
        <f>'Lcc_BKK+DMK'!M9+Lcc_CNX!M9+Lcc_HDY!M9+Lcc_HKT!M9+Lcc_CEI!M9</f>
        <v>929413</v>
      </c>
      <c r="N9" s="37">
        <f>'Lcc_BKK+DMK'!N9+Lcc_CNX!N9+Lcc_HDY!N9+Lcc_HKT!N9+Lcc_CEI!N9</f>
        <v>899692</v>
      </c>
      <c r="O9" s="181">
        <f t="shared" ref="O9:O10" si="2">SUM(M9:N9)</f>
        <v>1829105</v>
      </c>
      <c r="P9" s="401">
        <f>+Lcc_BKK!P9+Lcc_DMK!P9+Lcc_CNX!P9+Lcc_HDY!P9+Lcc_HKT!P9+Lcc_CEI!P9</f>
        <v>2241</v>
      </c>
      <c r="Q9" s="181">
        <f t="shared" ref="Q9:Q10" si="3">O9+P9</f>
        <v>1831346</v>
      </c>
      <c r="R9" s="39">
        <f>'Lcc_BKK+DMK'!R9+Lcc_CNX!R9+Lcc_HDY!R9+Lcc_HKT!R9+Lcc_CEI!R9</f>
        <v>1135057</v>
      </c>
      <c r="S9" s="37">
        <f>'Lcc_BKK+DMK'!S9+Lcc_CNX!S9+Lcc_HDY!S9+Lcc_HKT!S9+Lcc_CEI!S9</f>
        <v>1121678</v>
      </c>
      <c r="T9" s="181">
        <f t="shared" ref="T9:T10" si="4">SUM(R9:S9)</f>
        <v>2256735</v>
      </c>
      <c r="U9" s="147">
        <f>+Lcc_BKK!U9+Lcc_DMK!U9+Lcc_CNX!U9+Lcc_HDY!U9+Lcc_HKT!U9+Lcc_CEI!U9</f>
        <v>2051</v>
      </c>
      <c r="V9" s="181">
        <f t="shared" ref="V9:V19" si="5">T9+U9</f>
        <v>2258786</v>
      </c>
      <c r="W9" s="40">
        <f t="shared" ref="W9:W20" si="6">IF(Q9=0,0,((V9/Q9)-1)*100)</f>
        <v>23.340209878417294</v>
      </c>
    </row>
    <row r="10" spans="1:23">
      <c r="A10" s="380" t="str">
        <f t="shared" si="0"/>
        <v xml:space="preserve"> </v>
      </c>
      <c r="B10" s="110" t="s">
        <v>14</v>
      </c>
      <c r="C10" s="124">
        <f>'Lcc_BKK+DMK'!C10+Lcc_CNX!C10+Lcc_HDY!C10+Lcc_HKT!C10+Lcc_CEI!C10</f>
        <v>5083</v>
      </c>
      <c r="D10" s="126">
        <f>'Lcc_BKK+DMK'!D10+Lcc_CNX!D10+Lcc_HDY!D10+Lcc_HKT!D10+Lcc_CEI!D10</f>
        <v>5083</v>
      </c>
      <c r="E10" s="163">
        <f t="shared" ref="E10:E21" si="7">SUM(C10:D10)</f>
        <v>10166</v>
      </c>
      <c r="F10" s="124">
        <f>'Lcc_BKK+DMK'!F10+Lcc_CNX!F10+Lcc_HDY!F10+Lcc_HKT!F10+Lcc_CEI!F10</f>
        <v>6373</v>
      </c>
      <c r="G10" s="126">
        <f>'Lcc_BKK+DMK'!G10+Lcc_CNX!G10+Lcc_HDY!G10+Lcc_HKT!G10+Lcc_CEI!G10</f>
        <v>6375</v>
      </c>
      <c r="H10" s="163">
        <f t="shared" ref="H10:H21" si="8">SUM(F10:G10)</f>
        <v>12748</v>
      </c>
      <c r="I10" s="127">
        <f t="shared" si="1"/>
        <v>25.398386779460957</v>
      </c>
      <c r="J10" s="3"/>
      <c r="L10" s="13" t="s">
        <v>14</v>
      </c>
      <c r="M10" s="39">
        <f>'Lcc_BKK+DMK'!M10+Lcc_CNX!M10+Lcc_HDY!M10+Lcc_HKT!M10+Lcc_CEI!M10</f>
        <v>858526</v>
      </c>
      <c r="N10" s="37">
        <f>'Lcc_BKK+DMK'!N10+Lcc_CNX!N10+Lcc_HDY!N10+Lcc_HKT!N10+Lcc_CEI!N10</f>
        <v>909020</v>
      </c>
      <c r="O10" s="181">
        <f t="shared" si="2"/>
        <v>1767546</v>
      </c>
      <c r="P10" s="401">
        <f>+Lcc_BKK!P10+Lcc_DMK!P10+Lcc_CNX!P10+Lcc_HDY!P10+Lcc_HKT!P10+Lcc_CEI!P10</f>
        <v>2764</v>
      </c>
      <c r="Q10" s="181">
        <f t="shared" si="3"/>
        <v>1770310</v>
      </c>
      <c r="R10" s="39">
        <f>'Lcc_BKK+DMK'!R10+Lcc_CNX!R10+Lcc_HDY!R10+Lcc_HKT!R10+Lcc_CEI!R10</f>
        <v>1123656</v>
      </c>
      <c r="S10" s="37">
        <f>'Lcc_BKK+DMK'!S10+Lcc_CNX!S10+Lcc_HDY!S10+Lcc_HKT!S10+Lcc_CEI!S10</f>
        <v>1145162</v>
      </c>
      <c r="T10" s="181">
        <f t="shared" si="4"/>
        <v>2268818</v>
      </c>
      <c r="U10" s="147">
        <f>+Lcc_BKK!U10+Lcc_DMK!U10+Lcc_CNX!U10+Lcc_HDY!U10+Lcc_HKT!U10+Lcc_CEI!U10</f>
        <v>3356</v>
      </c>
      <c r="V10" s="181">
        <f t="shared" si="5"/>
        <v>2272174</v>
      </c>
      <c r="W10" s="40">
        <f t="shared" si="6"/>
        <v>28.348933237681528</v>
      </c>
    </row>
    <row r="11" spans="1:23" ht="13.5" thickBot="1">
      <c r="A11" s="382" t="str">
        <f>IF(ISERROR(F11/G11)," ",IF(F11/G11&gt;0.5,IF(F11/G11&lt;1.5," ","NOT OK"),"NOT OK"))</f>
        <v xml:space="preserve"> </v>
      </c>
      <c r="B11" s="110" t="s">
        <v>15</v>
      </c>
      <c r="C11" s="124">
        <f>'Lcc_BKK+DMK'!C11+Lcc_CNX!C11+Lcc_HDY!C11+Lcc_HKT!C11+Lcc_CEI!C11</f>
        <v>5547</v>
      </c>
      <c r="D11" s="126">
        <f>'Lcc_BKK+DMK'!D11+Lcc_CNX!D11+Lcc_HDY!D11+Lcc_HKT!D11+Lcc_CEI!D11</f>
        <v>5557</v>
      </c>
      <c r="E11" s="163">
        <f t="shared" si="7"/>
        <v>11104</v>
      </c>
      <c r="F11" s="124">
        <f>'Lcc_BKK+DMK'!F11+Lcc_CNX!F11+Lcc_HDY!F11+Lcc_HKT!F11+Lcc_CEI!F11</f>
        <v>6873</v>
      </c>
      <c r="G11" s="126">
        <f>'Lcc_BKK+DMK'!G11+Lcc_CNX!G11+Lcc_HDY!G11+Lcc_HKT!G11+Lcc_CEI!G11</f>
        <v>6858</v>
      </c>
      <c r="H11" s="163">
        <f t="shared" si="8"/>
        <v>13731</v>
      </c>
      <c r="I11" s="127">
        <f>IF(E11=0,0,((H11/E11)-1)*100)</f>
        <v>23.658141210374637</v>
      </c>
      <c r="J11" s="7"/>
      <c r="L11" s="13" t="s">
        <v>15</v>
      </c>
      <c r="M11" s="39">
        <f>'Lcc_BKK+DMK'!M11+Lcc_CNX!M11+Lcc_HDY!M11+Lcc_HKT!M11+Lcc_CEI!M11</f>
        <v>932726</v>
      </c>
      <c r="N11" s="37">
        <f>'Lcc_BKK+DMK'!N11+Lcc_CNX!N11+Lcc_HDY!N11+Lcc_HKT!N11+Lcc_CEI!N11</f>
        <v>959478</v>
      </c>
      <c r="O11" s="181">
        <f>SUM(M11:N11)</f>
        <v>1892204</v>
      </c>
      <c r="P11" s="401">
        <f>+Lcc_BKK!P11+Lcc_DMK!P11+Lcc_CNX!P11+Lcc_HDY!P11+Lcc_HKT!P11+Lcc_CEI!P11</f>
        <v>3175</v>
      </c>
      <c r="Q11" s="181">
        <f>O11+P11</f>
        <v>1895379</v>
      </c>
      <c r="R11" s="39">
        <f>'Lcc_BKK+DMK'!R11+Lcc_CNX!R11+Lcc_HDY!R11+Lcc_HKT!R11+Lcc_CEI!R11</f>
        <v>1170387</v>
      </c>
      <c r="S11" s="37">
        <f>'Lcc_BKK+DMK'!S11+Lcc_CNX!S11+Lcc_HDY!S11+Lcc_HKT!S11+Lcc_CEI!S11</f>
        <v>1200135</v>
      </c>
      <c r="T11" s="181">
        <f>SUM(R11:S11)</f>
        <v>2370522</v>
      </c>
      <c r="U11" s="147">
        <f>+Lcc_BKK!U11+Lcc_DMK!U11+Lcc_CNX!U11+Lcc_HDY!U11+Lcc_HKT!U11+Lcc_CEI!U11</f>
        <v>3350</v>
      </c>
      <c r="V11" s="181">
        <f>T11+U11</f>
        <v>2373872</v>
      </c>
      <c r="W11" s="40">
        <f>IF(Q11=0,0,((V11/Q11)-1)*100)</f>
        <v>25.245241189229173</v>
      </c>
    </row>
    <row r="12" spans="1:23" ht="14.25" customHeight="1" thickTop="1" thickBot="1">
      <c r="A12" s="380" t="str">
        <f t="shared" si="0"/>
        <v xml:space="preserve"> </v>
      </c>
      <c r="B12" s="131" t="s">
        <v>61</v>
      </c>
      <c r="C12" s="132">
        <f>'Lcc_BKK+DMK'!C12+Lcc_CNX!C12+Lcc_HDY!C12+Lcc_HKT!C12+Lcc_CEI!C12</f>
        <v>16131</v>
      </c>
      <c r="D12" s="134">
        <f>'Lcc_BKK+DMK'!D12+Lcc_CNX!D12+Lcc_HDY!D12+Lcc_HKT!D12+Lcc_CEI!D12</f>
        <v>16153</v>
      </c>
      <c r="E12" s="164">
        <f t="shared" si="7"/>
        <v>32284</v>
      </c>
      <c r="F12" s="132">
        <f>'Lcc_BKK+DMK'!F12+Lcc_CNX!F12+Lcc_HDY!F12+Lcc_HKT!F12+Lcc_CEI!F12</f>
        <v>19891</v>
      </c>
      <c r="G12" s="134">
        <f>'Lcc_BKK+DMK'!G12+Lcc_CNX!G12+Lcc_HDY!G12+Lcc_HKT!G12+Lcc_CEI!G12</f>
        <v>19879</v>
      </c>
      <c r="H12" s="164">
        <f t="shared" si="8"/>
        <v>39770</v>
      </c>
      <c r="I12" s="136">
        <f t="shared" si="1"/>
        <v>23.187956882666327</v>
      </c>
      <c r="J12" s="7"/>
      <c r="L12" s="41" t="s">
        <v>61</v>
      </c>
      <c r="M12" s="45">
        <f t="shared" ref="M12:V12" si="9">+M9+M10+M11</f>
        <v>2720665</v>
      </c>
      <c r="N12" s="43">
        <f t="shared" si="9"/>
        <v>2768190</v>
      </c>
      <c r="O12" s="182">
        <f t="shared" si="9"/>
        <v>5488855</v>
      </c>
      <c r="P12" s="43">
        <f t="shared" si="9"/>
        <v>8180</v>
      </c>
      <c r="Q12" s="182">
        <f t="shared" si="9"/>
        <v>5497035</v>
      </c>
      <c r="R12" s="45">
        <f t="shared" ref="R12:U12" si="10">+R9+R10+R11</f>
        <v>3429100</v>
      </c>
      <c r="S12" s="43">
        <f t="shared" si="10"/>
        <v>3466975</v>
      </c>
      <c r="T12" s="182">
        <f t="shared" si="10"/>
        <v>6896075</v>
      </c>
      <c r="U12" s="43">
        <f t="shared" si="10"/>
        <v>8757</v>
      </c>
      <c r="V12" s="182">
        <f t="shared" si="9"/>
        <v>6904832</v>
      </c>
      <c r="W12" s="46">
        <f t="shared" si="6"/>
        <v>25.61011527123258</v>
      </c>
    </row>
    <row r="13" spans="1:23" ht="13.5" thickTop="1">
      <c r="A13" s="380" t="str">
        <f t="shared" si="0"/>
        <v xml:space="preserve"> </v>
      </c>
      <c r="B13" s="110" t="s">
        <v>16</v>
      </c>
      <c r="C13" s="137">
        <f>'Lcc_BKK+DMK'!C13+Lcc_CNX!C13+Lcc_HDY!C13+Lcc_HKT!C13+Lcc_CEI!C13</f>
        <v>5463</v>
      </c>
      <c r="D13" s="139">
        <f>'Lcc_BKK+DMK'!D13+Lcc_CNX!D13+Lcc_HDY!D13+Lcc_HKT!D13+Lcc_CEI!D13</f>
        <v>5458</v>
      </c>
      <c r="E13" s="163">
        <f t="shared" si="7"/>
        <v>10921</v>
      </c>
      <c r="F13" s="137">
        <f>'Lcc_BKK+DMK'!F13+Lcc_CNX!F13+Lcc_HDY!F13+Lcc_HKT!F13+Lcc_CEI!F13</f>
        <v>6562</v>
      </c>
      <c r="G13" s="139">
        <f>'Lcc_BKK+DMK'!G13+Lcc_CNX!G13+Lcc_HDY!G13+Lcc_HKT!G13+Lcc_CEI!G13</f>
        <v>6570</v>
      </c>
      <c r="H13" s="163">
        <f t="shared" si="8"/>
        <v>13132</v>
      </c>
      <c r="I13" s="127">
        <f t="shared" si="1"/>
        <v>20.24539877300613</v>
      </c>
      <c r="J13" s="7"/>
      <c r="L13" s="13" t="s">
        <v>16</v>
      </c>
      <c r="M13" s="39">
        <f>'Lcc_BKK+DMK'!M13+Lcc_CNX!M13+Lcc_HDY!M13+Lcc_HKT!M13+Lcc_CEI!M13</f>
        <v>933775</v>
      </c>
      <c r="N13" s="37">
        <f>'Lcc_BKK+DMK'!N13+Lcc_CNX!N13+Lcc_HDY!N13+Lcc_HKT!N13+Lcc_CEI!N13</f>
        <v>932166</v>
      </c>
      <c r="O13" s="181">
        <f t="shared" ref="O13:O15" si="11">SUM(M13:N13)</f>
        <v>1865941</v>
      </c>
      <c r="P13" s="401">
        <f>+Lcc_BKK!P13+Lcc_DMK!P13+Lcc_CNX!P13+Lcc_HDY!P13+Lcc_HKT!P13+Lcc_CEI!P13</f>
        <v>1066</v>
      </c>
      <c r="Q13" s="181">
        <f t="shared" ref="Q13:Q15" si="12">O13+P13</f>
        <v>1867007</v>
      </c>
      <c r="R13" s="39">
        <f>'Lcc_BKK+DMK'!R13+Lcc_CNX!R13+Lcc_HDY!R13+Lcc_HKT!R13+Lcc_CEI!R13</f>
        <v>1108208</v>
      </c>
      <c r="S13" s="37">
        <f>'Lcc_BKK+DMK'!S13+Lcc_CNX!S13+Lcc_HDY!S13+Lcc_HKT!S13+Lcc_CEI!S13</f>
        <v>1126509</v>
      </c>
      <c r="T13" s="181">
        <f t="shared" ref="T13:T15" si="13">SUM(R13:S13)</f>
        <v>2234717</v>
      </c>
      <c r="U13" s="147">
        <f>+Lcc_BKK!U13+Lcc_DMK!U13+Lcc_CNX!U13+Lcc_HDY!U13+Lcc_HKT!U13+Lcc_CEI!U13</f>
        <v>1910</v>
      </c>
      <c r="V13" s="181">
        <f t="shared" si="5"/>
        <v>2236627</v>
      </c>
      <c r="W13" s="40">
        <f t="shared" si="6"/>
        <v>19.797461927030803</v>
      </c>
    </row>
    <row r="14" spans="1:23">
      <c r="A14" s="380" t="str">
        <f>IF(ISERROR(F14/G14)," ",IF(F14/G14&gt;0.5,IF(F14/G14&lt;1.5," ","NOT OK"),"NOT OK"))</f>
        <v xml:space="preserve"> </v>
      </c>
      <c r="B14" s="110" t="s">
        <v>17</v>
      </c>
      <c r="C14" s="137">
        <f>'Lcc_BKK+DMK'!C14+Lcc_CNX!C14+Lcc_HDY!C14+Lcc_HKT!C14+Lcc_CEI!C14</f>
        <v>5565</v>
      </c>
      <c r="D14" s="139">
        <f>'Lcc_BKK+DMK'!D14+Lcc_CNX!D14+Lcc_HDY!D14+Lcc_HKT!D14+Lcc_CEI!D14</f>
        <v>5567</v>
      </c>
      <c r="E14" s="163">
        <f t="shared" si="7"/>
        <v>11132</v>
      </c>
      <c r="F14" s="137">
        <f>'Lcc_BKK+DMK'!F14+Lcc_CNX!F14+Lcc_HDY!F14+Lcc_HKT!F14+Lcc_CEI!F14</f>
        <v>6688</v>
      </c>
      <c r="G14" s="139">
        <f>'Lcc_BKK+DMK'!G14+Lcc_CNX!G14+Lcc_HDY!G14+Lcc_HKT!G14+Lcc_CEI!G14</f>
        <v>6687</v>
      </c>
      <c r="H14" s="163">
        <f t="shared" si="8"/>
        <v>13375</v>
      </c>
      <c r="I14" s="127">
        <f>IF(E14=0,0,((H14/E14)-1)*100)</f>
        <v>20.149119655048509</v>
      </c>
      <c r="L14" s="13" t="s">
        <v>17</v>
      </c>
      <c r="M14" s="39">
        <f>'Lcc_BKK+DMK'!M14+Lcc_CNX!M14+Lcc_HDY!M14+Lcc_HKT!M14+Lcc_CEI!M14</f>
        <v>892487</v>
      </c>
      <c r="N14" s="37">
        <f>'Lcc_BKK+DMK'!N14+Lcc_CNX!N14+Lcc_HDY!N14+Lcc_HKT!N14+Lcc_CEI!N14</f>
        <v>895360</v>
      </c>
      <c r="O14" s="181">
        <f t="shared" si="11"/>
        <v>1787847</v>
      </c>
      <c r="P14" s="401">
        <f>+Lcc_BKK!P14+Lcc_DMK!P14+Lcc_CNX!P14+Lcc_HDY!P14+Lcc_HKT!P14+Lcc_CEI!P14</f>
        <v>2345</v>
      </c>
      <c r="Q14" s="181">
        <f t="shared" si="12"/>
        <v>1790192</v>
      </c>
      <c r="R14" s="39">
        <f>'Lcc_BKK+DMK'!R14+Lcc_CNX!R14+Lcc_HDY!R14+Lcc_HKT!R14+Lcc_CEI!R14</f>
        <v>1075698</v>
      </c>
      <c r="S14" s="37">
        <f>'Lcc_BKK+DMK'!S14+Lcc_CNX!S14+Lcc_HDY!S14+Lcc_HKT!S14+Lcc_CEI!S14</f>
        <v>1100375</v>
      </c>
      <c r="T14" s="181">
        <f t="shared" si="13"/>
        <v>2176073</v>
      </c>
      <c r="U14" s="147">
        <f>+Lcc_BKK!U14+Lcc_DMK!U14+Lcc_CNX!U14+Lcc_HDY!U14+Lcc_HKT!U14+Lcc_CEI!U14</f>
        <v>2170</v>
      </c>
      <c r="V14" s="181">
        <f t="shared" ref="V14" si="14">T14+U14</f>
        <v>2178243</v>
      </c>
      <c r="W14" s="40">
        <f t="shared" ref="W14" si="15">IF(Q14=0,0,((V14/Q14)-1)*100)</f>
        <v>21.676501738361019</v>
      </c>
    </row>
    <row r="15" spans="1:23" ht="13.5" thickBot="1">
      <c r="A15" s="383" t="str">
        <f t="shared" si="0"/>
        <v xml:space="preserve"> </v>
      </c>
      <c r="B15" s="110" t="s">
        <v>18</v>
      </c>
      <c r="C15" s="137">
        <f>'Lcc_BKK+DMK'!C15+Lcc_CNX!C15+Lcc_HDY!C15+Lcc_HKT!C15+Lcc_CEI!C15</f>
        <v>5479</v>
      </c>
      <c r="D15" s="139">
        <f>'Lcc_BKK+DMK'!D15+Lcc_CNX!D15+Lcc_HDY!D15+Lcc_HKT!D15+Lcc_CEI!D15</f>
        <v>5482</v>
      </c>
      <c r="E15" s="163">
        <f t="shared" si="7"/>
        <v>10961</v>
      </c>
      <c r="F15" s="137">
        <f>'Lcc_BKK+DMK'!F15+Lcc_CNX!F15+Lcc_HDY!F15+Lcc_HKT!F15+Lcc_CEI!F15</f>
        <v>6636</v>
      </c>
      <c r="G15" s="139">
        <f>'Lcc_BKK+DMK'!G15+Lcc_CNX!G15+Lcc_HDY!G15+Lcc_HKT!G15+Lcc_CEI!G15</f>
        <v>6633</v>
      </c>
      <c r="H15" s="163">
        <f t="shared" si="8"/>
        <v>13269</v>
      </c>
      <c r="I15" s="127">
        <f t="shared" si="1"/>
        <v>21.0564729495484</v>
      </c>
      <c r="J15" s="8"/>
      <c r="L15" s="13" t="s">
        <v>18</v>
      </c>
      <c r="M15" s="39">
        <f>'Lcc_BKK+DMK'!M15+Lcc_CNX!M15+Lcc_HDY!M15+Lcc_HKT!M15+Lcc_CEI!M15</f>
        <v>910690</v>
      </c>
      <c r="N15" s="37">
        <f>'Lcc_BKK+DMK'!N15+Lcc_CNX!N15+Lcc_HDY!N15+Lcc_HKT!N15+Lcc_CEI!N15</f>
        <v>888841</v>
      </c>
      <c r="O15" s="181">
        <f t="shared" si="11"/>
        <v>1799531</v>
      </c>
      <c r="P15" s="401">
        <f>+Lcc_BKK!P15+Lcc_DMK!P15+Lcc_CNX!P15+Lcc_HDY!P15+Lcc_HKT!P15+Lcc_CEI!P15</f>
        <v>1984</v>
      </c>
      <c r="Q15" s="181">
        <f t="shared" si="12"/>
        <v>1801515</v>
      </c>
      <c r="R15" s="39">
        <f>'Lcc_BKK+DMK'!R15+Lcc_CNX!R15+Lcc_HDY!R15+Lcc_HKT!R15+Lcc_CEI!R15</f>
        <v>1111576</v>
      </c>
      <c r="S15" s="37">
        <f>'Lcc_BKK+DMK'!S15+Lcc_CNX!S15+Lcc_HDY!S15+Lcc_HKT!S15+Lcc_CEI!S15</f>
        <v>1098852</v>
      </c>
      <c r="T15" s="181">
        <f t="shared" si="13"/>
        <v>2210428</v>
      </c>
      <c r="U15" s="147">
        <f>+Lcc_BKK!U15+Lcc_DMK!U15+Lcc_CNX!U15+Lcc_HDY!U15+Lcc_HKT!U15+Lcc_CEI!U15</f>
        <v>2564</v>
      </c>
      <c r="V15" s="181">
        <f t="shared" si="5"/>
        <v>2212992</v>
      </c>
      <c r="W15" s="40">
        <f t="shared" si="6"/>
        <v>22.840609153962088</v>
      </c>
    </row>
    <row r="16" spans="1:23" ht="15.75" customHeight="1" thickTop="1" thickBot="1">
      <c r="A16" s="9" t="str">
        <f t="shared" si="0"/>
        <v xml:space="preserve"> </v>
      </c>
      <c r="B16" s="140" t="s">
        <v>19</v>
      </c>
      <c r="C16" s="132">
        <f>'Lcc_BKK+DMK'!C16+Lcc_CNX!C16+Lcc_HDY!C16+Lcc_HKT!C16+Lcc_CEI!C16</f>
        <v>16507</v>
      </c>
      <c r="D16" s="142">
        <f>'Lcc_BKK+DMK'!D16+Lcc_CNX!D16+Lcc_HDY!D16+Lcc_HKT!D16+Lcc_CEI!D16</f>
        <v>16507</v>
      </c>
      <c r="E16" s="165">
        <f t="shared" si="7"/>
        <v>33014</v>
      </c>
      <c r="F16" s="132">
        <f>'Lcc_BKK+DMK'!F16+Lcc_CNX!F16+Lcc_HDY!F16+Lcc_HKT!F16+Lcc_CEI!F16</f>
        <v>19886</v>
      </c>
      <c r="G16" s="142">
        <f>'Lcc_BKK+DMK'!G16+Lcc_CNX!G16+Lcc_HDY!G16+Lcc_HKT!G16+Lcc_CEI!G16</f>
        <v>19890</v>
      </c>
      <c r="H16" s="165">
        <f t="shared" si="8"/>
        <v>39776</v>
      </c>
      <c r="I16" s="135">
        <f t="shared" si="1"/>
        <v>20.482219664384814</v>
      </c>
      <c r="J16" s="9"/>
      <c r="K16" s="10"/>
      <c r="L16" s="47" t="s">
        <v>19</v>
      </c>
      <c r="M16" s="48">
        <f t="shared" ref="M16:V16" si="16">+M13+M14+M15</f>
        <v>2736952</v>
      </c>
      <c r="N16" s="49">
        <f t="shared" si="16"/>
        <v>2716367</v>
      </c>
      <c r="O16" s="183">
        <f t="shared" si="16"/>
        <v>5453319</v>
      </c>
      <c r="P16" s="49">
        <f t="shared" si="16"/>
        <v>5395</v>
      </c>
      <c r="Q16" s="183">
        <f t="shared" si="16"/>
        <v>5458714</v>
      </c>
      <c r="R16" s="48">
        <f t="shared" ref="R16:U16" si="17">+R13+R14+R15</f>
        <v>3295482</v>
      </c>
      <c r="S16" s="49">
        <f t="shared" si="17"/>
        <v>3325736</v>
      </c>
      <c r="T16" s="183">
        <f t="shared" si="17"/>
        <v>6621218</v>
      </c>
      <c r="U16" s="49">
        <f t="shared" si="17"/>
        <v>6644</v>
      </c>
      <c r="V16" s="183">
        <f t="shared" si="16"/>
        <v>6627862</v>
      </c>
      <c r="W16" s="50">
        <f t="shared" si="6"/>
        <v>21.418011641569802</v>
      </c>
    </row>
    <row r="17" spans="1:23" ht="13.5" thickTop="1">
      <c r="A17" s="380" t="str">
        <f t="shared" si="0"/>
        <v xml:space="preserve"> </v>
      </c>
      <c r="B17" s="110" t="s">
        <v>20</v>
      </c>
      <c r="C17" s="124">
        <f>'Lcc_BKK+DMK'!C17+Lcc_CNX!C17+Lcc_HDY!C17+Lcc_HKT!C17+Lcc_CEI!C17</f>
        <v>6067</v>
      </c>
      <c r="D17" s="126">
        <f>'Lcc_BKK+DMK'!D17+Lcc_CNX!D17+Lcc_HDY!D17+Lcc_HKT!D17+Lcc_CEI!D17</f>
        <v>6072</v>
      </c>
      <c r="E17" s="166">
        <f t="shared" si="7"/>
        <v>12139</v>
      </c>
      <c r="F17" s="124">
        <f>'Lcc_BKK+DMK'!F17+Lcc_CNX!F17+Lcc_HDY!F17+Lcc_HKT!F17+Lcc_CEI!F17</f>
        <v>6913</v>
      </c>
      <c r="G17" s="126">
        <f>'Lcc_BKK+DMK'!G17+Lcc_CNX!G17+Lcc_HDY!G17+Lcc_HKT!G17+Lcc_CEI!G17</f>
        <v>6919</v>
      </c>
      <c r="H17" s="166">
        <f t="shared" si="8"/>
        <v>13832</v>
      </c>
      <c r="I17" s="127">
        <f t="shared" si="1"/>
        <v>13.946783095806904</v>
      </c>
      <c r="J17" s="3"/>
      <c r="L17" s="13" t="s">
        <v>21</v>
      </c>
      <c r="M17" s="39">
        <f>'Lcc_BKK+DMK'!M17+Lcc_CNX!M17+Lcc_HDY!M17+Lcc_HKT!M17+Lcc_CEI!M17</f>
        <v>1014069</v>
      </c>
      <c r="N17" s="37">
        <f>'Lcc_BKK+DMK'!N17+Lcc_CNX!N17+Lcc_HDY!N17+Lcc_HKT!N17+Lcc_CEI!N17</f>
        <v>1003988</v>
      </c>
      <c r="O17" s="181">
        <f t="shared" ref="O17:O19" si="18">SUM(M17:N17)</f>
        <v>2018057</v>
      </c>
      <c r="P17" s="401">
        <f>+Lcc_BKK!P17+Lcc_DMK!P17+Lcc_CNX!P17+Lcc_HDY!P17+Lcc_HKT!P17+Lcc_CEI!P17</f>
        <v>1794</v>
      </c>
      <c r="Q17" s="181">
        <f t="shared" ref="Q17:Q19" si="19">O17+P17</f>
        <v>2019851</v>
      </c>
      <c r="R17" s="39">
        <f>'Lcc_BKK+DMK'!R17+Lcc_CNX!R17+Lcc_HDY!R17+Lcc_HKT!R17+Lcc_CEI!R17</f>
        <v>1131121</v>
      </c>
      <c r="S17" s="37">
        <f>'Lcc_BKK+DMK'!S17+Lcc_CNX!S17+Lcc_HDY!S17+Lcc_HKT!S17+Lcc_CEI!S17</f>
        <v>1140997</v>
      </c>
      <c r="T17" s="181">
        <f t="shared" ref="T17:T19" si="20">SUM(R17:S17)</f>
        <v>2272118</v>
      </c>
      <c r="U17" s="147">
        <f>+Lcc_BKK!U17+Lcc_DMK!U17+Lcc_CNX!U17+Lcc_HDY!U17+Lcc_HKT!U17+Lcc_CEI!U17</f>
        <v>3170</v>
      </c>
      <c r="V17" s="181">
        <f t="shared" si="5"/>
        <v>2275288</v>
      </c>
      <c r="W17" s="40">
        <f t="shared" si="6"/>
        <v>12.64632886287156</v>
      </c>
    </row>
    <row r="18" spans="1:23">
      <c r="A18" s="380" t="str">
        <f t="shared" si="0"/>
        <v xml:space="preserve"> </v>
      </c>
      <c r="B18" s="110" t="s">
        <v>22</v>
      </c>
      <c r="C18" s="124">
        <f>'Lcc_BKK+DMK'!C18+Lcc_CNX!C18+Lcc_HDY!C18+Lcc_HKT!C18+Lcc_CEI!C18</f>
        <v>6017</v>
      </c>
      <c r="D18" s="126">
        <f>'Lcc_BKK+DMK'!D18+Lcc_CNX!D18+Lcc_HDY!D18+Lcc_HKT!D18+Lcc_CEI!D18</f>
        <v>6012</v>
      </c>
      <c r="E18" s="159">
        <f t="shared" si="7"/>
        <v>12029</v>
      </c>
      <c r="F18" s="124">
        <f>'Lcc_BKK+DMK'!F18+Lcc_CNX!F18+Lcc_HDY!F18+Lcc_HKT!F18+Lcc_CEI!F18</f>
        <v>6971</v>
      </c>
      <c r="G18" s="126">
        <f>'Lcc_BKK+DMK'!G18+Lcc_CNX!G18+Lcc_HDY!G18+Lcc_HKT!G18+Lcc_CEI!G18</f>
        <v>6980</v>
      </c>
      <c r="H18" s="159">
        <f t="shared" si="8"/>
        <v>13951</v>
      </c>
      <c r="I18" s="127">
        <f t="shared" si="1"/>
        <v>15.978053038490314</v>
      </c>
      <c r="J18" s="3"/>
      <c r="L18" s="13" t="s">
        <v>22</v>
      </c>
      <c r="M18" s="39">
        <f>'Lcc_BKK+DMK'!M18+Lcc_CNX!M18+Lcc_HDY!M18+Lcc_HKT!M18+Lcc_CEI!M18</f>
        <v>1007027</v>
      </c>
      <c r="N18" s="37">
        <f>'Lcc_BKK+DMK'!N18+Lcc_CNX!N18+Lcc_HDY!N18+Lcc_HKT!N18+Lcc_CEI!N18</f>
        <v>1008831</v>
      </c>
      <c r="O18" s="181">
        <f t="shared" si="18"/>
        <v>2015858</v>
      </c>
      <c r="P18" s="401">
        <f>+Lcc_BKK!P18+Lcc_DMK!P18+Lcc_CNX!P18+Lcc_HDY!P18+Lcc_HKT!P18+Lcc_CEI!P18</f>
        <v>1339</v>
      </c>
      <c r="Q18" s="181">
        <f t="shared" si="19"/>
        <v>2017197</v>
      </c>
      <c r="R18" s="39">
        <f>'Lcc_BKK+DMK'!R18+Lcc_CNX!R18+Lcc_HDY!R18+Lcc_HKT!R18+Lcc_CEI!R18</f>
        <v>1135075</v>
      </c>
      <c r="S18" s="37">
        <f>'Lcc_BKK+DMK'!S18+Lcc_CNX!S18+Lcc_HDY!S18+Lcc_HKT!S18+Lcc_CEI!S18</f>
        <v>1144643</v>
      </c>
      <c r="T18" s="181">
        <f t="shared" si="20"/>
        <v>2279718</v>
      </c>
      <c r="U18" s="147">
        <f>+Lcc_BKK!U18+Lcc_DMK!U18+Lcc_CNX!U18+Lcc_HDY!U18+Lcc_HKT!U18+Lcc_CEI!U18</f>
        <v>4462</v>
      </c>
      <c r="V18" s="181">
        <f t="shared" si="5"/>
        <v>2284180</v>
      </c>
      <c r="W18" s="40">
        <f t="shared" si="6"/>
        <v>13.235345878464022</v>
      </c>
    </row>
    <row r="19" spans="1:23" ht="13.5" thickBot="1">
      <c r="A19" s="380" t="str">
        <f t="shared" si="0"/>
        <v xml:space="preserve"> </v>
      </c>
      <c r="B19" s="110" t="s">
        <v>23</v>
      </c>
      <c r="C19" s="124">
        <f>'Lcc_BKK+DMK'!C19+Lcc_CNX!C19+Lcc_HDY!C19+Lcc_HKT!C19+Lcc_CEI!C19</f>
        <v>5506</v>
      </c>
      <c r="D19" s="143">
        <f>'Lcc_BKK+DMK'!D19+Lcc_CNX!D19+Lcc_HDY!D19+Lcc_HKT!D19+Lcc_CEI!D19</f>
        <v>5508</v>
      </c>
      <c r="E19" s="161">
        <f t="shared" si="7"/>
        <v>11014</v>
      </c>
      <c r="F19" s="124">
        <f>'Lcc_BKK+DMK'!F19+Lcc_CNX!F19+Lcc_HDY!F19+Lcc_HKT!F19+Lcc_CEI!F19</f>
        <v>6572</v>
      </c>
      <c r="G19" s="143">
        <f>'Lcc_BKK+DMK'!G19+Lcc_CNX!G19+Lcc_HDY!G19+Lcc_HKT!G19+Lcc_CEI!G19</f>
        <v>6570</v>
      </c>
      <c r="H19" s="161">
        <f t="shared" si="8"/>
        <v>13142</v>
      </c>
      <c r="I19" s="144">
        <f t="shared" si="1"/>
        <v>19.320864354457967</v>
      </c>
      <c r="J19" s="3"/>
      <c r="L19" s="13" t="s">
        <v>23</v>
      </c>
      <c r="M19" s="39">
        <f>'Lcc_BKK+DMK'!M19+Lcc_CNX!M19+Lcc_HDY!M19+Lcc_HKT!M19+Lcc_CEI!M19</f>
        <v>870932</v>
      </c>
      <c r="N19" s="37">
        <f>'Lcc_BKK+DMK'!N19+Lcc_CNX!N19+Lcc_HDY!N19+Lcc_HKT!N19+Lcc_CEI!N19</f>
        <v>876165</v>
      </c>
      <c r="O19" s="181">
        <f t="shared" si="18"/>
        <v>1747097</v>
      </c>
      <c r="P19" s="401">
        <f>+Lcc_BKK!P19+Lcc_DMK!P19+Lcc_CNX!P19+Lcc_HDY!P19+Lcc_HKT!P19+Lcc_CEI!P19</f>
        <v>525</v>
      </c>
      <c r="Q19" s="181">
        <f t="shared" si="19"/>
        <v>1747622</v>
      </c>
      <c r="R19" s="39">
        <f>'Lcc_BKK+DMK'!R19+Lcc_CNX!R19+Lcc_HDY!R19+Lcc_HKT!R19+Lcc_CEI!R19</f>
        <v>983299</v>
      </c>
      <c r="S19" s="37">
        <f>'Lcc_BKK+DMK'!S19+Lcc_CNX!S19+Lcc_HDY!S19+Lcc_HKT!S19+Lcc_CEI!S19</f>
        <v>997919</v>
      </c>
      <c r="T19" s="181">
        <f t="shared" si="20"/>
        <v>1981218</v>
      </c>
      <c r="U19" s="147">
        <f>+Lcc_BKK!U19+Lcc_DMK!U19+Lcc_CNX!U19+Lcc_HDY!U19+Lcc_HKT!U19+Lcc_CEI!U19</f>
        <v>4576</v>
      </c>
      <c r="V19" s="181">
        <f t="shared" si="5"/>
        <v>1985794</v>
      </c>
      <c r="W19" s="40">
        <f t="shared" si="6"/>
        <v>13.628347548840658</v>
      </c>
    </row>
    <row r="20" spans="1:23" ht="14.25" customHeight="1" thickTop="1" thickBot="1">
      <c r="A20" s="380" t="str">
        <f t="shared" si="0"/>
        <v xml:space="preserve"> </v>
      </c>
      <c r="B20" s="131" t="s">
        <v>24</v>
      </c>
      <c r="C20" s="132">
        <f>'Lcc_BKK+DMK'!C20+Lcc_CNX!C20+Lcc_HDY!C20+Lcc_HKT!C20+Lcc_CEI!C20</f>
        <v>17590</v>
      </c>
      <c r="D20" s="134">
        <f>'Lcc_BKK+DMK'!D20+Lcc_CNX!D20+Lcc_HDY!D20+Lcc_HKT!D20+Lcc_CEI!D20</f>
        <v>17592</v>
      </c>
      <c r="E20" s="167">
        <f t="shared" si="7"/>
        <v>35182</v>
      </c>
      <c r="F20" s="132">
        <f>'Lcc_BKK+DMK'!F20+Lcc_CNX!F20+Lcc_HDY!F20+Lcc_HKT!F20+Lcc_CEI!F20</f>
        <v>20456</v>
      </c>
      <c r="G20" s="134">
        <f>'Lcc_BKK+DMK'!G20+Lcc_CNX!G20+Lcc_HDY!G20+Lcc_HKT!G20+Lcc_CEI!G20</f>
        <v>20469</v>
      </c>
      <c r="H20" s="167">
        <f t="shared" si="8"/>
        <v>40925</v>
      </c>
      <c r="I20" s="135">
        <f t="shared" si="1"/>
        <v>16.323688249673118</v>
      </c>
      <c r="J20" s="3"/>
      <c r="L20" s="41" t="s">
        <v>24</v>
      </c>
      <c r="M20" s="45">
        <f t="shared" ref="M20:V20" si="21">+M17+M18+M19</f>
        <v>2892028</v>
      </c>
      <c r="N20" s="43">
        <f t="shared" si="21"/>
        <v>2888984</v>
      </c>
      <c r="O20" s="182">
        <f t="shared" si="21"/>
        <v>5781012</v>
      </c>
      <c r="P20" s="43">
        <f t="shared" si="21"/>
        <v>3658</v>
      </c>
      <c r="Q20" s="182">
        <f t="shared" si="21"/>
        <v>5784670</v>
      </c>
      <c r="R20" s="45">
        <f t="shared" ref="R20:U20" si="22">+R17+R18+R19</f>
        <v>3249495</v>
      </c>
      <c r="S20" s="43">
        <f t="shared" si="22"/>
        <v>3283559</v>
      </c>
      <c r="T20" s="182">
        <f t="shared" si="22"/>
        <v>6533054</v>
      </c>
      <c r="U20" s="43">
        <f t="shared" si="22"/>
        <v>12208</v>
      </c>
      <c r="V20" s="182">
        <f t="shared" si="21"/>
        <v>6545262</v>
      </c>
      <c r="W20" s="46">
        <f t="shared" si="6"/>
        <v>13.148407774341496</v>
      </c>
    </row>
    <row r="21" spans="1:23" ht="14.25" customHeight="1" thickTop="1" thickBot="1">
      <c r="A21" s="380" t="str">
        <f t="shared" ref="A21:A26" si="23">IF(ISERROR(F21/G21)," ",IF(F21/G21&gt;0.5,IF(F21/G21&lt;1.5," ","NOT OK"),"NOT OK"))</f>
        <v xml:space="preserve"> </v>
      </c>
      <c r="B21" s="110" t="s">
        <v>10</v>
      </c>
      <c r="C21" s="124">
        <f>'Lcc_BKK+DMK'!C21+Lcc_CNX!C21+Lcc_HDY!C21+Lcc_HKT!C21+Lcc_CEI!C21</f>
        <v>6091</v>
      </c>
      <c r="D21" s="126">
        <f>'Lcc_BKK+DMK'!D21+Lcc_CNX!D21+Lcc_HDY!D21+Lcc_HKT!D21+Lcc_CEI!D21</f>
        <v>6094</v>
      </c>
      <c r="E21" s="163">
        <f t="shared" si="7"/>
        <v>12185</v>
      </c>
      <c r="F21" s="124">
        <f>'Lcc_BKK+DMK'!F21+Lcc_CNX!F21+Lcc_HDY!F21+Lcc_HKT!F21+Lcc_CEI!F21</f>
        <v>6971</v>
      </c>
      <c r="G21" s="126">
        <f>'Lcc_BKK+DMK'!G21+Lcc_CNX!G21+Lcc_HDY!G21+Lcc_HKT!G21+Lcc_CEI!G21</f>
        <v>6970</v>
      </c>
      <c r="H21" s="163">
        <f t="shared" si="8"/>
        <v>13941</v>
      </c>
      <c r="I21" s="127">
        <f>IF(E21=0,0,((H21/E21)-1)*100)</f>
        <v>14.411161263849003</v>
      </c>
      <c r="J21" s="3"/>
      <c r="L21" s="13" t="s">
        <v>10</v>
      </c>
      <c r="M21" s="39">
        <f>'Lcc_BKK+DMK'!M21+Lcc_CNX!M21+Lcc_HDY!M21+Lcc_HKT!M21+Lcc_CEI!M21</f>
        <v>965961</v>
      </c>
      <c r="N21" s="37">
        <f>'Lcc_BKK+DMK'!N21+Lcc_CNX!N21+Lcc_HDY!N21+Lcc_HKT!N21+Lcc_CEI!N21</f>
        <v>996827</v>
      </c>
      <c r="O21" s="181">
        <f t="shared" ref="O21" si="24">SUM(M21:N21)</f>
        <v>1962788</v>
      </c>
      <c r="P21" s="401">
        <f>+Lcc_BKK!P21+Lcc_DMK!P21+Lcc_CNX!P21+Lcc_HDY!P21+Lcc_HKT!P21+Lcc_CEI!P21</f>
        <v>1623</v>
      </c>
      <c r="Q21" s="181">
        <f>O21+P21</f>
        <v>1964411</v>
      </c>
      <c r="R21" s="39">
        <f>'Lcc_BKK+DMK'!R21+Lcc_CNX!R21+Lcc_HDY!R21+Lcc_HKT!R21+Lcc_CEI!R21</f>
        <v>1049389</v>
      </c>
      <c r="S21" s="37">
        <f>'Lcc_BKK+DMK'!S21+Lcc_CNX!S21+Lcc_HDY!S21+Lcc_HKT!S21+Lcc_CEI!S21</f>
        <v>1082111</v>
      </c>
      <c r="T21" s="181">
        <f t="shared" ref="T21" si="25">SUM(R21:S21)</f>
        <v>2131500</v>
      </c>
      <c r="U21" s="147">
        <f>+Lcc_BKK!U21+Lcc_DMK!U21+Lcc_CNX!U21+Lcc_HDY!U21+Lcc_HKT!U21+Lcc_CEI!U21</f>
        <v>3061</v>
      </c>
      <c r="V21" s="181">
        <f>T21+U21</f>
        <v>2134561</v>
      </c>
      <c r="W21" s="40">
        <f>IF(Q21=0,0,((V21/Q21)-1)*100)</f>
        <v>8.6616293637125743</v>
      </c>
    </row>
    <row r="22" spans="1:23" ht="14.25" customHeight="1" thickTop="1" thickBot="1">
      <c r="A22" s="380" t="str">
        <f t="shared" si="23"/>
        <v xml:space="preserve"> </v>
      </c>
      <c r="B22" s="131" t="s">
        <v>66</v>
      </c>
      <c r="C22" s="132">
        <f>+C12+C16+C20+C21</f>
        <v>56319</v>
      </c>
      <c r="D22" s="134">
        <f t="shared" ref="D22:H22" si="26">+D12+D16+D20+D21</f>
        <v>56346</v>
      </c>
      <c r="E22" s="167">
        <f t="shared" si="26"/>
        <v>112665</v>
      </c>
      <c r="F22" s="132">
        <f t="shared" si="26"/>
        <v>67204</v>
      </c>
      <c r="G22" s="134">
        <f t="shared" si="26"/>
        <v>67208</v>
      </c>
      <c r="H22" s="167">
        <f t="shared" si="26"/>
        <v>134412</v>
      </c>
      <c r="I22" s="135">
        <f t="shared" ref="I22" si="27">IF(E22=0,0,((H22/E22)-1)*100)</f>
        <v>19.302356543735844</v>
      </c>
      <c r="J22" s="3"/>
      <c r="L22" s="41" t="s">
        <v>66</v>
      </c>
      <c r="M22" s="45">
        <f>+M12+M16+M20+M21</f>
        <v>9315606</v>
      </c>
      <c r="N22" s="43">
        <f t="shared" ref="N22:V22" si="28">+N12+N16+N20+N21</f>
        <v>9370368</v>
      </c>
      <c r="O22" s="182">
        <f t="shared" si="28"/>
        <v>18685974</v>
      </c>
      <c r="P22" s="43">
        <f t="shared" si="28"/>
        <v>18856</v>
      </c>
      <c r="Q22" s="182">
        <f t="shared" si="28"/>
        <v>18704830</v>
      </c>
      <c r="R22" s="45">
        <f t="shared" si="28"/>
        <v>11023466</v>
      </c>
      <c r="S22" s="43">
        <f t="shared" si="28"/>
        <v>11158381</v>
      </c>
      <c r="T22" s="182">
        <f t="shared" si="28"/>
        <v>22181847</v>
      </c>
      <c r="U22" s="43">
        <f t="shared" si="28"/>
        <v>30670</v>
      </c>
      <c r="V22" s="182">
        <f t="shared" si="28"/>
        <v>22212517</v>
      </c>
      <c r="W22" s="46">
        <f t="shared" ref="W22" si="29">IF(Q22=0,0,((V22/Q22)-1)*100)</f>
        <v>18.75284084378206</v>
      </c>
    </row>
    <row r="23" spans="1:23" ht="14.25" customHeight="1" thickTop="1">
      <c r="A23" s="380" t="str">
        <f>IF(ISERROR(F23/G23)," ",IF(F23/G23&gt;0.5,IF(F23/G23&lt;1.5," ","NOT OK"),"NOT OK"))</f>
        <v xml:space="preserve"> </v>
      </c>
      <c r="B23" s="110" t="s">
        <v>11</v>
      </c>
      <c r="C23" s="124">
        <f>'Lcc_BKK+DMK'!C23+Lcc_CNX!C23+Lcc_HDY!C23+Lcc_HKT!C23+Lcc_CEI!C23</f>
        <v>5954</v>
      </c>
      <c r="D23" s="126">
        <f>'Lcc_BKK+DMK'!D23+Lcc_CNX!D23+Lcc_HDY!D23+Lcc_HKT!D23+Lcc_CEI!D23</f>
        <v>5954</v>
      </c>
      <c r="E23" s="163">
        <f>SUM(C23:D23)</f>
        <v>11908</v>
      </c>
      <c r="F23" s="124"/>
      <c r="G23" s="126"/>
      <c r="H23" s="163"/>
      <c r="I23" s="127"/>
      <c r="J23" s="3"/>
      <c r="K23" s="6"/>
      <c r="L23" s="13" t="s">
        <v>11</v>
      </c>
      <c r="M23" s="39">
        <f>'Lcc_BKK+DMK'!M23+Lcc_CNX!M23+Lcc_HDY!M23+Lcc_HKT!M23+Lcc_CEI!M23</f>
        <v>1000446</v>
      </c>
      <c r="N23" s="37">
        <f>'Lcc_BKK+DMK'!N23+Lcc_CNX!N23+Lcc_HDY!N23+Lcc_HKT!N23+Lcc_CEI!N23</f>
        <v>988403</v>
      </c>
      <c r="O23" s="181">
        <f>SUM(M23:N23)</f>
        <v>1988849</v>
      </c>
      <c r="P23" s="401">
        <f>+Lcc_BKK!P23+Lcc_DMK!P23+Lcc_CNX!P23+Lcc_HDY!P23+Lcc_HKT!P23+Lcc_CEI!P23</f>
        <v>2412</v>
      </c>
      <c r="Q23" s="181">
        <f>O23+P23</f>
        <v>1991261</v>
      </c>
      <c r="R23" s="39"/>
      <c r="S23" s="37"/>
      <c r="T23" s="181"/>
      <c r="U23" s="147"/>
      <c r="V23" s="181"/>
      <c r="W23" s="40"/>
    </row>
    <row r="24" spans="1:23" ht="14.25" customHeight="1" thickBot="1">
      <c r="A24" s="380" t="str">
        <f>IF(ISERROR(F24/G24)," ",IF(F24/G24&gt;0.5,IF(F24/G24&lt;1.5," ","NOT OK"),"NOT OK"))</f>
        <v xml:space="preserve"> </v>
      </c>
      <c r="B24" s="115" t="s">
        <v>12</v>
      </c>
      <c r="C24" s="128">
        <f>'Lcc_BKK+DMK'!C24+Lcc_CNX!C24+Lcc_HDY!C24+Lcc_HKT!C24+Lcc_CEI!C24</f>
        <v>6432</v>
      </c>
      <c r="D24" s="130">
        <f>'Lcc_BKK+DMK'!D24+Lcc_CNX!D24+Lcc_HDY!D24+Lcc_HKT!D24+Lcc_CEI!D24</f>
        <v>6431</v>
      </c>
      <c r="E24" s="163">
        <f>SUM(C24:D24)</f>
        <v>12863</v>
      </c>
      <c r="F24" s="128"/>
      <c r="G24" s="130"/>
      <c r="H24" s="163"/>
      <c r="I24" s="127"/>
      <c r="J24" s="3"/>
      <c r="K24" s="6"/>
      <c r="L24" s="22" t="s">
        <v>12</v>
      </c>
      <c r="M24" s="39">
        <f>'Lcc_BKK+DMK'!M24+Lcc_CNX!M24+Lcc_HDY!M24+Lcc_HKT!M24+Lcc_CEI!M24</f>
        <v>1105484</v>
      </c>
      <c r="N24" s="37">
        <f>'Lcc_BKK+DMK'!N24+Lcc_CNX!N24+Lcc_HDY!N24+Lcc_HKT!N24+Lcc_CEI!N24</f>
        <v>1094022</v>
      </c>
      <c r="O24" s="181">
        <f t="shared" ref="O24" si="30">SUM(M24:N24)</f>
        <v>2199506</v>
      </c>
      <c r="P24" s="401">
        <f>+Lcc_BKK!P24+Lcc_DMK!P24+Lcc_CNX!P24+Lcc_HDY!P24+Lcc_HKT!P24+Lcc_CEI!P24</f>
        <v>5059</v>
      </c>
      <c r="Q24" s="234">
        <f>O24+P24</f>
        <v>2204565</v>
      </c>
      <c r="R24" s="39"/>
      <c r="S24" s="37"/>
      <c r="T24" s="181"/>
      <c r="U24" s="147"/>
      <c r="V24" s="234"/>
      <c r="W24" s="40"/>
    </row>
    <row r="25" spans="1:23" ht="14.25" customHeight="1" thickTop="1" thickBot="1">
      <c r="A25" s="380" t="str">
        <f t="shared" ref="A25" si="31">IF(ISERROR(F25/G25)," ",IF(F25/G25&gt;0.5,IF(F25/G25&lt;1.5," ","NOT OK"),"NOT OK"))</f>
        <v xml:space="preserve"> </v>
      </c>
      <c r="B25" s="131" t="s">
        <v>57</v>
      </c>
      <c r="C25" s="132">
        <f t="shared" ref="C25:E25" si="32">+C21+C23+C24</f>
        <v>18477</v>
      </c>
      <c r="D25" s="134">
        <f t="shared" si="32"/>
        <v>18479</v>
      </c>
      <c r="E25" s="167">
        <f t="shared" si="32"/>
        <v>36956</v>
      </c>
      <c r="F25" s="132"/>
      <c r="G25" s="134"/>
      <c r="H25" s="167"/>
      <c r="I25" s="135"/>
      <c r="J25" s="3"/>
      <c r="L25" s="41" t="s">
        <v>57</v>
      </c>
      <c r="M25" s="45">
        <f t="shared" ref="M25:Q25" si="33">+M21+M23+M24</f>
        <v>3071891</v>
      </c>
      <c r="N25" s="43">
        <f t="shared" si="33"/>
        <v>3079252</v>
      </c>
      <c r="O25" s="182">
        <f t="shared" si="33"/>
        <v>6151143</v>
      </c>
      <c r="P25" s="43">
        <f t="shared" si="33"/>
        <v>9094</v>
      </c>
      <c r="Q25" s="182">
        <f t="shared" si="33"/>
        <v>6160237</v>
      </c>
      <c r="R25" s="45"/>
      <c r="S25" s="43"/>
      <c r="T25" s="182"/>
      <c r="U25" s="43"/>
      <c r="V25" s="182"/>
      <c r="W25" s="46"/>
    </row>
    <row r="26" spans="1:23" ht="14.25" customHeight="1" thickTop="1" thickBot="1">
      <c r="A26" s="381" t="str">
        <f t="shared" si="23"/>
        <v xml:space="preserve"> </v>
      </c>
      <c r="B26" s="131" t="s">
        <v>63</v>
      </c>
      <c r="C26" s="132">
        <f t="shared" ref="C26:E26" si="34">+C12+C16+C20+C25</f>
        <v>68705</v>
      </c>
      <c r="D26" s="134">
        <f t="shared" si="34"/>
        <v>68731</v>
      </c>
      <c r="E26" s="164">
        <f t="shared" si="34"/>
        <v>137436</v>
      </c>
      <c r="F26" s="132"/>
      <c r="G26" s="134"/>
      <c r="H26" s="164"/>
      <c r="I26" s="136"/>
      <c r="J26" s="7"/>
      <c r="L26" s="41" t="s">
        <v>63</v>
      </c>
      <c r="M26" s="45">
        <f t="shared" ref="M26:Q26" si="35">+M12+M16+M20+M25</f>
        <v>11421536</v>
      </c>
      <c r="N26" s="43">
        <f t="shared" si="35"/>
        <v>11452793</v>
      </c>
      <c r="O26" s="182">
        <f t="shared" si="35"/>
        <v>22874329</v>
      </c>
      <c r="P26" s="44">
        <f t="shared" si="35"/>
        <v>26327</v>
      </c>
      <c r="Q26" s="185">
        <f t="shared" si="35"/>
        <v>22900656</v>
      </c>
      <c r="R26" s="45"/>
      <c r="S26" s="43"/>
      <c r="T26" s="182"/>
      <c r="U26" s="44"/>
      <c r="V26" s="185"/>
      <c r="W26" s="46"/>
    </row>
    <row r="27" spans="1:23" ht="14.25" thickTop="1" thickBot="1">
      <c r="B27" s="145" t="s">
        <v>60</v>
      </c>
      <c r="C27" s="106"/>
      <c r="D27" s="106"/>
      <c r="E27" s="106"/>
      <c r="F27" s="106"/>
      <c r="G27" s="106"/>
      <c r="H27" s="106"/>
      <c r="I27" s="107"/>
      <c r="J27" s="3"/>
      <c r="L27" s="54" t="s">
        <v>60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</row>
    <row r="28" spans="1:23" ht="13.5" thickTop="1">
      <c r="B28" s="449" t="s">
        <v>25</v>
      </c>
      <c r="C28" s="450"/>
      <c r="D28" s="450"/>
      <c r="E28" s="450"/>
      <c r="F28" s="450"/>
      <c r="G28" s="450"/>
      <c r="H28" s="450"/>
      <c r="I28" s="451"/>
      <c r="J28" s="3"/>
      <c r="L28" s="452" t="s">
        <v>26</v>
      </c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4"/>
    </row>
    <row r="29" spans="1:23" ht="13.5" thickBot="1">
      <c r="B29" s="455" t="s">
        <v>47</v>
      </c>
      <c r="C29" s="456"/>
      <c r="D29" s="456"/>
      <c r="E29" s="456"/>
      <c r="F29" s="456"/>
      <c r="G29" s="456"/>
      <c r="H29" s="456"/>
      <c r="I29" s="457"/>
      <c r="J29" s="3"/>
      <c r="L29" s="458" t="s">
        <v>49</v>
      </c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60"/>
    </row>
    <row r="30" spans="1:23" ht="14.25" thickTop="1" thickBot="1">
      <c r="B30" s="105"/>
      <c r="C30" s="106"/>
      <c r="D30" s="106"/>
      <c r="E30" s="106"/>
      <c r="F30" s="106"/>
      <c r="G30" s="106"/>
      <c r="H30" s="106"/>
      <c r="I30" s="107"/>
      <c r="J30" s="3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</row>
    <row r="31" spans="1:23" ht="14.25" thickTop="1" thickBot="1">
      <c r="B31" s="108"/>
      <c r="C31" s="461" t="s">
        <v>64</v>
      </c>
      <c r="D31" s="462"/>
      <c r="E31" s="463"/>
      <c r="F31" s="461" t="s">
        <v>65</v>
      </c>
      <c r="G31" s="462"/>
      <c r="H31" s="463"/>
      <c r="I31" s="109" t="s">
        <v>2</v>
      </c>
      <c r="J31" s="3"/>
      <c r="L31" s="11"/>
      <c r="M31" s="464" t="s">
        <v>64</v>
      </c>
      <c r="N31" s="465"/>
      <c r="O31" s="465"/>
      <c r="P31" s="465"/>
      <c r="Q31" s="466"/>
      <c r="R31" s="464" t="s">
        <v>65</v>
      </c>
      <c r="S31" s="465"/>
      <c r="T31" s="465"/>
      <c r="U31" s="465"/>
      <c r="V31" s="466"/>
      <c r="W31" s="12" t="s">
        <v>2</v>
      </c>
    </row>
    <row r="32" spans="1:23" ht="13.5" thickTop="1">
      <c r="B32" s="110" t="s">
        <v>3</v>
      </c>
      <c r="C32" s="111"/>
      <c r="D32" s="112"/>
      <c r="E32" s="113"/>
      <c r="F32" s="111"/>
      <c r="G32" s="112"/>
      <c r="H32" s="113"/>
      <c r="I32" s="114" t="s">
        <v>4</v>
      </c>
      <c r="J32" s="3"/>
      <c r="L32" s="13" t="s">
        <v>3</v>
      </c>
      <c r="M32" s="19"/>
      <c r="N32" s="15"/>
      <c r="O32" s="16"/>
      <c r="P32" s="17"/>
      <c r="Q32" s="20"/>
      <c r="R32" s="19"/>
      <c r="S32" s="15"/>
      <c r="T32" s="16"/>
      <c r="U32" s="17"/>
      <c r="V32" s="20"/>
      <c r="W32" s="21" t="s">
        <v>4</v>
      </c>
    </row>
    <row r="33" spans="1:23" ht="13.5" thickBot="1">
      <c r="B33" s="115"/>
      <c r="C33" s="116" t="s">
        <v>5</v>
      </c>
      <c r="D33" s="117" t="s">
        <v>6</v>
      </c>
      <c r="E33" s="408" t="s">
        <v>7</v>
      </c>
      <c r="F33" s="116" t="s">
        <v>5</v>
      </c>
      <c r="G33" s="117" t="s">
        <v>6</v>
      </c>
      <c r="H33" s="210" t="s">
        <v>7</v>
      </c>
      <c r="I33" s="119"/>
      <c r="J33" s="3"/>
      <c r="L33" s="22"/>
      <c r="M33" s="27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1:23" ht="5.25" customHeight="1" thickTop="1">
      <c r="B34" s="110"/>
      <c r="C34" s="120"/>
      <c r="D34" s="121"/>
      <c r="E34" s="122"/>
      <c r="F34" s="120"/>
      <c r="G34" s="121"/>
      <c r="H34" s="122"/>
      <c r="I34" s="123"/>
      <c r="J34" s="3"/>
      <c r="L34" s="13"/>
      <c r="M34" s="33"/>
      <c r="N34" s="30"/>
      <c r="O34" s="31"/>
      <c r="P34" s="32"/>
      <c r="Q34" s="34"/>
      <c r="R34" s="33"/>
      <c r="S34" s="30"/>
      <c r="T34" s="31"/>
      <c r="U34" s="32"/>
      <c r="V34" s="34"/>
      <c r="W34" s="35"/>
    </row>
    <row r="35" spans="1:23" ht="14.25" customHeight="1">
      <c r="A35" s="3" t="str">
        <f t="shared" si="0"/>
        <v xml:space="preserve"> </v>
      </c>
      <c r="B35" s="110" t="s">
        <v>13</v>
      </c>
      <c r="C35" s="124">
        <f>'Lcc_BKK+DMK'!C35+Lcc_CNX!C35+Lcc_HDY!C35+Lcc_HKT!C35+Lcc_CEI!C35</f>
        <v>11438</v>
      </c>
      <c r="D35" s="126">
        <f>'Lcc_BKK+DMK'!D35+Lcc_CNX!D35+Lcc_HDY!D35+Lcc_HKT!D35+Lcc_CEI!D35</f>
        <v>11443</v>
      </c>
      <c r="E35" s="163">
        <f>SUM(C35:D35)</f>
        <v>22881</v>
      </c>
      <c r="F35" s="124">
        <f>'Lcc_BKK+DMK'!F35+Lcc_CNX!F35+Lcc_HDY!F35+Lcc_HKT!F35+Lcc_CEI!F35</f>
        <v>12097</v>
      </c>
      <c r="G35" s="126">
        <f>'Lcc_BKK+DMK'!G35+Lcc_CNX!G35+Lcc_HDY!G35+Lcc_HKT!G35+Lcc_CEI!G35</f>
        <v>12097</v>
      </c>
      <c r="H35" s="163">
        <f>SUM(F35:G35)</f>
        <v>24194</v>
      </c>
      <c r="I35" s="127">
        <f t="shared" ref="I35:I46" si="36">IF(E35=0,0,((H35/E35)-1)*100)</f>
        <v>5.7383855600716682</v>
      </c>
      <c r="L35" s="13" t="s">
        <v>13</v>
      </c>
      <c r="M35" s="39">
        <f>'Lcc_BKK+DMK'!M35+Lcc_CNX!M35+Lcc_HDY!M35+Lcc_HKT!M35+Lcc_CEI!M35</f>
        <v>1788723</v>
      </c>
      <c r="N35" s="37">
        <f>'Lcc_BKK+DMK'!N35+Lcc_CNX!N35+Lcc_HDY!N35+Lcc_HKT!N35+Lcc_CEI!N35</f>
        <v>1757471</v>
      </c>
      <c r="O35" s="181">
        <f t="shared" ref="O35:O36" si="37">SUM(M35:N35)</f>
        <v>3546194</v>
      </c>
      <c r="P35" s="38">
        <f>+Lcc_BKK!P35+Lcc_DMK!P35+Lcc_CNX!P35+Lcc_HDY!P35+Lcc_HKT!P35+Lcc_CEI!P35</f>
        <v>923</v>
      </c>
      <c r="Q35" s="184">
        <f t="shared" ref="Q35:Q36" si="38">O35+P35</f>
        <v>3547117</v>
      </c>
      <c r="R35" s="39">
        <f>'Lcc_BKK+DMK'!R35+Lcc_CNX!R35+Lcc_HDY!R35+Lcc_HKT!R35+Lcc_CEI!R35</f>
        <v>1922460</v>
      </c>
      <c r="S35" s="37">
        <f>'Lcc_BKK+DMK'!S35+Lcc_CNX!S35+Lcc_HDY!S35+Lcc_HKT!S35+Lcc_CEI!S35</f>
        <v>1887097</v>
      </c>
      <c r="T35" s="181">
        <f t="shared" ref="T35:T36" si="39">SUM(R35:S35)</f>
        <v>3809557</v>
      </c>
      <c r="U35" s="38">
        <f>+Lcc_BKK!U35+Lcc_DMK!U35+Lcc_CNX!U35+Lcc_HDY!U35+Lcc_HKT!U35+Lcc_CEI!U35</f>
        <v>682</v>
      </c>
      <c r="V35" s="184">
        <f t="shared" ref="V35:V46" si="40">T35+U35</f>
        <v>3810239</v>
      </c>
      <c r="W35" s="40">
        <f t="shared" ref="W35:W46" si="41">IF(Q35=0,0,((V35/Q35)-1)*100)</f>
        <v>7.4179115039058496</v>
      </c>
    </row>
    <row r="36" spans="1:23" ht="14.25" customHeight="1">
      <c r="A36" s="3" t="str">
        <f t="shared" si="0"/>
        <v xml:space="preserve"> </v>
      </c>
      <c r="B36" s="110" t="s">
        <v>14</v>
      </c>
      <c r="C36" s="124">
        <f>'Lcc_BKK+DMK'!C36+Lcc_CNX!C36+Lcc_HDY!C36+Lcc_HKT!C36+Lcc_CEI!C36</f>
        <v>10329</v>
      </c>
      <c r="D36" s="126">
        <f>'Lcc_BKK+DMK'!D36+Lcc_CNX!D36+Lcc_HDY!D36+Lcc_HKT!D36+Lcc_CEI!D36</f>
        <v>10326</v>
      </c>
      <c r="E36" s="163">
        <f>SUM(C36:D36)</f>
        <v>20655</v>
      </c>
      <c r="F36" s="124">
        <f>'Lcc_BKK+DMK'!F36+Lcc_CNX!F36+Lcc_HDY!F36+Lcc_HKT!F36+Lcc_CEI!F36</f>
        <v>10745</v>
      </c>
      <c r="G36" s="126">
        <f>'Lcc_BKK+DMK'!G36+Lcc_CNX!G36+Lcc_HDY!G36+Lcc_HKT!G36+Lcc_CEI!G36</f>
        <v>10752</v>
      </c>
      <c r="H36" s="163">
        <f>SUM(F36:G36)</f>
        <v>21497</v>
      </c>
      <c r="I36" s="127">
        <f t="shared" si="36"/>
        <v>4.0764947954490482</v>
      </c>
      <c r="J36" s="3"/>
      <c r="L36" s="13" t="s">
        <v>14</v>
      </c>
      <c r="M36" s="39">
        <f>'Lcc_BKK+DMK'!M36+Lcc_CNX!M36+Lcc_HDY!M36+Lcc_HKT!M36+Lcc_CEI!M36</f>
        <v>1590908</v>
      </c>
      <c r="N36" s="37">
        <f>'Lcc_BKK+DMK'!N36+Lcc_CNX!N36+Lcc_HDY!N36+Lcc_HKT!N36+Lcc_CEI!N36</f>
        <v>1586735</v>
      </c>
      <c r="O36" s="181">
        <f t="shared" si="37"/>
        <v>3177643</v>
      </c>
      <c r="P36" s="38">
        <f>+Lcc_BKK!P36+Lcc_DMK!P36+Lcc_CNX!P36+Lcc_HDY!P36+Lcc_HKT!P36+Lcc_CEI!P36</f>
        <v>202</v>
      </c>
      <c r="Q36" s="184">
        <f t="shared" si="38"/>
        <v>3177845</v>
      </c>
      <c r="R36" s="39">
        <f>'Lcc_BKK+DMK'!R36+Lcc_CNX!R36+Lcc_HDY!R36+Lcc_HKT!R36+Lcc_CEI!R36</f>
        <v>1703431</v>
      </c>
      <c r="S36" s="37">
        <f>'Lcc_BKK+DMK'!S36+Lcc_CNX!S36+Lcc_HDY!S36+Lcc_HKT!S36+Lcc_CEI!S36</f>
        <v>1703985</v>
      </c>
      <c r="T36" s="181">
        <f t="shared" si="39"/>
        <v>3407416</v>
      </c>
      <c r="U36" s="38">
        <f>+Lcc_BKK!U36+Lcc_DMK!U36+Lcc_CNX!U36+Lcc_HDY!U36+Lcc_HKT!U36+Lcc_CEI!U36</f>
        <v>780</v>
      </c>
      <c r="V36" s="184">
        <f t="shared" si="40"/>
        <v>3408196</v>
      </c>
      <c r="W36" s="40">
        <f t="shared" si="41"/>
        <v>7.2486543553886396</v>
      </c>
    </row>
    <row r="37" spans="1:23" ht="14.25" customHeight="1" thickBot="1">
      <c r="A37" s="3" t="str">
        <f>IF(ISERROR(F37/G37)," ",IF(F37/G37&gt;0.5,IF(F37/G37&lt;1.5," ","NOT OK"),"NOT OK"))</f>
        <v xml:space="preserve"> </v>
      </c>
      <c r="B37" s="110" t="s">
        <v>15</v>
      </c>
      <c r="C37" s="124">
        <f>'Lcc_BKK+DMK'!C37+Lcc_CNX!C37+Lcc_HDY!C37+Lcc_HKT!C37+Lcc_CEI!C37</f>
        <v>11414</v>
      </c>
      <c r="D37" s="126">
        <f>'Lcc_BKK+DMK'!D37+Lcc_CNX!D37+Lcc_HDY!D37+Lcc_HKT!D37+Lcc_CEI!D37</f>
        <v>11413</v>
      </c>
      <c r="E37" s="163">
        <f>SUM(C37:D37)</f>
        <v>22827</v>
      </c>
      <c r="F37" s="124">
        <f>'Lcc_BKK+DMK'!F37+Lcc_CNX!F37+Lcc_HDY!F37+Lcc_HKT!F37+Lcc_CEI!F37</f>
        <v>12225</v>
      </c>
      <c r="G37" s="126">
        <f>'Lcc_BKK+DMK'!G37+Lcc_CNX!G37+Lcc_HDY!G37+Lcc_HKT!G37+Lcc_CEI!G37</f>
        <v>12221</v>
      </c>
      <c r="H37" s="163">
        <f>SUM(F37:G37)</f>
        <v>24446</v>
      </c>
      <c r="I37" s="127">
        <f>IF(E37=0,0,((H37/E37)-1)*100)</f>
        <v>7.0924782056336788</v>
      </c>
      <c r="J37" s="3"/>
      <c r="L37" s="13" t="s">
        <v>15</v>
      </c>
      <c r="M37" s="39">
        <f>'Lcc_BKK+DMK'!M37+Lcc_CNX!M37+Lcc_HDY!M37+Lcc_HKT!M37+Lcc_CEI!M37</f>
        <v>1732543</v>
      </c>
      <c r="N37" s="37">
        <f>'Lcc_BKK+DMK'!N37+Lcc_CNX!N37+Lcc_HDY!N37+Lcc_HKT!N37+Lcc_CEI!N37</f>
        <v>1723698</v>
      </c>
      <c r="O37" s="181">
        <f>SUM(M37:N37)</f>
        <v>3456241</v>
      </c>
      <c r="P37" s="38">
        <f>+Lcc_BKK!P37+Lcc_DMK!P37+Lcc_CNX!P37+Lcc_HDY!P37+Lcc_HKT!P37+Lcc_CEI!P37</f>
        <v>511</v>
      </c>
      <c r="Q37" s="184">
        <f>O37+P37</f>
        <v>3456752</v>
      </c>
      <c r="R37" s="39">
        <f>'Lcc_BKK+DMK'!R37+Lcc_CNX!R37+Lcc_HDY!R37+Lcc_HKT!R37+Lcc_CEI!R37</f>
        <v>1884042</v>
      </c>
      <c r="S37" s="37">
        <f>'Lcc_BKK+DMK'!S37+Lcc_CNX!S37+Lcc_HDY!S37+Lcc_HKT!S37+Lcc_CEI!S37</f>
        <v>1868600</v>
      </c>
      <c r="T37" s="181">
        <f>SUM(R37:S37)</f>
        <v>3752642</v>
      </c>
      <c r="U37" s="38">
        <f>+Lcc_BKK!U37+Lcc_DMK!U37+Lcc_CNX!U37+Lcc_HDY!U37+Lcc_HKT!U37+Lcc_CEI!U37</f>
        <v>526</v>
      </c>
      <c r="V37" s="184">
        <f>T37+U37</f>
        <v>3753168</v>
      </c>
      <c r="W37" s="40">
        <f>IF(Q37=0,0,((V37/Q37)-1)*100)</f>
        <v>8.5749859984170165</v>
      </c>
    </row>
    <row r="38" spans="1:23" ht="14.25" customHeight="1" thickTop="1" thickBot="1">
      <c r="A38" s="3" t="str">
        <f t="shared" si="0"/>
        <v xml:space="preserve"> </v>
      </c>
      <c r="B38" s="131" t="s">
        <v>61</v>
      </c>
      <c r="C38" s="132">
        <f t="shared" ref="C38:E38" si="42">+C35+C36+C37</f>
        <v>33181</v>
      </c>
      <c r="D38" s="134">
        <f t="shared" si="42"/>
        <v>33182</v>
      </c>
      <c r="E38" s="164">
        <f t="shared" si="42"/>
        <v>66363</v>
      </c>
      <c r="F38" s="132">
        <f t="shared" ref="F38:G38" si="43">+F35+F36+F37</f>
        <v>35067</v>
      </c>
      <c r="G38" s="134">
        <f t="shared" si="43"/>
        <v>35070</v>
      </c>
      <c r="H38" s="164">
        <f t="shared" ref="H38" si="44">+H35+H36+H37</f>
        <v>70137</v>
      </c>
      <c r="I38" s="136">
        <f t="shared" si="36"/>
        <v>5.6869038470231947</v>
      </c>
      <c r="J38" s="7"/>
      <c r="L38" s="41" t="s">
        <v>61</v>
      </c>
      <c r="M38" s="45">
        <f t="shared" ref="M38:Q38" si="45">+M35+M36+M37</f>
        <v>5112174</v>
      </c>
      <c r="N38" s="43">
        <f t="shared" si="45"/>
        <v>5067904</v>
      </c>
      <c r="O38" s="182">
        <f t="shared" si="45"/>
        <v>10180078</v>
      </c>
      <c r="P38" s="44">
        <f t="shared" si="45"/>
        <v>1636</v>
      </c>
      <c r="Q38" s="185">
        <f t="shared" si="45"/>
        <v>10181714</v>
      </c>
      <c r="R38" s="45">
        <f t="shared" ref="R38:U38" si="46">+R35+R36+R37</f>
        <v>5509933</v>
      </c>
      <c r="S38" s="43">
        <f t="shared" si="46"/>
        <v>5459682</v>
      </c>
      <c r="T38" s="182">
        <f t="shared" si="46"/>
        <v>10969615</v>
      </c>
      <c r="U38" s="44">
        <f t="shared" si="46"/>
        <v>1988</v>
      </c>
      <c r="V38" s="185">
        <f t="shared" ref="V38" si="47">+V35+V36+V37</f>
        <v>10971603</v>
      </c>
      <c r="W38" s="46">
        <f t="shared" ref="W38" si="48">IF(Q38=0,0,((V38/Q38)-1)*100)</f>
        <v>7.7579177729800719</v>
      </c>
    </row>
    <row r="39" spans="1:23" ht="14.25" customHeight="1" thickTop="1">
      <c r="A39" s="3" t="str">
        <f t="shared" si="0"/>
        <v xml:space="preserve"> </v>
      </c>
      <c r="B39" s="110" t="s">
        <v>16</v>
      </c>
      <c r="C39" s="137">
        <f>'Lcc_BKK+DMK'!C39+Lcc_CNX!C39+Lcc_HDY!C39+Lcc_HKT!C39+Lcc_CEI!C39</f>
        <v>10981</v>
      </c>
      <c r="D39" s="139">
        <f>'Lcc_BKK+DMK'!D39+Lcc_CNX!D39+Lcc_HDY!D39+Lcc_HKT!D39+Lcc_CEI!D39</f>
        <v>10979</v>
      </c>
      <c r="E39" s="163">
        <f>SUM(C39:D39)</f>
        <v>21960</v>
      </c>
      <c r="F39" s="137">
        <f>'Lcc_BKK+DMK'!F39+Lcc_CNX!F39+Lcc_HDY!F39+Lcc_HKT!F39+Lcc_CEI!F39</f>
        <v>12265</v>
      </c>
      <c r="G39" s="139">
        <f>'Lcc_BKK+DMK'!G39+Lcc_CNX!G39+Lcc_HDY!G39+Lcc_HKT!G39+Lcc_CEI!G39</f>
        <v>12264</v>
      </c>
      <c r="H39" s="163">
        <f>SUM(F39:G39)</f>
        <v>24529</v>
      </c>
      <c r="I39" s="127">
        <f t="shared" si="36"/>
        <v>11.698542805100187</v>
      </c>
      <c r="J39" s="7"/>
      <c r="L39" s="13" t="s">
        <v>16</v>
      </c>
      <c r="M39" s="39">
        <f>'Lcc_BKK+DMK'!M39+Lcc_CNX!M39+Lcc_HDY!M39+Lcc_HKT!M39+Lcc_CEI!M39</f>
        <v>1660446</v>
      </c>
      <c r="N39" s="37">
        <f>'Lcc_BKK+DMK'!N39+Lcc_CNX!N39+Lcc_HDY!N39+Lcc_HKT!N39+Lcc_CEI!N39</f>
        <v>1658755</v>
      </c>
      <c r="O39" s="181">
        <f t="shared" ref="O39" si="49">SUM(M39:N39)</f>
        <v>3319201</v>
      </c>
      <c r="P39" s="401">
        <f>+Lcc_BKK!P39+Lcc_DMK!P39+Lcc_CNX!P39+Lcc_HDY!P39+Lcc_HKT!P39+Lcc_CEI!P39</f>
        <v>876</v>
      </c>
      <c r="Q39" s="305">
        <f t="shared" ref="Q39" si="50">O39+P39</f>
        <v>3320077</v>
      </c>
      <c r="R39" s="39">
        <f>'Lcc_BKK+DMK'!R39+Lcc_CNX!R39+Lcc_HDY!R39+Lcc_HKT!R39+Lcc_CEI!R39</f>
        <v>1872731</v>
      </c>
      <c r="S39" s="37">
        <f>'Lcc_BKK+DMK'!S39+Lcc_CNX!S39+Lcc_HDY!S39+Lcc_HKT!S39+Lcc_CEI!S39</f>
        <v>1870126</v>
      </c>
      <c r="T39" s="181">
        <f t="shared" ref="T39" si="51">SUM(R39:S39)</f>
        <v>3742857</v>
      </c>
      <c r="U39" s="147">
        <f>+Lcc_BKK!U39+Lcc_DMK!U39+Lcc_CNX!U39+Lcc_HDY!U39+Lcc_HKT!U39+Lcc_CEI!U39</f>
        <v>1327</v>
      </c>
      <c r="V39" s="305">
        <f t="shared" si="40"/>
        <v>3744184</v>
      </c>
      <c r="W39" s="40">
        <f t="shared" si="41"/>
        <v>12.774010964203541</v>
      </c>
    </row>
    <row r="40" spans="1:23" ht="14.25" customHeight="1">
      <c r="A40" s="3" t="str">
        <f>IF(ISERROR(F40/G40)," ",IF(F40/G40&gt;0.5,IF(F40/G40&lt;1.5," ","NOT OK"),"NOT OK"))</f>
        <v xml:space="preserve"> </v>
      </c>
      <c r="B40" s="110" t="s">
        <v>17</v>
      </c>
      <c r="C40" s="137">
        <f>'Lcc_BKK+DMK'!C40+Lcc_CNX!C40+Lcc_HDY!C40+Lcc_HKT!C40+Lcc_CEI!C40</f>
        <v>11061</v>
      </c>
      <c r="D40" s="139">
        <f>'Lcc_BKK+DMK'!D40+Lcc_CNX!D40+Lcc_HDY!D40+Lcc_HKT!D40+Lcc_CEI!D40</f>
        <v>11062</v>
      </c>
      <c r="E40" s="163">
        <f>SUM(C40:D40)</f>
        <v>22123</v>
      </c>
      <c r="F40" s="137">
        <f>'Lcc_BKK+DMK'!F40+Lcc_CNX!F40+Lcc_HDY!F40+Lcc_HKT!F40+Lcc_CEI!F40</f>
        <v>12407</v>
      </c>
      <c r="G40" s="139">
        <f>'Lcc_BKK+DMK'!G40+Lcc_CNX!G40+Lcc_HDY!G40+Lcc_HKT!G40+Lcc_CEI!G40</f>
        <v>12407</v>
      </c>
      <c r="H40" s="163">
        <f>SUM(F40:G40)</f>
        <v>24814</v>
      </c>
      <c r="I40" s="127">
        <f t="shared" ref="I40" si="52">IF(E40=0,0,((H40/E40)-1)*100)</f>
        <v>12.163811417981286</v>
      </c>
      <c r="J40" s="3"/>
      <c r="L40" s="13" t="s">
        <v>17</v>
      </c>
      <c r="M40" s="39">
        <f>'Lcc_BKK+DMK'!M40+Lcc_CNX!M40+Lcc_HDY!M40+Lcc_HKT!M40+Lcc_CEI!M40</f>
        <v>1582163</v>
      </c>
      <c r="N40" s="37">
        <f>'Lcc_BKK+DMK'!N40+Lcc_CNX!N40+Lcc_HDY!N40+Lcc_HKT!N40+Lcc_CEI!N40</f>
        <v>1582717</v>
      </c>
      <c r="O40" s="181">
        <f>SUM(M40:N40)</f>
        <v>3164880</v>
      </c>
      <c r="P40" s="401">
        <f>+Lcc_BKK!P40+Lcc_DMK!P40+Lcc_CNX!P40+Lcc_HDY!P40+Lcc_HKT!P40+Lcc_CEI!P40</f>
        <v>640</v>
      </c>
      <c r="Q40" s="181">
        <f>O40+P40</f>
        <v>3165520</v>
      </c>
      <c r="R40" s="39">
        <f>'Lcc_BKK+DMK'!R40+Lcc_CNX!R40+Lcc_HDY!R40+Lcc_HKT!R40+Lcc_CEI!R40</f>
        <v>1802985</v>
      </c>
      <c r="S40" s="37">
        <f>'Lcc_BKK+DMK'!S40+Lcc_CNX!S40+Lcc_HDY!S40+Lcc_HKT!S40+Lcc_CEI!S40</f>
        <v>1797979</v>
      </c>
      <c r="T40" s="181">
        <f>SUM(R40:S40)</f>
        <v>3600964</v>
      </c>
      <c r="U40" s="147">
        <f>+Lcc_BKK!U40+Lcc_DMK!U40+Lcc_CNX!U40+Lcc_HDY!U40+Lcc_HKT!U40+Lcc_CEI!U40</f>
        <v>1067</v>
      </c>
      <c r="V40" s="181">
        <f>T40+U40</f>
        <v>3602031</v>
      </c>
      <c r="W40" s="40">
        <f>IF(Q40=0,0,((V40/Q40)-1)*100)</f>
        <v>13.789551163789838</v>
      </c>
    </row>
    <row r="41" spans="1:23" ht="14.25" customHeight="1" thickBot="1">
      <c r="A41" s="3" t="str">
        <f t="shared" si="0"/>
        <v xml:space="preserve"> </v>
      </c>
      <c r="B41" s="110" t="s">
        <v>18</v>
      </c>
      <c r="C41" s="137">
        <f>'Lcc_BKK+DMK'!C41+Lcc_CNX!C41+Lcc_HDY!C41+Lcc_HKT!C41+Lcc_CEI!C41</f>
        <v>10379</v>
      </c>
      <c r="D41" s="139">
        <f>'Lcc_BKK+DMK'!D41+Lcc_CNX!D41+Lcc_HDY!D41+Lcc_HKT!D41+Lcc_CEI!D41</f>
        <v>10379</v>
      </c>
      <c r="E41" s="163">
        <f>SUM(C41:D41)</f>
        <v>20758</v>
      </c>
      <c r="F41" s="137">
        <f>'Lcc_BKK+DMK'!F41+Lcc_CNX!F41+Lcc_HDY!F41+Lcc_HKT!F41+Lcc_CEI!F41</f>
        <v>11692</v>
      </c>
      <c r="G41" s="139">
        <f>'Lcc_BKK+DMK'!G41+Lcc_CNX!G41+Lcc_HDY!G41+Lcc_HKT!G41+Lcc_CEI!G41</f>
        <v>11693</v>
      </c>
      <c r="H41" s="163">
        <f>SUM(F41:G41)</f>
        <v>23385</v>
      </c>
      <c r="I41" s="127">
        <f t="shared" si="36"/>
        <v>12.655361788226216</v>
      </c>
      <c r="J41" s="3"/>
      <c r="L41" s="13" t="s">
        <v>18</v>
      </c>
      <c r="M41" s="39">
        <f>'Lcc_BKK+DMK'!M41+Lcc_CNX!M41+Lcc_HDY!M41+Lcc_HKT!M41+Lcc_CEI!M41</f>
        <v>1483320</v>
      </c>
      <c r="N41" s="37">
        <f>'Lcc_BKK+DMK'!N41+Lcc_CNX!N41+Lcc_HDY!N41+Lcc_HKT!N41+Lcc_CEI!N41</f>
        <v>1484342</v>
      </c>
      <c r="O41" s="181">
        <f t="shared" ref="O41" si="53">SUM(M41:N41)</f>
        <v>2967662</v>
      </c>
      <c r="P41" s="401">
        <f>+Lcc_BKK!P41+Lcc_DMK!P41+Lcc_CNX!P41+Lcc_HDY!P41+Lcc_HKT!P41+Lcc_CEI!P41</f>
        <v>576</v>
      </c>
      <c r="Q41" s="181">
        <f t="shared" ref="Q41" si="54">O41+P41</f>
        <v>2968238</v>
      </c>
      <c r="R41" s="39">
        <f>'Lcc_BKK+DMK'!R41+Lcc_CNX!R41+Lcc_HDY!R41+Lcc_HKT!R41+Lcc_CEI!R41</f>
        <v>1643168</v>
      </c>
      <c r="S41" s="37">
        <f>'Lcc_BKK+DMK'!S41+Lcc_CNX!S41+Lcc_HDY!S41+Lcc_HKT!S41+Lcc_CEI!S41</f>
        <v>1636370</v>
      </c>
      <c r="T41" s="181">
        <f t="shared" ref="T41" si="55">SUM(R41:S41)</f>
        <v>3279538</v>
      </c>
      <c r="U41" s="147">
        <f>+Lcc_BKK!U41+Lcc_DMK!U41+Lcc_CNX!U41+Lcc_HDY!U41+Lcc_HKT!U41+Lcc_CEI!U41</f>
        <v>683</v>
      </c>
      <c r="V41" s="181">
        <f t="shared" si="40"/>
        <v>3280221</v>
      </c>
      <c r="W41" s="40">
        <f t="shared" si="41"/>
        <v>10.510713763518954</v>
      </c>
    </row>
    <row r="42" spans="1:23" ht="15.75" customHeight="1" thickTop="1" thickBot="1">
      <c r="A42" s="9" t="str">
        <f t="shared" si="0"/>
        <v xml:space="preserve"> </v>
      </c>
      <c r="B42" s="140" t="s">
        <v>19</v>
      </c>
      <c r="C42" s="132">
        <f t="shared" ref="C42:E42" si="56">+C39+C40+C41</f>
        <v>32421</v>
      </c>
      <c r="D42" s="142">
        <f t="shared" si="56"/>
        <v>32420</v>
      </c>
      <c r="E42" s="165">
        <f t="shared" si="56"/>
        <v>64841</v>
      </c>
      <c r="F42" s="132">
        <f t="shared" ref="F42:G42" si="57">+F39+F40+F41</f>
        <v>36364</v>
      </c>
      <c r="G42" s="142">
        <f t="shared" si="57"/>
        <v>36364</v>
      </c>
      <c r="H42" s="165">
        <f t="shared" ref="H42" si="58">+H39+H40+H41</f>
        <v>72728</v>
      </c>
      <c r="I42" s="135">
        <f t="shared" si="36"/>
        <v>12.163600191237034</v>
      </c>
      <c r="J42" s="9"/>
      <c r="K42" s="10"/>
      <c r="L42" s="47" t="s">
        <v>19</v>
      </c>
      <c r="M42" s="48">
        <f t="shared" ref="M42:Q42" si="59">+M39+M40+M41</f>
        <v>4725929</v>
      </c>
      <c r="N42" s="49">
        <f t="shared" si="59"/>
        <v>4725814</v>
      </c>
      <c r="O42" s="183">
        <f t="shared" si="59"/>
        <v>9451743</v>
      </c>
      <c r="P42" s="49">
        <f t="shared" si="59"/>
        <v>2092</v>
      </c>
      <c r="Q42" s="392">
        <f t="shared" si="59"/>
        <v>9453835</v>
      </c>
      <c r="R42" s="48">
        <f t="shared" ref="R42:U42" si="60">+R39+R40+R41</f>
        <v>5318884</v>
      </c>
      <c r="S42" s="49">
        <f t="shared" si="60"/>
        <v>5304475</v>
      </c>
      <c r="T42" s="183">
        <f t="shared" si="60"/>
        <v>10623359</v>
      </c>
      <c r="U42" s="49">
        <f t="shared" si="60"/>
        <v>3077</v>
      </c>
      <c r="V42" s="392">
        <f t="shared" ref="V42" si="61">+V39+V40+V41</f>
        <v>10626436</v>
      </c>
      <c r="W42" s="50">
        <f t="shared" si="41"/>
        <v>12.403442624077954</v>
      </c>
    </row>
    <row r="43" spans="1:23" ht="14.25" customHeight="1" thickTop="1">
      <c r="A43" s="3" t="str">
        <f t="shared" si="0"/>
        <v xml:space="preserve"> </v>
      </c>
      <c r="B43" s="110" t="s">
        <v>20</v>
      </c>
      <c r="C43" s="124">
        <f>'Lcc_BKK+DMK'!C43+Lcc_CNX!C43+Lcc_HDY!C43+Lcc_HKT!C43+Lcc_CEI!C43</f>
        <v>10794</v>
      </c>
      <c r="D43" s="126">
        <f>'Lcc_BKK+DMK'!D43+Lcc_CNX!D43+Lcc_HDY!D43+Lcc_HKT!D43+Lcc_CEI!D43</f>
        <v>10797</v>
      </c>
      <c r="E43" s="166">
        <f>SUM(C43:D43)</f>
        <v>21591</v>
      </c>
      <c r="F43" s="124">
        <f>'Lcc_BKK+DMK'!F43+Lcc_CNX!F43+Lcc_HDY!F43+Lcc_HKT!F43+Lcc_CEI!F43</f>
        <v>11970</v>
      </c>
      <c r="G43" s="126">
        <f>'Lcc_BKK+DMK'!G43+Lcc_CNX!G43+Lcc_HDY!G43+Lcc_HKT!G43+Lcc_CEI!G43</f>
        <v>11969</v>
      </c>
      <c r="H43" s="166">
        <f>SUM(F43:G43)</f>
        <v>23939</v>
      </c>
      <c r="I43" s="127">
        <f t="shared" si="36"/>
        <v>10.874901579361772</v>
      </c>
      <c r="J43" s="3"/>
      <c r="L43" s="13" t="s">
        <v>21</v>
      </c>
      <c r="M43" s="39">
        <f>'Lcc_BKK+DMK'!M43+Lcc_CNX!M43+Lcc_HDY!M43+Lcc_HKT!M43+Lcc_CEI!M43</f>
        <v>1601848</v>
      </c>
      <c r="N43" s="37">
        <f>'Lcc_BKK+DMK'!N43+Lcc_CNX!N43+Lcc_HDY!N43+Lcc_HKT!N43+Lcc_CEI!N43</f>
        <v>1607353</v>
      </c>
      <c r="O43" s="181">
        <f t="shared" ref="O43:O47" si="62">SUM(M43:N43)</f>
        <v>3209201</v>
      </c>
      <c r="P43" s="401">
        <f>+Lcc_BKK!P43+Lcc_DMK!P43+Lcc_CNX!P43+Lcc_HDY!P43+Lcc_HKT!P43+Lcc_CEI!P43</f>
        <v>364</v>
      </c>
      <c r="Q43" s="393">
        <f t="shared" ref="Q43:Q46" si="63">O43+P43</f>
        <v>3209565</v>
      </c>
      <c r="R43" s="39">
        <f>'Lcc_BKK+DMK'!R43+Lcc_CNX!R43+Lcc_HDY!R43+Lcc_HKT!R43+Lcc_CEI!R43</f>
        <v>1723668</v>
      </c>
      <c r="S43" s="37">
        <f>'Lcc_BKK+DMK'!S43+Lcc_CNX!S43+Lcc_HDY!S43+Lcc_HKT!S43+Lcc_CEI!S43</f>
        <v>1728544</v>
      </c>
      <c r="T43" s="181">
        <f t="shared" ref="T43:T47" si="64">SUM(R43:S43)</f>
        <v>3452212</v>
      </c>
      <c r="U43" s="147">
        <f>+Lcc_BKK!U43+Lcc_DMK!U43+Lcc_CNX!U43+Lcc_HDY!U43+Lcc_HKT!U43+Lcc_CEI!U43</f>
        <v>868</v>
      </c>
      <c r="V43" s="393">
        <f t="shared" si="40"/>
        <v>3453080</v>
      </c>
      <c r="W43" s="40">
        <f t="shared" si="41"/>
        <v>7.5871652389030819</v>
      </c>
    </row>
    <row r="44" spans="1:23" ht="14.25" customHeight="1">
      <c r="A44" s="3" t="str">
        <f t="shared" si="0"/>
        <v xml:space="preserve"> </v>
      </c>
      <c r="B44" s="110" t="s">
        <v>22</v>
      </c>
      <c r="C44" s="124">
        <f>'Lcc_BKK+DMK'!C44+Lcc_CNX!C44+Lcc_HDY!C44+Lcc_HKT!C44+Lcc_CEI!C44</f>
        <v>10916</v>
      </c>
      <c r="D44" s="126">
        <f>'Lcc_BKK+DMK'!D44+Lcc_CNX!D44+Lcc_HDY!D44+Lcc_HKT!D44+Lcc_CEI!D44</f>
        <v>10916</v>
      </c>
      <c r="E44" s="159">
        <f>SUM(C44:D44)</f>
        <v>21832</v>
      </c>
      <c r="F44" s="124">
        <f>'Lcc_BKK+DMK'!F44+Lcc_CNX!F44+Lcc_HDY!F44+Lcc_HKT!F44+Lcc_CEI!F44</f>
        <v>11839</v>
      </c>
      <c r="G44" s="126">
        <f>'Lcc_BKK+DMK'!G44+Lcc_CNX!G44+Lcc_HDY!G44+Lcc_HKT!G44+Lcc_CEI!G44</f>
        <v>11836</v>
      </c>
      <c r="H44" s="159">
        <f>SUM(F44:G44)</f>
        <v>23675</v>
      </c>
      <c r="I44" s="127">
        <f t="shared" si="36"/>
        <v>8.4417368999633489</v>
      </c>
      <c r="J44" s="3"/>
      <c r="L44" s="13" t="s">
        <v>22</v>
      </c>
      <c r="M44" s="39">
        <f>'Lcc_BKK+DMK'!M44+Lcc_CNX!M44+Lcc_HDY!M44+Lcc_HKT!M44+Lcc_CEI!M44</f>
        <v>1640169</v>
      </c>
      <c r="N44" s="37">
        <f>'Lcc_BKK+DMK'!N44+Lcc_CNX!N44+Lcc_HDY!N44+Lcc_HKT!N44+Lcc_CEI!N44</f>
        <v>1631146</v>
      </c>
      <c r="O44" s="181">
        <f t="shared" si="62"/>
        <v>3271315</v>
      </c>
      <c r="P44" s="401">
        <f>+Lcc_BKK!P44+Lcc_DMK!P44+Lcc_CNX!P44+Lcc_HDY!P44+Lcc_HKT!P44+Lcc_CEI!P44</f>
        <v>219</v>
      </c>
      <c r="Q44" s="393">
        <f t="shared" si="63"/>
        <v>3271534</v>
      </c>
      <c r="R44" s="39">
        <f>'Lcc_BKK+DMK'!R44+Lcc_CNX!R44+Lcc_HDY!R44+Lcc_HKT!R44+Lcc_CEI!R44</f>
        <v>1741715</v>
      </c>
      <c r="S44" s="37">
        <f>'Lcc_BKK+DMK'!S44+Lcc_CNX!S44+Lcc_HDY!S44+Lcc_HKT!S44+Lcc_CEI!S44</f>
        <v>1724021</v>
      </c>
      <c r="T44" s="181">
        <f t="shared" si="64"/>
        <v>3465736</v>
      </c>
      <c r="U44" s="147">
        <f>+Lcc_BKK!U44+Lcc_DMK!U44+Lcc_CNX!U44+Lcc_HDY!U44+Lcc_HKT!U44+Lcc_CEI!U44</f>
        <v>601</v>
      </c>
      <c r="V44" s="393">
        <f t="shared" si="40"/>
        <v>3466337</v>
      </c>
      <c r="W44" s="40">
        <f t="shared" si="41"/>
        <v>5.9544849602663374</v>
      </c>
    </row>
    <row r="45" spans="1:23" ht="14.25" customHeight="1" thickBot="1">
      <c r="A45" s="3" t="str">
        <f t="shared" si="0"/>
        <v xml:space="preserve"> </v>
      </c>
      <c r="B45" s="110" t="s">
        <v>23</v>
      </c>
      <c r="C45" s="124">
        <f>'Lcc_BKK+DMK'!C45+Lcc_CNX!C45+Lcc_HDY!C45+Lcc_HKT!C45+Lcc_CEI!C45</f>
        <v>10229</v>
      </c>
      <c r="D45" s="143">
        <f>'Lcc_BKK+DMK'!D45+Lcc_CNX!D45+Lcc_HDY!D45+Lcc_HKT!D45+Lcc_CEI!D45</f>
        <v>10230</v>
      </c>
      <c r="E45" s="161">
        <f>SUM(C45:D45)</f>
        <v>20459</v>
      </c>
      <c r="F45" s="124">
        <f>'Lcc_BKK+DMK'!F45+Lcc_CNX!F45+Lcc_HDY!F45+Lcc_HKT!F45+Lcc_CEI!F45</f>
        <v>10880</v>
      </c>
      <c r="G45" s="143">
        <f>'Lcc_BKK+DMK'!G45+Lcc_CNX!G45+Lcc_HDY!G45+Lcc_HKT!G45+Lcc_CEI!G45</f>
        <v>10882</v>
      </c>
      <c r="H45" s="161">
        <f>SUM(F45:G45)</f>
        <v>21762</v>
      </c>
      <c r="I45" s="144">
        <f t="shared" si="36"/>
        <v>6.3688352314384966</v>
      </c>
      <c r="J45" s="3"/>
      <c r="L45" s="13" t="s">
        <v>23</v>
      </c>
      <c r="M45" s="39">
        <f>'Lcc_BKK+DMK'!M45+Lcc_CNX!M45+Lcc_HDY!M45+Lcc_HKT!M45+Lcc_CEI!M45</f>
        <v>1486124</v>
      </c>
      <c r="N45" s="37">
        <f>'Lcc_BKK+DMK'!N45+Lcc_CNX!N45+Lcc_HDY!N45+Lcc_HKT!N45+Lcc_CEI!N45</f>
        <v>1485968</v>
      </c>
      <c r="O45" s="181">
        <f t="shared" si="62"/>
        <v>2972092</v>
      </c>
      <c r="P45" s="401">
        <f>+Lcc_BKK!P45+Lcc_DMK!P45+Lcc_CNX!P45+Lcc_HDY!P45+Lcc_HKT!P45+Lcc_CEI!P45</f>
        <v>511</v>
      </c>
      <c r="Q45" s="393">
        <f t="shared" si="63"/>
        <v>2972603</v>
      </c>
      <c r="R45" s="39">
        <f>'Lcc_BKK+DMK'!R45+Lcc_CNX!R45+Lcc_HDY!R45+Lcc_HKT!R45+Lcc_CEI!R45</f>
        <v>1535537</v>
      </c>
      <c r="S45" s="37">
        <f>'Lcc_BKK+DMK'!S45+Lcc_CNX!S45+Lcc_HDY!S45+Lcc_HKT!S45+Lcc_CEI!S45</f>
        <v>1532965</v>
      </c>
      <c r="T45" s="181">
        <f t="shared" si="64"/>
        <v>3068502</v>
      </c>
      <c r="U45" s="147">
        <f>+Lcc_BKK!U45+Lcc_DMK!U45+Lcc_CNX!U45+Lcc_HDY!U45+Lcc_HKT!U45+Lcc_CEI!U45</f>
        <v>319</v>
      </c>
      <c r="V45" s="393">
        <f t="shared" si="40"/>
        <v>3068821</v>
      </c>
      <c r="W45" s="40">
        <f t="shared" si="41"/>
        <v>3.2368264447018236</v>
      </c>
    </row>
    <row r="46" spans="1:23" ht="14.25" customHeight="1" thickTop="1" thickBot="1">
      <c r="A46" s="3" t="str">
        <f t="shared" si="0"/>
        <v xml:space="preserve"> </v>
      </c>
      <c r="B46" s="131" t="s">
        <v>24</v>
      </c>
      <c r="C46" s="132">
        <f t="shared" ref="C46:E46" si="65">+C43+C44+C45</f>
        <v>31939</v>
      </c>
      <c r="D46" s="134">
        <f t="shared" si="65"/>
        <v>31943</v>
      </c>
      <c r="E46" s="167">
        <f t="shared" si="65"/>
        <v>63882</v>
      </c>
      <c r="F46" s="132">
        <f t="shared" ref="F46:G46" si="66">+F43+F44+F45</f>
        <v>34689</v>
      </c>
      <c r="G46" s="134">
        <f t="shared" si="66"/>
        <v>34687</v>
      </c>
      <c r="H46" s="167">
        <f t="shared" ref="H46" si="67">+H43+H44+H45</f>
        <v>69376</v>
      </c>
      <c r="I46" s="135">
        <f t="shared" si="36"/>
        <v>8.6002316771547562</v>
      </c>
      <c r="J46" s="3"/>
      <c r="L46" s="41" t="s">
        <v>24</v>
      </c>
      <c r="M46" s="45">
        <f>'Lcc_BKK+DMK'!M46+Lcc_CNX!M46+Lcc_HDY!M46+Lcc_HKT!M46+Lcc_CEI!M46</f>
        <v>4728141</v>
      </c>
      <c r="N46" s="43">
        <f>'Lcc_BKK+DMK'!N46+Lcc_CNX!N46+Lcc_HDY!N46+Lcc_HKT!N46+Lcc_CEI!N46</f>
        <v>4724467</v>
      </c>
      <c r="O46" s="182">
        <f t="shared" si="62"/>
        <v>9452608</v>
      </c>
      <c r="P46" s="43">
        <f>+Lcc_BKK!P46+Lcc_DMK!P46+Lcc_CNX!P46+Lcc_HDY!P46+Lcc_HKT!P46+Lcc_CEI!P46</f>
        <v>1094</v>
      </c>
      <c r="Q46" s="394">
        <f t="shared" si="63"/>
        <v>9453702</v>
      </c>
      <c r="R46" s="45">
        <f>'Lcc_BKK+DMK'!R46+Lcc_CNX!R46+Lcc_HDY!R46+Lcc_HKT!R46+Lcc_CEI!R46</f>
        <v>5000920</v>
      </c>
      <c r="S46" s="43">
        <f>'Lcc_BKK+DMK'!S46+Lcc_CNX!S46+Lcc_HDY!S46+Lcc_HKT!S46+Lcc_CEI!S46</f>
        <v>4985530</v>
      </c>
      <c r="T46" s="182">
        <f t="shared" si="64"/>
        <v>9986450</v>
      </c>
      <c r="U46" s="43">
        <f>+Lcc_BKK!U46+Lcc_DMK!U46+Lcc_CNX!U46+Lcc_HDY!U46+Lcc_HKT!U46+Lcc_CEI!U46</f>
        <v>1788</v>
      </c>
      <c r="V46" s="394">
        <f t="shared" si="40"/>
        <v>9988238</v>
      </c>
      <c r="W46" s="46">
        <f t="shared" si="41"/>
        <v>5.654250578239095</v>
      </c>
    </row>
    <row r="47" spans="1:23" ht="14.25" customHeight="1" thickTop="1" thickBot="1">
      <c r="A47" s="3" t="str">
        <f t="shared" ref="A47:A48" si="68">IF(ISERROR(F47/G47)," ",IF(F47/G47&gt;0.5,IF(F47/G47&lt;1.5," ","NOT OK"),"NOT OK"))</f>
        <v xml:space="preserve"> </v>
      </c>
      <c r="B47" s="110" t="s">
        <v>10</v>
      </c>
      <c r="C47" s="124">
        <f>'Lcc_BKK+DMK'!C47+Lcc_CNX!C47+Lcc_HDY!C47+Lcc_HKT!C47+Lcc_CEI!C47</f>
        <v>11064</v>
      </c>
      <c r="D47" s="143">
        <f>'Lcc_BKK+DMK'!D47+Lcc_CNX!D47+Lcc_HDY!D47+Lcc_HKT!D47+Lcc_CEI!D47</f>
        <v>11066</v>
      </c>
      <c r="E47" s="163">
        <f>SUM(C47:D47)</f>
        <v>22130</v>
      </c>
      <c r="F47" s="124">
        <f>'Lcc_BKK+DMK'!F47+Lcc_CNX!F47+Lcc_HDY!F47+Lcc_HKT!F47+Lcc_CEI!F47</f>
        <v>12255</v>
      </c>
      <c r="G47" s="143">
        <f>'Lcc_BKK+DMK'!G47+Lcc_CNX!G47+Lcc_HDY!G47+Lcc_HKT!G47+Lcc_CEI!G47</f>
        <v>12255</v>
      </c>
      <c r="H47" s="163">
        <f>SUM(F47:G47)</f>
        <v>24510</v>
      </c>
      <c r="I47" s="127">
        <f>IF(E47=0,0,((H47/E47)-1)*100)</f>
        <v>10.754631721644836</v>
      </c>
      <c r="J47" s="3"/>
      <c r="K47" s="6"/>
      <c r="L47" s="13" t="s">
        <v>10</v>
      </c>
      <c r="M47" s="39">
        <f>'Lcc_BKK+DMK'!M47+Lcc_CNX!M47+Lcc_HDY!M47+Lcc_HKT!M47+Lcc_CEI!M47</f>
        <v>1654158</v>
      </c>
      <c r="N47" s="37">
        <f>'Lcc_BKK+DMK'!N47+Lcc_CNX!N47+Lcc_HDY!N47+Lcc_HKT!N47+Lcc_CEI!N47</f>
        <v>1656741</v>
      </c>
      <c r="O47" s="181">
        <f t="shared" si="62"/>
        <v>3310899</v>
      </c>
      <c r="P47" s="401">
        <f>+Lcc_BKK!P47+Lcc_DMK!P47+Lcc_CNX!P47+Lcc_HDY!P47+Lcc_HKT!P47+Lcc_CEI!P47</f>
        <v>969</v>
      </c>
      <c r="Q47" s="393">
        <f>O47+P47</f>
        <v>3311868</v>
      </c>
      <c r="R47" s="39">
        <f>'Lcc_BKK+DMK'!R47+Lcc_CNX!R47+Lcc_HDY!R47+Lcc_HKT!R47+Lcc_CEI!R47</f>
        <v>1814704</v>
      </c>
      <c r="S47" s="37">
        <f>'Lcc_BKK+DMK'!S47+Lcc_CNX!S47+Lcc_HDY!S47+Lcc_HKT!S47+Lcc_CEI!S47</f>
        <v>1814214</v>
      </c>
      <c r="T47" s="181">
        <f t="shared" si="64"/>
        <v>3628918</v>
      </c>
      <c r="U47" s="147">
        <f>+Lcc_BKK!U47+Lcc_DMK!U47+Lcc_CNX!U47+Lcc_HDY!U47+Lcc_HKT!U47+Lcc_CEI!U47</f>
        <v>1448</v>
      </c>
      <c r="V47" s="393">
        <f>T47+U47</f>
        <v>3630366</v>
      </c>
      <c r="W47" s="40">
        <f t="shared" ref="W47:W48" si="69">IF(Q47=0,0,((V47/Q47)-1)*100)</f>
        <v>9.6168687882488122</v>
      </c>
    </row>
    <row r="48" spans="1:23" ht="14.25" customHeight="1" thickTop="1" thickBot="1">
      <c r="A48" s="380" t="str">
        <f t="shared" si="68"/>
        <v xml:space="preserve"> </v>
      </c>
      <c r="B48" s="131" t="s">
        <v>66</v>
      </c>
      <c r="C48" s="132">
        <f>+C38+C42+C46+C47</f>
        <v>108605</v>
      </c>
      <c r="D48" s="134">
        <f t="shared" ref="D48" si="70">+D38+D42+D46+D47</f>
        <v>108611</v>
      </c>
      <c r="E48" s="167">
        <f t="shared" ref="E48" si="71">+E38+E42+E46+E47</f>
        <v>217216</v>
      </c>
      <c r="F48" s="132">
        <f t="shared" ref="F48" si="72">+F38+F42+F46+F47</f>
        <v>118375</v>
      </c>
      <c r="G48" s="134">
        <f t="shared" ref="G48" si="73">+G38+G42+G46+G47</f>
        <v>118376</v>
      </c>
      <c r="H48" s="167">
        <f t="shared" ref="H48" si="74">+H38+H42+H46+H47</f>
        <v>236751</v>
      </c>
      <c r="I48" s="135">
        <f t="shared" ref="I48" si="75">IF(E48=0,0,((H48/E48)-1)*100)</f>
        <v>8.9933522392457341</v>
      </c>
      <c r="J48" s="3"/>
      <c r="L48" s="41" t="s">
        <v>66</v>
      </c>
      <c r="M48" s="45">
        <f>+M38+M42+M46+M47</f>
        <v>16220402</v>
      </c>
      <c r="N48" s="43">
        <f t="shared" ref="N48" si="76">+N38+N42+N46+N47</f>
        <v>16174926</v>
      </c>
      <c r="O48" s="182">
        <f t="shared" ref="O48" si="77">+O38+O42+O46+O47</f>
        <v>32395328</v>
      </c>
      <c r="P48" s="43">
        <f t="shared" ref="P48" si="78">+P38+P42+P46+P47</f>
        <v>5791</v>
      </c>
      <c r="Q48" s="182">
        <f t="shared" ref="Q48" si="79">+Q38+Q42+Q46+Q47</f>
        <v>32401119</v>
      </c>
      <c r="R48" s="45">
        <f t="shared" ref="R48" si="80">+R38+R42+R46+R47</f>
        <v>17644441</v>
      </c>
      <c r="S48" s="43">
        <f t="shared" ref="S48" si="81">+S38+S42+S46+S47</f>
        <v>17563901</v>
      </c>
      <c r="T48" s="182">
        <f t="shared" ref="T48" si="82">+T38+T42+T46+T47</f>
        <v>35208342</v>
      </c>
      <c r="U48" s="43">
        <f t="shared" ref="U48" si="83">+U38+U42+U46+U47</f>
        <v>8301</v>
      </c>
      <c r="V48" s="182">
        <f t="shared" ref="V48" si="84">+V38+V42+V46+V47</f>
        <v>35216643</v>
      </c>
      <c r="W48" s="46">
        <f t="shared" si="69"/>
        <v>8.6895887762394874</v>
      </c>
    </row>
    <row r="49" spans="1:23" ht="14.25" customHeight="1" thickTop="1">
      <c r="A49" s="3" t="str">
        <f>IF(ISERROR(F49/G49)," ",IF(F49/G49&gt;0.5,IF(F49/G49&lt;1.5," ","NOT OK"),"NOT OK"))</f>
        <v xml:space="preserve"> </v>
      </c>
      <c r="B49" s="110" t="s">
        <v>11</v>
      </c>
      <c r="C49" s="124">
        <f>'Lcc_BKK+DMK'!C49+Lcc_CNX!C49+Lcc_HDY!C49+Lcc_HKT!C49+Lcc_CEI!C49</f>
        <v>11426</v>
      </c>
      <c r="D49" s="143">
        <f>'Lcc_BKK+DMK'!D49+Lcc_CNX!D49+Lcc_HDY!D49+Lcc_HKT!D49+Lcc_CEI!D49</f>
        <v>11420</v>
      </c>
      <c r="E49" s="163">
        <f>SUM(C49:D49)</f>
        <v>22846</v>
      </c>
      <c r="F49" s="124"/>
      <c r="G49" s="143"/>
      <c r="H49" s="163"/>
      <c r="I49" s="127"/>
      <c r="J49" s="3"/>
      <c r="K49" s="6"/>
      <c r="L49" s="13" t="s">
        <v>11</v>
      </c>
      <c r="M49" s="39">
        <f>'Lcc_BKK+DMK'!M49+Lcc_CNX!M49+Lcc_HDY!M49+Lcc_HKT!M49+Lcc_CEI!M49</f>
        <v>1693132</v>
      </c>
      <c r="N49" s="37">
        <f>'Lcc_BKK+DMK'!N49+Lcc_CNX!N49+Lcc_HDY!N49+Lcc_HKT!N49+Lcc_CEI!N49</f>
        <v>1689499</v>
      </c>
      <c r="O49" s="181">
        <f>SUM(M49:N49)</f>
        <v>3382631</v>
      </c>
      <c r="P49" s="401">
        <f>+Lcc_BKK!P49+Lcc_DMK!P49+Lcc_CNX!P49+Lcc_HDY!P49+Lcc_HKT!P49+Lcc_CEI!P49</f>
        <v>469</v>
      </c>
      <c r="Q49" s="393">
        <f>O49+P49</f>
        <v>3383100</v>
      </c>
      <c r="R49" s="39"/>
      <c r="S49" s="37"/>
      <c r="T49" s="181"/>
      <c r="U49" s="147"/>
      <c r="V49" s="393"/>
      <c r="W49" s="40"/>
    </row>
    <row r="50" spans="1:23" ht="14.25" customHeight="1" thickBot="1">
      <c r="A50" s="3" t="str">
        <f>IF(ISERROR(F50/G50)," ",IF(F50/G50&gt;0.5,IF(F50/G50&lt;1.5," ","NOT OK"),"NOT OK"))</f>
        <v xml:space="preserve"> </v>
      </c>
      <c r="B50" s="115" t="s">
        <v>12</v>
      </c>
      <c r="C50" s="124">
        <f>'Lcc_BKK+DMK'!C50+Lcc_CNX!C50+Lcc_HDY!C50+Lcc_HKT!C50+Lcc_CEI!C50</f>
        <v>11972</v>
      </c>
      <c r="D50" s="143">
        <f>'Lcc_BKK+DMK'!D50+Lcc_CNX!D50+Lcc_HDY!D50+Lcc_HKT!D50+Lcc_CEI!D50</f>
        <v>11975</v>
      </c>
      <c r="E50" s="163">
        <f t="shared" ref="E50" si="85">SUM(C50:D50)</f>
        <v>23947</v>
      </c>
      <c r="F50" s="124"/>
      <c r="G50" s="143"/>
      <c r="H50" s="163"/>
      <c r="I50" s="127"/>
      <c r="J50" s="3"/>
      <c r="K50" s="6"/>
      <c r="L50" s="22" t="s">
        <v>12</v>
      </c>
      <c r="M50" s="39">
        <f>'Lcc_BKK+DMK'!M50+Lcc_CNX!M50+Lcc_HDY!M50+Lcc_HKT!M50+Lcc_CEI!M50</f>
        <v>1828116</v>
      </c>
      <c r="N50" s="37">
        <f>'Lcc_BKK+DMK'!N50+Lcc_CNX!N50+Lcc_HDY!N50+Lcc_HKT!N50+Lcc_CEI!N50</f>
        <v>1872575</v>
      </c>
      <c r="O50" s="181">
        <f t="shared" ref="O50" si="86">SUM(M50:N50)</f>
        <v>3700691</v>
      </c>
      <c r="P50" s="401">
        <f>+Lcc_BKK!P50+Lcc_DMK!P50+Lcc_CNX!P50+Lcc_HDY!P50+Lcc_HKT!P50+Lcc_CEI!P50</f>
        <v>176</v>
      </c>
      <c r="Q50" s="393">
        <f>O50+P50</f>
        <v>3700867</v>
      </c>
      <c r="R50" s="39"/>
      <c r="S50" s="37"/>
      <c r="T50" s="181"/>
      <c r="U50" s="147"/>
      <c r="V50" s="393"/>
      <c r="W50" s="40"/>
    </row>
    <row r="51" spans="1:23" ht="14.25" customHeight="1" thickTop="1" thickBot="1">
      <c r="A51" s="380" t="str">
        <f t="shared" ref="A51:A52" si="87">IF(ISERROR(F51/G51)," ",IF(F51/G51&gt;0.5,IF(F51/G51&lt;1.5," ","NOT OK"),"NOT OK"))</f>
        <v xml:space="preserve"> </v>
      </c>
      <c r="B51" s="131" t="s">
        <v>57</v>
      </c>
      <c r="C51" s="132">
        <f t="shared" ref="C51:E51" si="88">+C47+C49+C50</f>
        <v>34462</v>
      </c>
      <c r="D51" s="134">
        <f t="shared" si="88"/>
        <v>34461</v>
      </c>
      <c r="E51" s="167">
        <f t="shared" si="88"/>
        <v>68923</v>
      </c>
      <c r="F51" s="132"/>
      <c r="G51" s="134"/>
      <c r="H51" s="167"/>
      <c r="I51" s="135"/>
      <c r="J51" s="3"/>
      <c r="L51" s="41" t="s">
        <v>57</v>
      </c>
      <c r="M51" s="45">
        <f t="shared" ref="M51:Q51" si="89">+M47+M49+M50</f>
        <v>5175406</v>
      </c>
      <c r="N51" s="43">
        <f t="shared" si="89"/>
        <v>5218815</v>
      </c>
      <c r="O51" s="182">
        <f t="shared" si="89"/>
        <v>10394221</v>
      </c>
      <c r="P51" s="43">
        <f t="shared" si="89"/>
        <v>1614</v>
      </c>
      <c r="Q51" s="182">
        <f t="shared" si="89"/>
        <v>10395835</v>
      </c>
      <c r="R51" s="45"/>
      <c r="S51" s="43"/>
      <c r="T51" s="182"/>
      <c r="U51" s="43"/>
      <c r="V51" s="182"/>
      <c r="W51" s="46"/>
    </row>
    <row r="52" spans="1:23" ht="14.25" customHeight="1" thickTop="1" thickBot="1">
      <c r="A52" s="381" t="str">
        <f t="shared" si="87"/>
        <v xml:space="preserve"> </v>
      </c>
      <c r="B52" s="131" t="s">
        <v>63</v>
      </c>
      <c r="C52" s="132">
        <f t="shared" ref="C52:E52" si="90">+C38+C42+C46+C51</f>
        <v>132003</v>
      </c>
      <c r="D52" s="134">
        <f t="shared" si="90"/>
        <v>132006</v>
      </c>
      <c r="E52" s="164">
        <f t="shared" si="90"/>
        <v>264009</v>
      </c>
      <c r="F52" s="132"/>
      <c r="G52" s="134"/>
      <c r="H52" s="164"/>
      <c r="I52" s="136"/>
      <c r="J52" s="7"/>
      <c r="L52" s="41" t="s">
        <v>63</v>
      </c>
      <c r="M52" s="45">
        <f t="shared" ref="M52:Q52" si="91">+M38+M42+M46+M51</f>
        <v>19741650</v>
      </c>
      <c r="N52" s="43">
        <f t="shared" si="91"/>
        <v>19737000</v>
      </c>
      <c r="O52" s="182">
        <f t="shared" si="91"/>
        <v>39478650</v>
      </c>
      <c r="P52" s="44">
        <f t="shared" si="91"/>
        <v>6436</v>
      </c>
      <c r="Q52" s="185">
        <f t="shared" si="91"/>
        <v>39485086</v>
      </c>
      <c r="R52" s="45"/>
      <c r="S52" s="43"/>
      <c r="T52" s="182"/>
      <c r="U52" s="44"/>
      <c r="V52" s="185"/>
      <c r="W52" s="46"/>
    </row>
    <row r="53" spans="1:23" ht="14.25" thickTop="1" thickBot="1">
      <c r="B53" s="145" t="s">
        <v>60</v>
      </c>
      <c r="C53" s="106"/>
      <c r="D53" s="106"/>
      <c r="E53" s="106"/>
      <c r="F53" s="106"/>
      <c r="G53" s="106"/>
      <c r="H53" s="106"/>
      <c r="I53" s="107"/>
      <c r="J53" s="3"/>
      <c r="L53" s="54" t="s">
        <v>60</v>
      </c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1:23" ht="13.5" thickTop="1">
      <c r="B54" s="449" t="s">
        <v>27</v>
      </c>
      <c r="C54" s="450"/>
      <c r="D54" s="450"/>
      <c r="E54" s="450"/>
      <c r="F54" s="450"/>
      <c r="G54" s="450"/>
      <c r="H54" s="450"/>
      <c r="I54" s="451"/>
      <c r="J54" s="3"/>
      <c r="L54" s="452" t="s">
        <v>28</v>
      </c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4"/>
    </row>
    <row r="55" spans="1:23" ht="13.5" thickBot="1">
      <c r="B55" s="455" t="s">
        <v>30</v>
      </c>
      <c r="C55" s="456"/>
      <c r="D55" s="456"/>
      <c r="E55" s="456"/>
      <c r="F55" s="456"/>
      <c r="G55" s="456"/>
      <c r="H55" s="456"/>
      <c r="I55" s="457"/>
      <c r="J55" s="3"/>
      <c r="L55" s="458" t="s">
        <v>50</v>
      </c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60"/>
    </row>
    <row r="56" spans="1:23" ht="14.25" thickTop="1" thickBot="1">
      <c r="B56" s="105"/>
      <c r="C56" s="106"/>
      <c r="D56" s="106"/>
      <c r="E56" s="106"/>
      <c r="F56" s="106"/>
      <c r="G56" s="106"/>
      <c r="H56" s="106"/>
      <c r="I56" s="107"/>
      <c r="J56" s="3"/>
      <c r="L56" s="5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3"/>
    </row>
    <row r="57" spans="1:23" ht="14.25" thickTop="1" thickBot="1">
      <c r="B57" s="108"/>
      <c r="C57" s="461" t="s">
        <v>64</v>
      </c>
      <c r="D57" s="462"/>
      <c r="E57" s="463"/>
      <c r="F57" s="461" t="s">
        <v>65</v>
      </c>
      <c r="G57" s="462"/>
      <c r="H57" s="463"/>
      <c r="I57" s="109" t="s">
        <v>2</v>
      </c>
      <c r="J57" s="3"/>
      <c r="L57" s="11"/>
      <c r="M57" s="464" t="s">
        <v>64</v>
      </c>
      <c r="N57" s="465"/>
      <c r="O57" s="465"/>
      <c r="P57" s="465"/>
      <c r="Q57" s="466"/>
      <c r="R57" s="464" t="s">
        <v>65</v>
      </c>
      <c r="S57" s="465"/>
      <c r="T57" s="465"/>
      <c r="U57" s="465"/>
      <c r="V57" s="466"/>
      <c r="W57" s="12" t="s">
        <v>2</v>
      </c>
    </row>
    <row r="58" spans="1:23" ht="13.5" thickTop="1">
      <c r="B58" s="110" t="s">
        <v>3</v>
      </c>
      <c r="C58" s="111"/>
      <c r="D58" s="112"/>
      <c r="E58" s="113"/>
      <c r="F58" s="111"/>
      <c r="G58" s="112"/>
      <c r="H58" s="113"/>
      <c r="I58" s="114" t="s">
        <v>4</v>
      </c>
      <c r="J58" s="3"/>
      <c r="L58" s="13" t="s">
        <v>3</v>
      </c>
      <c r="M58" s="19"/>
      <c r="N58" s="15"/>
      <c r="O58" s="16"/>
      <c r="P58" s="17"/>
      <c r="Q58" s="20"/>
      <c r="R58" s="19"/>
      <c r="S58" s="15"/>
      <c r="T58" s="16"/>
      <c r="U58" s="17"/>
      <c r="V58" s="20"/>
      <c r="W58" s="21" t="s">
        <v>4</v>
      </c>
    </row>
    <row r="59" spans="1:23" ht="13.5" thickBot="1">
      <c r="B59" s="115" t="s">
        <v>29</v>
      </c>
      <c r="C59" s="116" t="s">
        <v>5</v>
      </c>
      <c r="D59" s="117" t="s">
        <v>6</v>
      </c>
      <c r="E59" s="408" t="s">
        <v>7</v>
      </c>
      <c r="F59" s="116" t="s">
        <v>5</v>
      </c>
      <c r="G59" s="117" t="s">
        <v>6</v>
      </c>
      <c r="H59" s="210" t="s">
        <v>7</v>
      </c>
      <c r="I59" s="119"/>
      <c r="J59" s="3"/>
      <c r="L59" s="22"/>
      <c r="M59" s="27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1:23" ht="5.25" customHeight="1" thickTop="1">
      <c r="B60" s="110"/>
      <c r="C60" s="120"/>
      <c r="D60" s="121"/>
      <c r="E60" s="122"/>
      <c r="F60" s="120"/>
      <c r="G60" s="121"/>
      <c r="H60" s="122"/>
      <c r="I60" s="123"/>
      <c r="J60" s="3"/>
      <c r="L60" s="13"/>
      <c r="M60" s="33"/>
      <c r="N60" s="30"/>
      <c r="O60" s="31"/>
      <c r="P60" s="32"/>
      <c r="Q60" s="34"/>
      <c r="R60" s="33"/>
      <c r="S60" s="30"/>
      <c r="T60" s="31"/>
      <c r="U60" s="32"/>
      <c r="V60" s="34"/>
      <c r="W60" s="35"/>
    </row>
    <row r="61" spans="1:23" ht="14.25" customHeight="1">
      <c r="A61" s="3" t="str">
        <f t="shared" si="0"/>
        <v xml:space="preserve"> </v>
      </c>
      <c r="B61" s="110" t="s">
        <v>13</v>
      </c>
      <c r="C61" s="124">
        <f t="shared" ref="C61:E61" si="92">+C9+C35</f>
        <v>16939</v>
      </c>
      <c r="D61" s="126">
        <f t="shared" si="92"/>
        <v>16956</v>
      </c>
      <c r="E61" s="163">
        <f t="shared" si="92"/>
        <v>33895</v>
      </c>
      <c r="F61" s="124">
        <f t="shared" ref="F61:H63" si="93">+F9+F35</f>
        <v>18742</v>
      </c>
      <c r="G61" s="126">
        <f t="shared" si="93"/>
        <v>18743</v>
      </c>
      <c r="H61" s="163">
        <f t="shared" si="93"/>
        <v>37485</v>
      </c>
      <c r="I61" s="127">
        <f t="shared" ref="I61:I72" si="94">IF(E61=0,0,((H61/E61)-1)*100)</f>
        <v>10.591532674435754</v>
      </c>
      <c r="J61" s="3"/>
      <c r="L61" s="13" t="s">
        <v>13</v>
      </c>
      <c r="M61" s="39">
        <f>'Lcc_BKK+DMK'!M61+Lcc_CNX!M61+Lcc_HDY!M61+Lcc_HKT!M61+Lcc_CEI!M61</f>
        <v>2718136</v>
      </c>
      <c r="N61" s="37">
        <f>'Lcc_BKK+DMK'!N61+Lcc_CNX!N61+Lcc_HDY!N61+Lcc_HKT!N61+Lcc_CEI!N61</f>
        <v>2657163</v>
      </c>
      <c r="O61" s="181">
        <f t="shared" ref="O61:O62" si="95">SUM(M61:N61)</f>
        <v>5375299</v>
      </c>
      <c r="P61" s="38">
        <f>+Lcc_BKK!P61+Lcc_DMK!P61+Lcc_CNX!P61+Lcc_HDY!P61+Lcc_HKT!P61+Lcc_CEI!P61</f>
        <v>3164</v>
      </c>
      <c r="Q61" s="184">
        <f t="shared" ref="Q61:Q62" si="96">O61+P61</f>
        <v>5378463</v>
      </c>
      <c r="R61" s="39">
        <f>'Lcc_BKK+DMK'!R61+Lcc_CNX!R61+Lcc_HDY!R61+Lcc_HKT!R61+Lcc_CEI!R61</f>
        <v>3057517</v>
      </c>
      <c r="S61" s="37">
        <f>'Lcc_BKK+DMK'!S61+Lcc_CNX!S61+Lcc_HDY!S61+Lcc_HKT!S61+Lcc_CEI!S61</f>
        <v>3008775</v>
      </c>
      <c r="T61" s="181">
        <f t="shared" ref="T61:T62" si="97">SUM(R61:S61)</f>
        <v>6066292</v>
      </c>
      <c r="U61" s="38">
        <f>+Lcc_BKK!U61+Lcc_DMK!U61+Lcc_CNX!U61+Lcc_HDY!U61+Lcc_HKT!U61+Lcc_CEI!U61</f>
        <v>2733</v>
      </c>
      <c r="V61" s="184">
        <f t="shared" ref="V61:V72" si="98">T61+U61</f>
        <v>6069025</v>
      </c>
      <c r="W61" s="40">
        <f t="shared" ref="W61:W72" si="99">IF(Q61=0,0,((V61/Q61)-1)*100)</f>
        <v>12.839392964123775</v>
      </c>
    </row>
    <row r="62" spans="1:23" ht="14.25" customHeight="1">
      <c r="A62" s="3" t="str">
        <f t="shared" si="0"/>
        <v xml:space="preserve"> </v>
      </c>
      <c r="B62" s="110" t="s">
        <v>14</v>
      </c>
      <c r="C62" s="124">
        <f t="shared" ref="C62:E62" si="100">+C10+C36</f>
        <v>15412</v>
      </c>
      <c r="D62" s="126">
        <f t="shared" si="100"/>
        <v>15409</v>
      </c>
      <c r="E62" s="163">
        <f t="shared" si="100"/>
        <v>30821</v>
      </c>
      <c r="F62" s="124">
        <f t="shared" si="93"/>
        <v>17118</v>
      </c>
      <c r="G62" s="126">
        <f t="shared" si="93"/>
        <v>17127</v>
      </c>
      <c r="H62" s="163">
        <f t="shared" si="93"/>
        <v>34245</v>
      </c>
      <c r="I62" s="127">
        <f t="shared" si="94"/>
        <v>11.109308588300193</v>
      </c>
      <c r="J62" s="3"/>
      <c r="L62" s="13" t="s">
        <v>14</v>
      </c>
      <c r="M62" s="39">
        <f>'Lcc_BKK+DMK'!M62+Lcc_CNX!M62+Lcc_HDY!M62+Lcc_HKT!M62+Lcc_CEI!M62</f>
        <v>2449434</v>
      </c>
      <c r="N62" s="37">
        <f>'Lcc_BKK+DMK'!N62+Lcc_CNX!N62+Lcc_HDY!N62+Lcc_HKT!N62+Lcc_CEI!N62</f>
        <v>2495755</v>
      </c>
      <c r="O62" s="181">
        <f t="shared" si="95"/>
        <v>4945189</v>
      </c>
      <c r="P62" s="38">
        <f>+Lcc_BKK!P62+Lcc_DMK!P62+Lcc_CNX!P62+Lcc_HDY!P62+Lcc_HKT!P62+Lcc_CEI!P62</f>
        <v>2966</v>
      </c>
      <c r="Q62" s="184">
        <f t="shared" si="96"/>
        <v>4948155</v>
      </c>
      <c r="R62" s="39">
        <f>'Lcc_BKK+DMK'!R62+Lcc_CNX!R62+Lcc_HDY!R62+Lcc_HKT!R62+Lcc_CEI!R62</f>
        <v>2827087</v>
      </c>
      <c r="S62" s="37">
        <f>'Lcc_BKK+DMK'!S62+Lcc_CNX!S62+Lcc_HDY!S62+Lcc_HKT!S62+Lcc_CEI!S62</f>
        <v>2849147</v>
      </c>
      <c r="T62" s="181">
        <f t="shared" si="97"/>
        <v>5676234</v>
      </c>
      <c r="U62" s="38">
        <f>+Lcc_BKK!U62+Lcc_DMK!U62+Lcc_CNX!U62+Lcc_HDY!U62+Lcc_HKT!U62+Lcc_CEI!U62</f>
        <v>4136</v>
      </c>
      <c r="V62" s="184">
        <f t="shared" si="98"/>
        <v>5680370</v>
      </c>
      <c r="W62" s="40">
        <f t="shared" si="99"/>
        <v>14.797737742653583</v>
      </c>
    </row>
    <row r="63" spans="1:23" ht="14.25" customHeight="1" thickBot="1">
      <c r="A63" s="3" t="str">
        <f>IF(ISERROR(F63/G63)," ",IF(F63/G63&gt;0.5,IF(F63/G63&lt;1.5," ","NOT OK"),"NOT OK"))</f>
        <v xml:space="preserve"> </v>
      </c>
      <c r="B63" s="110" t="s">
        <v>15</v>
      </c>
      <c r="C63" s="124">
        <f t="shared" ref="C63:E63" si="101">+C11+C37</f>
        <v>16961</v>
      </c>
      <c r="D63" s="126">
        <f t="shared" si="101"/>
        <v>16970</v>
      </c>
      <c r="E63" s="163">
        <f t="shared" si="101"/>
        <v>33931</v>
      </c>
      <c r="F63" s="124">
        <f t="shared" si="93"/>
        <v>19098</v>
      </c>
      <c r="G63" s="126">
        <f t="shared" si="93"/>
        <v>19079</v>
      </c>
      <c r="H63" s="163">
        <f t="shared" si="93"/>
        <v>38177</v>
      </c>
      <c r="I63" s="127">
        <f>IF(E63=0,0,((H63/E63)-1)*100)</f>
        <v>12.513630603283143</v>
      </c>
      <c r="J63" s="3"/>
      <c r="L63" s="13" t="s">
        <v>15</v>
      </c>
      <c r="M63" s="39">
        <f>'Lcc_BKK+DMK'!M63+Lcc_CNX!M63+Lcc_HDY!M63+Lcc_HKT!M63+Lcc_CEI!M63</f>
        <v>2665269</v>
      </c>
      <c r="N63" s="37">
        <f>'Lcc_BKK+DMK'!N63+Lcc_CNX!N63+Lcc_HDY!N63+Lcc_HKT!N63+Lcc_CEI!N63</f>
        <v>2683176</v>
      </c>
      <c r="O63" s="181">
        <f>SUM(M63:N63)</f>
        <v>5348445</v>
      </c>
      <c r="P63" s="38">
        <f>+Lcc_BKK!P63+Lcc_DMK!P63+Lcc_CNX!P63+Lcc_HDY!P63+Lcc_HKT!P63+Lcc_CEI!P63</f>
        <v>3686</v>
      </c>
      <c r="Q63" s="184">
        <f>O63+P63</f>
        <v>5352131</v>
      </c>
      <c r="R63" s="39">
        <f>'Lcc_BKK+DMK'!R63+Lcc_CNX!R63+Lcc_HDY!R63+Lcc_HKT!R63+Lcc_CEI!R63</f>
        <v>3054429</v>
      </c>
      <c r="S63" s="37">
        <f>'Lcc_BKK+DMK'!S63+Lcc_CNX!S63+Lcc_HDY!S63+Lcc_HKT!S63+Lcc_CEI!S63</f>
        <v>3068735</v>
      </c>
      <c r="T63" s="181">
        <f>SUM(R63:S63)</f>
        <v>6123164</v>
      </c>
      <c r="U63" s="38">
        <f>+Lcc_BKK!U63+Lcc_DMK!U63+Lcc_CNX!U63+Lcc_HDY!U63+Lcc_HKT!U63+Lcc_CEI!U63</f>
        <v>3876</v>
      </c>
      <c r="V63" s="184">
        <f>T63+U63</f>
        <v>6127040</v>
      </c>
      <c r="W63" s="40">
        <f>IF(Q63=0,0,((V63/Q63)-1)*100)</f>
        <v>14.478513324879373</v>
      </c>
    </row>
    <row r="64" spans="1:23" ht="14.25" customHeight="1" thickTop="1" thickBot="1">
      <c r="A64" s="3" t="str">
        <f t="shared" si="0"/>
        <v xml:space="preserve"> </v>
      </c>
      <c r="B64" s="131" t="s">
        <v>61</v>
      </c>
      <c r="C64" s="132">
        <f t="shared" ref="C64:E64" si="102">+C61+C62+C63</f>
        <v>49312</v>
      </c>
      <c r="D64" s="134">
        <f t="shared" si="102"/>
        <v>49335</v>
      </c>
      <c r="E64" s="164">
        <f t="shared" si="102"/>
        <v>98647</v>
      </c>
      <c r="F64" s="132">
        <f t="shared" ref="F64:H64" si="103">+F61+F62+F63</f>
        <v>54958</v>
      </c>
      <c r="G64" s="134">
        <f t="shared" si="103"/>
        <v>54949</v>
      </c>
      <c r="H64" s="164">
        <f t="shared" si="103"/>
        <v>109907</v>
      </c>
      <c r="I64" s="136">
        <f>IF(E64=0,0,((H64/E64)-1)*100)</f>
        <v>11.414437337171934</v>
      </c>
      <c r="J64" s="7"/>
      <c r="L64" s="41" t="s">
        <v>61</v>
      </c>
      <c r="M64" s="45">
        <f t="shared" ref="M64:Q64" si="104">+M61+M62+M63</f>
        <v>7832839</v>
      </c>
      <c r="N64" s="43">
        <f t="shared" si="104"/>
        <v>7836094</v>
      </c>
      <c r="O64" s="182">
        <f t="shared" si="104"/>
        <v>15668933</v>
      </c>
      <c r="P64" s="44">
        <f t="shared" si="104"/>
        <v>9816</v>
      </c>
      <c r="Q64" s="185">
        <f t="shared" si="104"/>
        <v>15678749</v>
      </c>
      <c r="R64" s="45">
        <f t="shared" ref="R64:U64" si="105">+R61+R62+R63</f>
        <v>8939033</v>
      </c>
      <c r="S64" s="43">
        <f t="shared" si="105"/>
        <v>8926657</v>
      </c>
      <c r="T64" s="182">
        <f t="shared" si="105"/>
        <v>17865690</v>
      </c>
      <c r="U64" s="44">
        <f t="shared" si="105"/>
        <v>10745</v>
      </c>
      <c r="V64" s="185">
        <f t="shared" ref="V64" si="106">+V61+V62+V63</f>
        <v>17876435</v>
      </c>
      <c r="W64" s="46">
        <f t="shared" ref="W64" si="107">IF(Q64=0,0,((V64/Q64)-1)*100)</f>
        <v>14.016972910274927</v>
      </c>
    </row>
    <row r="65" spans="1:23" ht="14.25" customHeight="1" thickTop="1">
      <c r="A65" s="3" t="str">
        <f t="shared" si="0"/>
        <v xml:space="preserve"> </v>
      </c>
      <c r="B65" s="110" t="s">
        <v>16</v>
      </c>
      <c r="C65" s="137">
        <f t="shared" ref="C65:E65" si="108">+C13+C39</f>
        <v>16444</v>
      </c>
      <c r="D65" s="139">
        <f t="shared" si="108"/>
        <v>16437</v>
      </c>
      <c r="E65" s="163">
        <f t="shared" si="108"/>
        <v>32881</v>
      </c>
      <c r="F65" s="137">
        <f t="shared" ref="F65:H67" si="109">+F13+F39</f>
        <v>18827</v>
      </c>
      <c r="G65" s="139">
        <f t="shared" si="109"/>
        <v>18834</v>
      </c>
      <c r="H65" s="163">
        <f t="shared" si="109"/>
        <v>37661</v>
      </c>
      <c r="I65" s="127">
        <f t="shared" si="94"/>
        <v>14.53727076427116</v>
      </c>
      <c r="J65" s="7"/>
      <c r="L65" s="13" t="s">
        <v>16</v>
      </c>
      <c r="M65" s="39">
        <f>'Lcc_BKK+DMK'!M65+Lcc_CNX!M65+Lcc_HDY!M65+Lcc_HKT!M65+Lcc_CEI!M65</f>
        <v>2594221</v>
      </c>
      <c r="N65" s="37">
        <f>'Lcc_BKK+DMK'!N65+Lcc_CNX!N65+Lcc_HDY!N65+Lcc_HKT!N65+Lcc_CEI!N65</f>
        <v>2590921</v>
      </c>
      <c r="O65" s="181">
        <f t="shared" ref="O65" si="110">SUM(M65:N65)</f>
        <v>5185142</v>
      </c>
      <c r="P65" s="38">
        <f>+Lcc_BKK!P65+Lcc_DMK!P65+Lcc_CNX!P65+Lcc_HDY!P65+Lcc_HKT!P65+Lcc_CEI!P65</f>
        <v>1942</v>
      </c>
      <c r="Q65" s="184">
        <f t="shared" ref="Q65" si="111">O65+P65</f>
        <v>5187084</v>
      </c>
      <c r="R65" s="39">
        <f>'Lcc_BKK+DMK'!R65+Lcc_CNX!R65+Lcc_HDY!R65+Lcc_HKT!R65+Lcc_CEI!R65</f>
        <v>2980939</v>
      </c>
      <c r="S65" s="37">
        <f>'Lcc_BKK+DMK'!S65+Lcc_CNX!S65+Lcc_HDY!S65+Lcc_HKT!S65+Lcc_CEI!S65</f>
        <v>2996635</v>
      </c>
      <c r="T65" s="181">
        <f t="shared" ref="T65" si="112">SUM(R65:S65)</f>
        <v>5977574</v>
      </c>
      <c r="U65" s="38">
        <f>+Lcc_BKK!U65+Lcc_DMK!U65+Lcc_CNX!U65+Lcc_HDY!U65+Lcc_HKT!U65+Lcc_CEI!U65</f>
        <v>3237</v>
      </c>
      <c r="V65" s="184">
        <f t="shared" si="98"/>
        <v>5980811</v>
      </c>
      <c r="W65" s="40">
        <f t="shared" si="99"/>
        <v>15.301988554648439</v>
      </c>
    </row>
    <row r="66" spans="1:23" ht="14.25" customHeight="1">
      <c r="A66" s="3" t="str">
        <f>IF(ISERROR(F66/G66)," ",IF(F66/G66&gt;0.5,IF(F66/G66&lt;1.5," ","NOT OK"),"NOT OK"))</f>
        <v xml:space="preserve"> </v>
      </c>
      <c r="B66" s="110" t="s">
        <v>17</v>
      </c>
      <c r="C66" s="137">
        <f t="shared" ref="C66:E66" si="113">+C14+C40</f>
        <v>16626</v>
      </c>
      <c r="D66" s="139">
        <f t="shared" si="113"/>
        <v>16629</v>
      </c>
      <c r="E66" s="163">
        <f t="shared" si="113"/>
        <v>33255</v>
      </c>
      <c r="F66" s="137">
        <f t="shared" si="109"/>
        <v>19095</v>
      </c>
      <c r="G66" s="139">
        <f t="shared" si="109"/>
        <v>19094</v>
      </c>
      <c r="H66" s="163">
        <f t="shared" si="109"/>
        <v>38189</v>
      </c>
      <c r="I66" s="127">
        <f>IF(E66=0,0,((H66/E66)-1)*100)</f>
        <v>14.836866636596003</v>
      </c>
      <c r="J66" s="3"/>
      <c r="L66" s="13" t="s">
        <v>17</v>
      </c>
      <c r="M66" s="39">
        <f>'Lcc_BKK+DMK'!M66+Lcc_CNX!M66+Lcc_HDY!M66+Lcc_HKT!M66+Lcc_CEI!M66</f>
        <v>2474650</v>
      </c>
      <c r="N66" s="37">
        <f>'Lcc_BKK+DMK'!N66+Lcc_CNX!N66+Lcc_HDY!N66+Lcc_HKT!N66+Lcc_CEI!N66</f>
        <v>2478077</v>
      </c>
      <c r="O66" s="181">
        <f>SUM(M66:N66)</f>
        <v>4952727</v>
      </c>
      <c r="P66" s="401">
        <f>+Lcc_BKK!P66+Lcc_DMK!P66+Lcc_CNX!P66+Lcc_HDY!P66+Lcc_HKT!P66+Lcc_CEI!P66</f>
        <v>2985</v>
      </c>
      <c r="Q66" s="181">
        <f>O66+P66</f>
        <v>4955712</v>
      </c>
      <c r="R66" s="39">
        <f>'Lcc_BKK+DMK'!R66+Lcc_CNX!R66+Lcc_HDY!R66+Lcc_HKT!R66+Lcc_CEI!R66</f>
        <v>2878683</v>
      </c>
      <c r="S66" s="37">
        <f>'Lcc_BKK+DMK'!S66+Lcc_CNX!S66+Lcc_HDY!S66+Lcc_HKT!S66+Lcc_CEI!S66</f>
        <v>2898354</v>
      </c>
      <c r="T66" s="181">
        <f>SUM(R66:S66)</f>
        <v>5777037</v>
      </c>
      <c r="U66" s="147">
        <f>+Lcc_BKK!U66+Lcc_DMK!U66+Lcc_CNX!U66+Lcc_HDY!U66+Lcc_HKT!U66+Lcc_CEI!U66</f>
        <v>3237</v>
      </c>
      <c r="V66" s="181">
        <f>T66+U66</f>
        <v>5780274</v>
      </c>
      <c r="W66" s="40">
        <f>IF(Q66=0,0,((V66/Q66)-1)*100)</f>
        <v>16.638618224787869</v>
      </c>
    </row>
    <row r="67" spans="1:23" ht="14.25" customHeight="1" thickBot="1">
      <c r="A67" s="3" t="str">
        <f t="shared" ref="A67:A72" si="114">IF(ISERROR(F67/G67)," ",IF(F67/G67&gt;0.5,IF(F67/G67&lt;1.5," ","NOT OK"),"NOT OK"))</f>
        <v xml:space="preserve"> </v>
      </c>
      <c r="B67" s="110" t="s">
        <v>18</v>
      </c>
      <c r="C67" s="137">
        <f t="shared" ref="C67:E67" si="115">+C15+C41</f>
        <v>15858</v>
      </c>
      <c r="D67" s="139">
        <f t="shared" si="115"/>
        <v>15861</v>
      </c>
      <c r="E67" s="163">
        <f t="shared" si="115"/>
        <v>31719</v>
      </c>
      <c r="F67" s="137">
        <f t="shared" si="109"/>
        <v>18328</v>
      </c>
      <c r="G67" s="139">
        <f t="shared" si="109"/>
        <v>18326</v>
      </c>
      <c r="H67" s="163">
        <f t="shared" si="109"/>
        <v>36654</v>
      </c>
      <c r="I67" s="127">
        <f t="shared" si="94"/>
        <v>15.558498061099035</v>
      </c>
      <c r="J67" s="3"/>
      <c r="L67" s="13" t="s">
        <v>18</v>
      </c>
      <c r="M67" s="39">
        <f>'Lcc_BKK+DMK'!M67+Lcc_CNX!M67+Lcc_HDY!M67+Lcc_HKT!M67+Lcc_CEI!M67</f>
        <v>2394010</v>
      </c>
      <c r="N67" s="37">
        <f>'Lcc_BKK+DMK'!N67+Lcc_CNX!N67+Lcc_HDY!N67+Lcc_HKT!N67+Lcc_CEI!N67</f>
        <v>2373183</v>
      </c>
      <c r="O67" s="181">
        <f t="shared" ref="O67" si="116">SUM(M67:N67)</f>
        <v>4767193</v>
      </c>
      <c r="P67" s="401">
        <f>+Lcc_BKK!P67+Lcc_DMK!P67+Lcc_CNX!P67+Lcc_HDY!P67+Lcc_HKT!P67+Lcc_CEI!P67</f>
        <v>2560</v>
      </c>
      <c r="Q67" s="181">
        <f t="shared" ref="Q67" si="117">O67+P67</f>
        <v>4769753</v>
      </c>
      <c r="R67" s="39">
        <f>'Lcc_BKK+DMK'!R67+Lcc_CNX!R67+Lcc_HDY!R67+Lcc_HKT!R67+Lcc_CEI!R67</f>
        <v>2754744</v>
      </c>
      <c r="S67" s="37">
        <f>'Lcc_BKK+DMK'!S67+Lcc_CNX!S67+Lcc_HDY!S67+Lcc_HKT!S67+Lcc_CEI!S67</f>
        <v>2735222</v>
      </c>
      <c r="T67" s="181">
        <f t="shared" ref="T67" si="118">SUM(R67:S67)</f>
        <v>5489966</v>
      </c>
      <c r="U67" s="147">
        <f>+Lcc_BKK!U67+Lcc_DMK!U67+Lcc_CNX!U67+Lcc_HDY!U67+Lcc_HKT!U67+Lcc_CEI!U67</f>
        <v>3247</v>
      </c>
      <c r="V67" s="181">
        <f t="shared" si="98"/>
        <v>5493213</v>
      </c>
      <c r="W67" s="40">
        <f t="shared" si="99"/>
        <v>15.167661721686642</v>
      </c>
    </row>
    <row r="68" spans="1:23" ht="15.75" customHeight="1" thickTop="1" thickBot="1">
      <c r="A68" s="9" t="str">
        <f t="shared" si="114"/>
        <v xml:space="preserve"> </v>
      </c>
      <c r="B68" s="140" t="s">
        <v>19</v>
      </c>
      <c r="C68" s="132">
        <f t="shared" ref="C68:E68" si="119">+C65+C66+C67</f>
        <v>48928</v>
      </c>
      <c r="D68" s="142">
        <f t="shared" si="119"/>
        <v>48927</v>
      </c>
      <c r="E68" s="165">
        <f t="shared" si="119"/>
        <v>97855</v>
      </c>
      <c r="F68" s="132">
        <f t="shared" ref="F68" si="120">+F65+F66+F67</f>
        <v>56250</v>
      </c>
      <c r="G68" s="142">
        <f t="shared" ref="G68" si="121">+G65+G66+G67</f>
        <v>56254</v>
      </c>
      <c r="H68" s="165">
        <f t="shared" ref="H68" si="122">+H65+H66+H67</f>
        <v>112504</v>
      </c>
      <c r="I68" s="135">
        <f t="shared" si="94"/>
        <v>14.970108834500028</v>
      </c>
      <c r="J68" s="9"/>
      <c r="K68" s="10"/>
      <c r="L68" s="47" t="s">
        <v>19</v>
      </c>
      <c r="M68" s="48">
        <f t="shared" ref="M68:Q68" si="123">+M65+M66+M67</f>
        <v>7462881</v>
      </c>
      <c r="N68" s="49">
        <f t="shared" si="123"/>
        <v>7442181</v>
      </c>
      <c r="O68" s="183">
        <f t="shared" si="123"/>
        <v>14905062</v>
      </c>
      <c r="P68" s="49">
        <f t="shared" si="123"/>
        <v>7487</v>
      </c>
      <c r="Q68" s="183">
        <f t="shared" si="123"/>
        <v>14912549</v>
      </c>
      <c r="R68" s="48">
        <f t="shared" ref="R68:U68" si="124">+R65+R66+R67</f>
        <v>8614366</v>
      </c>
      <c r="S68" s="49">
        <f t="shared" si="124"/>
        <v>8630211</v>
      </c>
      <c r="T68" s="183">
        <f t="shared" si="124"/>
        <v>17244577</v>
      </c>
      <c r="U68" s="49">
        <f t="shared" si="124"/>
        <v>9721</v>
      </c>
      <c r="V68" s="183">
        <f t="shared" ref="V68" si="125">+V65+V66+V67</f>
        <v>17254298</v>
      </c>
      <c r="W68" s="50">
        <f t="shared" si="99"/>
        <v>15.703210765644426</v>
      </c>
    </row>
    <row r="69" spans="1:23" ht="14.25" customHeight="1" thickTop="1">
      <c r="A69" s="3" t="str">
        <f t="shared" si="114"/>
        <v xml:space="preserve"> </v>
      </c>
      <c r="B69" s="110" t="s">
        <v>21</v>
      </c>
      <c r="C69" s="124">
        <f t="shared" ref="C69:E69" si="126">+C17+C43</f>
        <v>16861</v>
      </c>
      <c r="D69" s="126">
        <f t="shared" si="126"/>
        <v>16869</v>
      </c>
      <c r="E69" s="166">
        <f t="shared" si="126"/>
        <v>33730</v>
      </c>
      <c r="F69" s="124">
        <f t="shared" ref="F69:H71" si="127">+F17+F43</f>
        <v>18883</v>
      </c>
      <c r="G69" s="126">
        <f t="shared" si="127"/>
        <v>18888</v>
      </c>
      <c r="H69" s="166">
        <f t="shared" si="127"/>
        <v>37771</v>
      </c>
      <c r="I69" s="127">
        <f t="shared" si="94"/>
        <v>11.980432849095756</v>
      </c>
      <c r="J69" s="3"/>
      <c r="L69" s="13" t="s">
        <v>21</v>
      </c>
      <c r="M69" s="39">
        <f>'Lcc_BKK+DMK'!M69+Lcc_CNX!M69+Lcc_HDY!M69+Lcc_HKT!M69+Lcc_CEI!M69</f>
        <v>2615917</v>
      </c>
      <c r="N69" s="37">
        <f>'Lcc_BKK+DMK'!N69+Lcc_CNX!N69+Lcc_HDY!N69+Lcc_HKT!N69+Lcc_CEI!N69</f>
        <v>2611341</v>
      </c>
      <c r="O69" s="181">
        <f t="shared" ref="O69:O72" si="128">SUM(M69:N69)</f>
        <v>5227258</v>
      </c>
      <c r="P69" s="401">
        <f>+Lcc_BKK!P69+Lcc_DMK!P69+Lcc_CNX!P69+Lcc_HDY!P69+Lcc_HKT!P69+Lcc_CEI!P69</f>
        <v>2158</v>
      </c>
      <c r="Q69" s="181">
        <f t="shared" ref="Q69:Q72" si="129">O69+P69</f>
        <v>5229416</v>
      </c>
      <c r="R69" s="39">
        <f>'Lcc_BKK+DMK'!R69+Lcc_CNX!R69+Lcc_HDY!R69+Lcc_HKT!R69+Lcc_CEI!R69</f>
        <v>2854789</v>
      </c>
      <c r="S69" s="37">
        <f>'Lcc_BKK+DMK'!S69+Lcc_CNX!S69+Lcc_HDY!S69+Lcc_HKT!S69+Lcc_CEI!S69</f>
        <v>2869541</v>
      </c>
      <c r="T69" s="181">
        <f t="shared" ref="T69:T72" si="130">SUM(R69:S69)</f>
        <v>5724330</v>
      </c>
      <c r="U69" s="147">
        <f>+Lcc_BKK!U69+Lcc_DMK!U69+Lcc_CNX!U69+Lcc_HDY!U69+Lcc_HKT!U69+Lcc_CEI!U69</f>
        <v>4038</v>
      </c>
      <c r="V69" s="181">
        <f t="shared" si="98"/>
        <v>5728368</v>
      </c>
      <c r="W69" s="40">
        <f t="shared" si="99"/>
        <v>9.5412566145053326</v>
      </c>
    </row>
    <row r="70" spans="1:23" ht="14.25" customHeight="1">
      <c r="A70" s="3" t="str">
        <f t="shared" si="114"/>
        <v xml:space="preserve"> </v>
      </c>
      <c r="B70" s="110" t="s">
        <v>22</v>
      </c>
      <c r="C70" s="124">
        <f t="shared" ref="C70:E70" si="131">+C18+C44</f>
        <v>16933</v>
      </c>
      <c r="D70" s="126">
        <f t="shared" si="131"/>
        <v>16928</v>
      </c>
      <c r="E70" s="159">
        <f t="shared" si="131"/>
        <v>33861</v>
      </c>
      <c r="F70" s="124">
        <f t="shared" si="127"/>
        <v>18810</v>
      </c>
      <c r="G70" s="126">
        <f t="shared" si="127"/>
        <v>18816</v>
      </c>
      <c r="H70" s="159">
        <f t="shared" si="127"/>
        <v>37626</v>
      </c>
      <c r="I70" s="127">
        <f t="shared" si="94"/>
        <v>11.118986444582269</v>
      </c>
      <c r="J70" s="3"/>
      <c r="L70" s="13" t="s">
        <v>22</v>
      </c>
      <c r="M70" s="39">
        <f>'Lcc_BKK+DMK'!M70+Lcc_CNX!M70+Lcc_HDY!M70+Lcc_HKT!M70+Lcc_CEI!M70</f>
        <v>2647196</v>
      </c>
      <c r="N70" s="37">
        <f>'Lcc_BKK+DMK'!N70+Lcc_CNX!N70+Lcc_HDY!N70+Lcc_HKT!N70+Lcc_CEI!N70</f>
        <v>2639977</v>
      </c>
      <c r="O70" s="181">
        <f t="shared" si="128"/>
        <v>5287173</v>
      </c>
      <c r="P70" s="401">
        <f>+Lcc_BKK!P70+Lcc_DMK!P70+Lcc_CNX!P70+Lcc_HDY!P70+Lcc_HKT!P70+Lcc_CEI!P70</f>
        <v>1558</v>
      </c>
      <c r="Q70" s="181">
        <f t="shared" si="129"/>
        <v>5288731</v>
      </c>
      <c r="R70" s="39">
        <f>'Lcc_BKK+DMK'!R70+Lcc_CNX!R70+Lcc_HDY!R70+Lcc_HKT!R70+Lcc_CEI!R70</f>
        <v>2876790</v>
      </c>
      <c r="S70" s="37">
        <f>'Lcc_BKK+DMK'!S70+Lcc_CNX!S70+Lcc_HDY!S70+Lcc_HKT!S70+Lcc_CEI!S70</f>
        <v>2868664</v>
      </c>
      <c r="T70" s="181">
        <f t="shared" si="130"/>
        <v>5745454</v>
      </c>
      <c r="U70" s="147">
        <f>+Lcc_BKK!U70+Lcc_DMK!U70+Lcc_CNX!U70+Lcc_HDY!U70+Lcc_HKT!U70+Lcc_CEI!U70</f>
        <v>5063</v>
      </c>
      <c r="V70" s="181">
        <f t="shared" si="98"/>
        <v>5750517</v>
      </c>
      <c r="W70" s="40">
        <f t="shared" si="99"/>
        <v>8.731508560371104</v>
      </c>
    </row>
    <row r="71" spans="1:23" ht="14.25" customHeight="1" thickBot="1">
      <c r="A71" s="3" t="str">
        <f t="shared" si="114"/>
        <v xml:space="preserve"> </v>
      </c>
      <c r="B71" s="110" t="s">
        <v>23</v>
      </c>
      <c r="C71" s="124">
        <f t="shared" ref="C71:E71" si="132">+C19+C45</f>
        <v>15735</v>
      </c>
      <c r="D71" s="143">
        <f t="shared" si="132"/>
        <v>15738</v>
      </c>
      <c r="E71" s="161">
        <f t="shared" si="132"/>
        <v>31473</v>
      </c>
      <c r="F71" s="124">
        <f t="shared" si="127"/>
        <v>17452</v>
      </c>
      <c r="G71" s="143">
        <f t="shared" si="127"/>
        <v>17452</v>
      </c>
      <c r="H71" s="161">
        <f t="shared" si="127"/>
        <v>34904</v>
      </c>
      <c r="I71" s="144">
        <f t="shared" si="94"/>
        <v>10.901407555682653</v>
      </c>
      <c r="J71" s="3"/>
      <c r="L71" s="13" t="s">
        <v>23</v>
      </c>
      <c r="M71" s="39">
        <f>'Lcc_BKK+DMK'!M71+Lcc_CNX!M71+Lcc_HDY!M71+Lcc_HKT!M71+Lcc_CEI!M71</f>
        <v>2357056</v>
      </c>
      <c r="N71" s="37">
        <f>'Lcc_BKK+DMK'!N71+Lcc_CNX!N71+Lcc_HDY!N71+Lcc_HKT!N71+Lcc_CEI!N71</f>
        <v>2362133</v>
      </c>
      <c r="O71" s="181">
        <f t="shared" si="128"/>
        <v>4719189</v>
      </c>
      <c r="P71" s="38">
        <f>+Lcc_BKK!P71+Lcc_DMK!P71+Lcc_CNX!P71+Lcc_HDY!P71+Lcc_HKT!P71+Lcc_CEI!P71</f>
        <v>1036</v>
      </c>
      <c r="Q71" s="184">
        <f t="shared" si="129"/>
        <v>4720225</v>
      </c>
      <c r="R71" s="39">
        <f>'Lcc_BKK+DMK'!R71+Lcc_CNX!R71+Lcc_HDY!R71+Lcc_HKT!R71+Lcc_CEI!R71</f>
        <v>2518836</v>
      </c>
      <c r="S71" s="37">
        <f>'Lcc_BKK+DMK'!S71+Lcc_CNX!S71+Lcc_HDY!S71+Lcc_HKT!S71+Lcc_CEI!S71</f>
        <v>2530884</v>
      </c>
      <c r="T71" s="181">
        <f t="shared" si="130"/>
        <v>5049720</v>
      </c>
      <c r="U71" s="38">
        <f>+Lcc_BKK!U71+Lcc_DMK!U71+Lcc_CNX!U71+Lcc_HDY!U71+Lcc_HKT!U71+Lcc_CEI!U71</f>
        <v>4895</v>
      </c>
      <c r="V71" s="184">
        <f t="shared" si="98"/>
        <v>5054615</v>
      </c>
      <c r="W71" s="40">
        <f t="shared" si="99"/>
        <v>7.0841961982744506</v>
      </c>
    </row>
    <row r="72" spans="1:23" ht="14.25" customHeight="1" thickTop="1" thickBot="1">
      <c r="A72" s="3" t="str">
        <f t="shared" si="114"/>
        <v xml:space="preserve"> </v>
      </c>
      <c r="B72" s="131" t="s">
        <v>24</v>
      </c>
      <c r="C72" s="132">
        <f t="shared" ref="C72:E72" si="133">+C69+C70+C71</f>
        <v>49529</v>
      </c>
      <c r="D72" s="134">
        <f t="shared" si="133"/>
        <v>49535</v>
      </c>
      <c r="E72" s="167">
        <f t="shared" si="133"/>
        <v>99064</v>
      </c>
      <c r="F72" s="132">
        <f t="shared" ref="F72:H72" si="134">+F69+F70+F71</f>
        <v>55145</v>
      </c>
      <c r="G72" s="134">
        <f t="shared" si="134"/>
        <v>55156</v>
      </c>
      <c r="H72" s="167">
        <f t="shared" si="134"/>
        <v>110301</v>
      </c>
      <c r="I72" s="135">
        <f t="shared" si="94"/>
        <v>11.343172090769604</v>
      </c>
      <c r="J72" s="3"/>
      <c r="L72" s="41" t="s">
        <v>24</v>
      </c>
      <c r="M72" s="45">
        <f>'Lcc_BKK+DMK'!M72+Lcc_CNX!M72+Lcc_HDY!M72+Lcc_HKT!M72+Lcc_CEI!M72</f>
        <v>7620169</v>
      </c>
      <c r="N72" s="43">
        <f>'Lcc_BKK+DMK'!N72+Lcc_CNX!N72+Lcc_HDY!N72+Lcc_HKT!N72+Lcc_CEI!N72</f>
        <v>7613451</v>
      </c>
      <c r="O72" s="182">
        <f t="shared" si="128"/>
        <v>15233620</v>
      </c>
      <c r="P72" s="44">
        <f>+Lcc_BKK!P72+Lcc_DMK!P72+Lcc_CNX!P72+Lcc_HDY!P72+Lcc_HKT!P72+Lcc_CEI!P72</f>
        <v>4752</v>
      </c>
      <c r="Q72" s="185">
        <f t="shared" si="129"/>
        <v>15238372</v>
      </c>
      <c r="R72" s="45">
        <f>'Lcc_BKK+DMK'!R72+Lcc_CNX!R72+Lcc_HDY!R72+Lcc_HKT!R72+Lcc_CEI!R72</f>
        <v>8250415</v>
      </c>
      <c r="S72" s="43">
        <f>'Lcc_BKK+DMK'!S72+Lcc_CNX!S72+Lcc_HDY!S72+Lcc_HKT!S72+Lcc_CEI!S72</f>
        <v>8269089</v>
      </c>
      <c r="T72" s="182">
        <f t="shared" si="130"/>
        <v>16519504</v>
      </c>
      <c r="U72" s="44">
        <f>+Lcc_BKK!U72+Lcc_DMK!U72+Lcc_CNX!U72+Lcc_HDY!U72+Lcc_HKT!U72+Lcc_CEI!U72</f>
        <v>13996</v>
      </c>
      <c r="V72" s="185">
        <f t="shared" si="98"/>
        <v>16533500</v>
      </c>
      <c r="W72" s="46">
        <f t="shared" si="99"/>
        <v>8.4991231346760685</v>
      </c>
    </row>
    <row r="73" spans="1:23" ht="14.25" customHeight="1" thickTop="1" thickBot="1">
      <c r="A73" s="3" t="str">
        <f t="shared" ref="A73:A74" si="135">IF(ISERROR(F73/G73)," ",IF(F73/G73&gt;0.5,IF(F73/G73&lt;1.5," ","NOT OK"),"NOT OK"))</f>
        <v xml:space="preserve"> </v>
      </c>
      <c r="B73" s="110" t="s">
        <v>10</v>
      </c>
      <c r="C73" s="124">
        <f t="shared" ref="C73:E73" si="136">+C21+C47</f>
        <v>17155</v>
      </c>
      <c r="D73" s="126">
        <f t="shared" si="136"/>
        <v>17160</v>
      </c>
      <c r="E73" s="163">
        <f t="shared" si="136"/>
        <v>34315</v>
      </c>
      <c r="F73" s="124">
        <f>+F21+F47</f>
        <v>19226</v>
      </c>
      <c r="G73" s="126">
        <f>+G21+G47</f>
        <v>19225</v>
      </c>
      <c r="H73" s="163">
        <f>+H21+H47</f>
        <v>38451</v>
      </c>
      <c r="I73" s="127">
        <f>IF(E73=0,0,((H73/E73)-1)*100)</f>
        <v>12.053038030016028</v>
      </c>
      <c r="J73" s="3"/>
      <c r="K73" s="6"/>
      <c r="L73" s="13" t="s">
        <v>10</v>
      </c>
      <c r="M73" s="39">
        <f>'Lcc_BKK+DMK'!M73+Lcc_CNX!M73+Lcc_HDY!M73+Lcc_HKT!M73+Lcc_CEI!M73</f>
        <v>2620119</v>
      </c>
      <c r="N73" s="37">
        <f>'Lcc_BKK+DMK'!N73+Lcc_CNX!N73+Lcc_HDY!N73+Lcc_HKT!N73+Lcc_CEI!N73</f>
        <v>2653568</v>
      </c>
      <c r="O73" s="181">
        <f>SUM(M73:N73)</f>
        <v>5273687</v>
      </c>
      <c r="P73" s="38">
        <f>+Lcc_BKK!P73+Lcc_DMK!P73+Lcc_CNX!P73+Lcc_HDY!P73+Lcc_HKT!P73+Lcc_CEI!P73</f>
        <v>2592</v>
      </c>
      <c r="Q73" s="184">
        <f>O73+P73</f>
        <v>5276279</v>
      </c>
      <c r="R73" s="39">
        <f>'Lcc_BKK+DMK'!R73+Lcc_CNX!R73+Lcc_HDY!R73+Lcc_HKT!R73+Lcc_CEI!R73</f>
        <v>2864093</v>
      </c>
      <c r="S73" s="37">
        <f>'Lcc_BKK+DMK'!S73+Lcc_CNX!S73+Lcc_HDY!S73+Lcc_HKT!S73+Lcc_CEI!S73</f>
        <v>2896325</v>
      </c>
      <c r="T73" s="181">
        <f>SUM(R73:S73)</f>
        <v>5760418</v>
      </c>
      <c r="U73" s="38">
        <f>+Lcc_BKK!U73+Lcc_DMK!U73+Lcc_CNX!U73+Lcc_HDY!U73+Lcc_HKT!U73+Lcc_CEI!U73</f>
        <v>4509</v>
      </c>
      <c r="V73" s="184">
        <f>T73+U73</f>
        <v>5764927</v>
      </c>
      <c r="W73" s="40">
        <f t="shared" ref="W73:W74" si="137">IF(Q73=0,0,((V73/Q73)-1)*100)</f>
        <v>9.2612236767615883</v>
      </c>
    </row>
    <row r="74" spans="1:23" ht="14.25" customHeight="1" thickTop="1" thickBot="1">
      <c r="A74" s="380" t="str">
        <f t="shared" si="135"/>
        <v xml:space="preserve"> </v>
      </c>
      <c r="B74" s="131" t="s">
        <v>66</v>
      </c>
      <c r="C74" s="132">
        <f>+C64+C68+C72+C73</f>
        <v>164924</v>
      </c>
      <c r="D74" s="134">
        <f t="shared" ref="D74" si="138">+D64+D68+D72+D73</f>
        <v>164957</v>
      </c>
      <c r="E74" s="167">
        <f t="shared" ref="E74" si="139">+E64+E68+E72+E73</f>
        <v>329881</v>
      </c>
      <c r="F74" s="132">
        <f t="shared" ref="F74" si="140">+F64+F68+F72+F73</f>
        <v>185579</v>
      </c>
      <c r="G74" s="134">
        <f t="shared" ref="G74" si="141">+G64+G68+G72+G73</f>
        <v>185584</v>
      </c>
      <c r="H74" s="167">
        <f t="shared" ref="H74" si="142">+H64+H68+H72+H73</f>
        <v>371163</v>
      </c>
      <c r="I74" s="135">
        <f t="shared" ref="I74" si="143">IF(E74=0,0,((H74/E74)-1)*100)</f>
        <v>12.514209669547505</v>
      </c>
      <c r="J74" s="3"/>
      <c r="L74" s="41" t="s">
        <v>66</v>
      </c>
      <c r="M74" s="45">
        <f>+M64+M68+M72+M73</f>
        <v>25536008</v>
      </c>
      <c r="N74" s="43">
        <f t="shared" ref="N74" si="144">+N64+N68+N72+N73</f>
        <v>25545294</v>
      </c>
      <c r="O74" s="182">
        <f t="shared" ref="O74" si="145">+O64+O68+O72+O73</f>
        <v>51081302</v>
      </c>
      <c r="P74" s="43">
        <f t="shared" ref="P74" si="146">+P64+P68+P72+P73</f>
        <v>24647</v>
      </c>
      <c r="Q74" s="182">
        <f t="shared" ref="Q74" si="147">+Q64+Q68+Q72+Q73</f>
        <v>51105949</v>
      </c>
      <c r="R74" s="45">
        <f t="shared" ref="R74" si="148">+R64+R68+R72+R73</f>
        <v>28667907</v>
      </c>
      <c r="S74" s="43">
        <f t="shared" ref="S74" si="149">+S64+S68+S72+S73</f>
        <v>28722282</v>
      </c>
      <c r="T74" s="182">
        <f t="shared" ref="T74" si="150">+T64+T68+T72+T73</f>
        <v>57390189</v>
      </c>
      <c r="U74" s="43">
        <f t="shared" ref="U74" si="151">+U64+U68+U72+U73</f>
        <v>38971</v>
      </c>
      <c r="V74" s="182">
        <f t="shared" ref="V74" si="152">+V64+V68+V72+V73</f>
        <v>57429160</v>
      </c>
      <c r="W74" s="46">
        <f t="shared" si="137"/>
        <v>12.372749403401162</v>
      </c>
    </row>
    <row r="75" spans="1:23" ht="14.25" customHeight="1" thickTop="1">
      <c r="A75" s="3" t="str">
        <f>IF(ISERROR(F75/G75)," ",IF(F75/G75&gt;0.5,IF(F75/G75&lt;1.5," ","NOT OK"),"NOT OK"))</f>
        <v xml:space="preserve"> </v>
      </c>
      <c r="B75" s="110" t="s">
        <v>11</v>
      </c>
      <c r="C75" s="124">
        <f t="shared" ref="C75:E75" si="153">+C23+C49</f>
        <v>17380</v>
      </c>
      <c r="D75" s="126">
        <f t="shared" si="153"/>
        <v>17374</v>
      </c>
      <c r="E75" s="163">
        <f t="shared" si="153"/>
        <v>34754</v>
      </c>
      <c r="F75" s="124"/>
      <c r="G75" s="126"/>
      <c r="H75" s="163"/>
      <c r="I75" s="127"/>
      <c r="J75" s="3"/>
      <c r="K75" s="6"/>
      <c r="L75" s="13" t="s">
        <v>11</v>
      </c>
      <c r="M75" s="39">
        <f>'Lcc_BKK+DMK'!M75+Lcc_CNX!M75+Lcc_HDY!M75+Lcc_HKT!M75+Lcc_CEI!M75</f>
        <v>2693578</v>
      </c>
      <c r="N75" s="37">
        <f>'Lcc_BKK+DMK'!N75+Lcc_CNX!N75+Lcc_HDY!N75+Lcc_HKT!N75+Lcc_CEI!N75</f>
        <v>2677902</v>
      </c>
      <c r="O75" s="181">
        <f>SUM(M75:N75)</f>
        <v>5371480</v>
      </c>
      <c r="P75" s="38">
        <f>+Lcc_BKK!P75+Lcc_DMK!P75+Lcc_CNX!P75+Lcc_HDY!P75+Lcc_HKT!P75+Lcc_CEI!P75</f>
        <v>2881</v>
      </c>
      <c r="Q75" s="184">
        <f>O75+P75</f>
        <v>5374361</v>
      </c>
      <c r="R75" s="39"/>
      <c r="S75" s="37"/>
      <c r="T75" s="181"/>
      <c r="U75" s="38"/>
      <c r="V75" s="184"/>
      <c r="W75" s="40"/>
    </row>
    <row r="76" spans="1:23" ht="14.25" customHeight="1" thickBot="1">
      <c r="A76" s="3" t="str">
        <f>IF(ISERROR(F76/G76)," ",IF(F76/G76&gt;0.5,IF(F76/G76&lt;1.5," ","NOT OK"),"NOT OK"))</f>
        <v xml:space="preserve"> </v>
      </c>
      <c r="B76" s="115" t="s">
        <v>12</v>
      </c>
      <c r="C76" s="128">
        <f t="shared" ref="C76:E76" si="154">+C24+C50</f>
        <v>18404</v>
      </c>
      <c r="D76" s="130">
        <f t="shared" si="154"/>
        <v>18406</v>
      </c>
      <c r="E76" s="163">
        <f t="shared" si="154"/>
        <v>36810</v>
      </c>
      <c r="F76" s="128"/>
      <c r="G76" s="130"/>
      <c r="H76" s="163"/>
      <c r="I76" s="127"/>
      <c r="J76" s="3"/>
      <c r="K76" s="6"/>
      <c r="L76" s="22" t="s">
        <v>12</v>
      </c>
      <c r="M76" s="39">
        <f>'Lcc_BKK+DMK'!M76+Lcc_CNX!M76+Lcc_HDY!M76+Lcc_HKT!M76+Lcc_CEI!M76</f>
        <v>2933600</v>
      </c>
      <c r="N76" s="37">
        <f>'Lcc_BKK+DMK'!N76+Lcc_CNX!N76+Lcc_HDY!N76+Lcc_HKT!N76+Lcc_CEI!N76</f>
        <v>2966597</v>
      </c>
      <c r="O76" s="181">
        <f>SUM(M76:N76)</f>
        <v>5900197</v>
      </c>
      <c r="P76" s="38">
        <f>+Lcc_BKK!P76+Lcc_DMK!P76+Lcc_CNX!P76+Lcc_HDY!P76+Lcc_HKT!P76+Lcc_CEI!P76</f>
        <v>5235</v>
      </c>
      <c r="Q76" s="184">
        <f>O76+P76</f>
        <v>5905432</v>
      </c>
      <c r="R76" s="39"/>
      <c r="S76" s="37"/>
      <c r="T76" s="181"/>
      <c r="U76" s="38"/>
      <c r="V76" s="184"/>
      <c r="W76" s="40"/>
    </row>
    <row r="77" spans="1:23" ht="14.25" customHeight="1" thickTop="1" thickBot="1">
      <c r="A77" s="380" t="str">
        <f t="shared" ref="A77:A78" si="155">IF(ISERROR(F77/G77)," ",IF(F77/G77&gt;0.5,IF(F77/G77&lt;1.5," ","NOT OK"),"NOT OK"))</f>
        <v xml:space="preserve"> </v>
      </c>
      <c r="B77" s="131" t="s">
        <v>57</v>
      </c>
      <c r="C77" s="132">
        <f t="shared" ref="C77:E77" si="156">+C73+C75+C76</f>
        <v>52939</v>
      </c>
      <c r="D77" s="134">
        <f t="shared" si="156"/>
        <v>52940</v>
      </c>
      <c r="E77" s="167">
        <f t="shared" si="156"/>
        <v>105879</v>
      </c>
      <c r="F77" s="132"/>
      <c r="G77" s="134"/>
      <c r="H77" s="167"/>
      <c r="I77" s="135"/>
      <c r="J77" s="3"/>
      <c r="L77" s="41" t="s">
        <v>57</v>
      </c>
      <c r="M77" s="45">
        <f t="shared" ref="M77:Q77" si="157">+M73+M75+M76</f>
        <v>8247297</v>
      </c>
      <c r="N77" s="43">
        <f t="shared" si="157"/>
        <v>8298067</v>
      </c>
      <c r="O77" s="182">
        <f t="shared" si="157"/>
        <v>16545364</v>
      </c>
      <c r="P77" s="43">
        <f t="shared" si="157"/>
        <v>10708</v>
      </c>
      <c r="Q77" s="182">
        <f t="shared" si="157"/>
        <v>16556072</v>
      </c>
      <c r="R77" s="45"/>
      <c r="S77" s="43"/>
      <c r="T77" s="182"/>
      <c r="U77" s="43"/>
      <c r="V77" s="182"/>
      <c r="W77" s="46"/>
    </row>
    <row r="78" spans="1:23" ht="14.25" customHeight="1" thickTop="1" thickBot="1">
      <c r="A78" s="381" t="str">
        <f t="shared" si="155"/>
        <v xml:space="preserve"> </v>
      </c>
      <c r="B78" s="131" t="s">
        <v>63</v>
      </c>
      <c r="C78" s="132">
        <f t="shared" ref="C78:E78" si="158">+C64+C68+C72+C77</f>
        <v>200708</v>
      </c>
      <c r="D78" s="134">
        <f t="shared" si="158"/>
        <v>200737</v>
      </c>
      <c r="E78" s="164">
        <f t="shared" si="158"/>
        <v>401445</v>
      </c>
      <c r="F78" s="132"/>
      <c r="G78" s="134"/>
      <c r="H78" s="164"/>
      <c r="I78" s="136"/>
      <c r="J78" s="7"/>
      <c r="L78" s="41" t="s">
        <v>63</v>
      </c>
      <c r="M78" s="45">
        <f t="shared" ref="M78:Q78" si="159">+M64+M68+M72+M77</f>
        <v>31163186</v>
      </c>
      <c r="N78" s="43">
        <f t="shared" si="159"/>
        <v>31189793</v>
      </c>
      <c r="O78" s="182">
        <f t="shared" si="159"/>
        <v>62352979</v>
      </c>
      <c r="P78" s="44">
        <f t="shared" si="159"/>
        <v>32763</v>
      </c>
      <c r="Q78" s="185">
        <f t="shared" si="159"/>
        <v>62385742</v>
      </c>
      <c r="R78" s="45"/>
      <c r="S78" s="43"/>
      <c r="T78" s="182"/>
      <c r="U78" s="44"/>
      <c r="V78" s="185"/>
      <c r="W78" s="46"/>
    </row>
    <row r="79" spans="1:23" ht="14.25" thickTop="1" thickBot="1">
      <c r="B79" s="145" t="s">
        <v>60</v>
      </c>
      <c r="C79" s="106"/>
      <c r="D79" s="106"/>
      <c r="E79" s="106"/>
      <c r="F79" s="106"/>
      <c r="G79" s="106"/>
      <c r="H79" s="106"/>
      <c r="I79" s="107"/>
      <c r="J79" s="3"/>
      <c r="L79" s="54" t="s">
        <v>60</v>
      </c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3"/>
    </row>
    <row r="80" spans="1:23" ht="13.5" thickTop="1">
      <c r="L80" s="467" t="s">
        <v>33</v>
      </c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9"/>
    </row>
    <row r="81" spans="1:23" ht="13.5" thickBot="1">
      <c r="L81" s="470" t="s">
        <v>43</v>
      </c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2"/>
    </row>
    <row r="82" spans="1:23" ht="14.25" thickTop="1" thickBot="1">
      <c r="L82" s="55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7" t="s">
        <v>34</v>
      </c>
    </row>
    <row r="83" spans="1:23" ht="24.75" customHeight="1" thickTop="1" thickBot="1">
      <c r="L83" s="58"/>
      <c r="M83" s="475" t="s">
        <v>64</v>
      </c>
      <c r="N83" s="473"/>
      <c r="O83" s="473"/>
      <c r="P83" s="473"/>
      <c r="Q83" s="474"/>
      <c r="R83" s="473" t="s">
        <v>65</v>
      </c>
      <c r="S83" s="473"/>
      <c r="T83" s="473"/>
      <c r="U83" s="473"/>
      <c r="V83" s="474"/>
      <c r="W83" s="354" t="s">
        <v>2</v>
      </c>
    </row>
    <row r="84" spans="1:23" ht="13.5" thickTop="1">
      <c r="L84" s="60" t="s">
        <v>3</v>
      </c>
      <c r="M84" s="61"/>
      <c r="N84" s="62"/>
      <c r="O84" s="63"/>
      <c r="P84" s="64"/>
      <c r="Q84" s="63"/>
      <c r="R84" s="61"/>
      <c r="S84" s="62"/>
      <c r="T84" s="63"/>
      <c r="U84" s="64"/>
      <c r="V84" s="63"/>
      <c r="W84" s="355" t="s">
        <v>4</v>
      </c>
    </row>
    <row r="85" spans="1:23" ht="13.5" thickBot="1">
      <c r="L85" s="66"/>
      <c r="M85" s="67" t="s">
        <v>35</v>
      </c>
      <c r="N85" s="68" t="s">
        <v>36</v>
      </c>
      <c r="O85" s="69" t="s">
        <v>37</v>
      </c>
      <c r="P85" s="70" t="s">
        <v>32</v>
      </c>
      <c r="Q85" s="69" t="s">
        <v>7</v>
      </c>
      <c r="R85" s="67" t="s">
        <v>35</v>
      </c>
      <c r="S85" s="68" t="s">
        <v>36</v>
      </c>
      <c r="T85" s="69" t="s">
        <v>37</v>
      </c>
      <c r="U85" s="70" t="s">
        <v>32</v>
      </c>
      <c r="V85" s="69" t="s">
        <v>7</v>
      </c>
      <c r="W85" s="353"/>
    </row>
    <row r="86" spans="1:23" ht="5.25" customHeight="1" thickTop="1">
      <c r="L86" s="60"/>
      <c r="M86" s="72"/>
      <c r="N86" s="73"/>
      <c r="O86" s="74"/>
      <c r="P86" s="75"/>
      <c r="Q86" s="74"/>
      <c r="R86" s="72"/>
      <c r="S86" s="73"/>
      <c r="T86" s="74"/>
      <c r="U86" s="75"/>
      <c r="V86" s="74"/>
      <c r="W86" s="76"/>
    </row>
    <row r="87" spans="1:23" ht="14.25" customHeight="1">
      <c r="A87" s="384"/>
      <c r="L87" s="60" t="s">
        <v>13</v>
      </c>
      <c r="M87" s="77">
        <f>'Lcc_BKK+DMK'!M87+Lcc_CNX!M87+Lcc_HDY!M87+Lcc_HKT!M87+Lcc_CEI!M87</f>
        <v>1614</v>
      </c>
      <c r="N87" s="78">
        <f>'Lcc_BKK+DMK'!N87+Lcc_CNX!N87+Lcc_HDY!N87+Lcc_HKT!N87+Lcc_CEI!N87</f>
        <v>3755</v>
      </c>
      <c r="O87" s="196">
        <f>M87+N87</f>
        <v>5369</v>
      </c>
      <c r="P87" s="79">
        <f>'Lcc_BKK+DMK'!P87+Lcc_CNX!P87+Lcc_HDY!P87+Lcc_HKT!P87+Lcc_CEI!P87</f>
        <v>0</v>
      </c>
      <c r="Q87" s="196">
        <f>O87+P87</f>
        <v>5369</v>
      </c>
      <c r="R87" s="77">
        <f>'Lcc_BKK+DMK'!R87+Lcc_CNX!R87+Lcc_HDY!R87+Lcc_HKT!R87+Lcc_CEI!R87</f>
        <v>1896</v>
      </c>
      <c r="S87" s="78">
        <f>'Lcc_BKK+DMK'!S87+Lcc_CNX!S87+Lcc_HDY!S87+Lcc_HKT!S87+Lcc_CEI!S87</f>
        <v>4227</v>
      </c>
      <c r="T87" s="196">
        <f>R87+S87</f>
        <v>6123</v>
      </c>
      <c r="U87" s="79">
        <f>'Lcc_BKK+DMK'!U87+Lcc_CNX!U87+Lcc_HDY!U87+Lcc_HKT!U87+Lcc_CEI!U87</f>
        <v>0</v>
      </c>
      <c r="V87" s="196">
        <f>T87+U87</f>
        <v>6123</v>
      </c>
      <c r="W87" s="80">
        <f t="shared" ref="W87:W98" si="160">IF(Q87=0,0,((V87/Q87)-1)*100)</f>
        <v>14.043583535108951</v>
      </c>
    </row>
    <row r="88" spans="1:23" ht="14.25" customHeight="1">
      <c r="A88" s="384"/>
      <c r="L88" s="60" t="s">
        <v>14</v>
      </c>
      <c r="M88" s="77">
        <f>'Lcc_BKK+DMK'!M88+Lcc_CNX!M88+Lcc_HDY!M88+Lcc_HKT!M88+Lcc_CEI!M88</f>
        <v>1491</v>
      </c>
      <c r="N88" s="78">
        <f>'Lcc_BKK+DMK'!N88+Lcc_CNX!N88+Lcc_HDY!N88+Lcc_HKT!N88+Lcc_CEI!N88</f>
        <v>3585</v>
      </c>
      <c r="O88" s="196">
        <f>M88+N88</f>
        <v>5076</v>
      </c>
      <c r="P88" s="79">
        <f>'Lcc_BKK+DMK'!P88+Lcc_CNX!P88+Lcc_HDY!P88+Lcc_HKT!P88+Lcc_CEI!P88</f>
        <v>13</v>
      </c>
      <c r="Q88" s="196">
        <f>O88+P88</f>
        <v>5089</v>
      </c>
      <c r="R88" s="77">
        <f>'Lcc_BKK+DMK'!R88+Lcc_CNX!R88+Lcc_HDY!R88+Lcc_HKT!R88+Lcc_CEI!R88</f>
        <v>1750</v>
      </c>
      <c r="S88" s="78">
        <f>'Lcc_BKK+DMK'!S88+Lcc_CNX!S88+Lcc_HDY!S88+Lcc_HKT!S88+Lcc_CEI!S88</f>
        <v>4194</v>
      </c>
      <c r="T88" s="196">
        <f>R88+S88</f>
        <v>5944</v>
      </c>
      <c r="U88" s="79">
        <f>'Lcc_BKK+DMK'!U88+Lcc_CNX!U88+Lcc_HDY!U88+Lcc_HKT!U88+Lcc_CEI!U88</f>
        <v>2</v>
      </c>
      <c r="V88" s="196">
        <f>T88+U88</f>
        <v>5946</v>
      </c>
      <c r="W88" s="80">
        <f t="shared" si="160"/>
        <v>16.840243662802123</v>
      </c>
    </row>
    <row r="89" spans="1:23" ht="14.25" customHeight="1" thickBot="1">
      <c r="A89" s="384"/>
      <c r="L89" s="60" t="s">
        <v>15</v>
      </c>
      <c r="M89" s="77">
        <f>'Lcc_BKK+DMK'!M89+Lcc_CNX!M89+Lcc_HDY!M89+Lcc_HKT!M89+Lcc_CEI!M89</f>
        <v>2198</v>
      </c>
      <c r="N89" s="78">
        <f>'Lcc_BKK+DMK'!N89+Lcc_CNX!N89+Lcc_HDY!N89+Lcc_HKT!N89+Lcc_CEI!N89</f>
        <v>4738</v>
      </c>
      <c r="O89" s="196">
        <f>M89+N89</f>
        <v>6936</v>
      </c>
      <c r="P89" s="79">
        <f>'Lcc_BKK+DMK'!P89+Lcc_CNX!P89+Lcc_HDY!P89+Lcc_HKT!P89+Lcc_CEI!P89</f>
        <v>21</v>
      </c>
      <c r="Q89" s="196">
        <f>O89+P89</f>
        <v>6957</v>
      </c>
      <c r="R89" s="77">
        <f>'Lcc_BKK+DMK'!R89+Lcc_CNX!R89+Lcc_HDY!R89+Lcc_HKT!R89+Lcc_CEI!R89</f>
        <v>2099</v>
      </c>
      <c r="S89" s="78">
        <f>'Lcc_BKK+DMK'!S89+Lcc_CNX!S89+Lcc_HDY!S89+Lcc_HKT!S89+Lcc_CEI!S89</f>
        <v>5628</v>
      </c>
      <c r="T89" s="196">
        <f>R89+S89</f>
        <v>7727</v>
      </c>
      <c r="U89" s="79">
        <f>'Lcc_BKK+DMK'!U89+Lcc_CNX!U89+Lcc_HDY!U89+Lcc_HKT!U89+Lcc_CEI!U89</f>
        <v>0</v>
      </c>
      <c r="V89" s="196">
        <f>T89+U89</f>
        <v>7727</v>
      </c>
      <c r="W89" s="80">
        <f>IF(Q89=0,0,((V89/Q89)-1)*100)</f>
        <v>11.06798907575104</v>
      </c>
    </row>
    <row r="90" spans="1:23" ht="14.25" customHeight="1" thickTop="1" thickBot="1">
      <c r="A90" s="384"/>
      <c r="L90" s="81" t="s">
        <v>61</v>
      </c>
      <c r="M90" s="82">
        <f t="shared" ref="M90:Q90" si="161">+M87+M88+M89</f>
        <v>5303</v>
      </c>
      <c r="N90" s="83">
        <f t="shared" si="161"/>
        <v>12078</v>
      </c>
      <c r="O90" s="197">
        <f t="shared" si="161"/>
        <v>17381</v>
      </c>
      <c r="P90" s="82">
        <f t="shared" si="161"/>
        <v>34</v>
      </c>
      <c r="Q90" s="197">
        <f t="shared" si="161"/>
        <v>17415</v>
      </c>
      <c r="R90" s="82">
        <f t="shared" ref="R90:U90" si="162">+R87+R88+R89</f>
        <v>5745</v>
      </c>
      <c r="S90" s="83">
        <f t="shared" si="162"/>
        <v>14049</v>
      </c>
      <c r="T90" s="197">
        <f t="shared" si="162"/>
        <v>19794</v>
      </c>
      <c r="U90" s="82">
        <f t="shared" si="162"/>
        <v>2</v>
      </c>
      <c r="V90" s="197">
        <f t="shared" ref="V90" si="163">+V87+V88+V89</f>
        <v>19796</v>
      </c>
      <c r="W90" s="84">
        <f>IF(Q90=0,0,((V90/Q90)-1)*100)</f>
        <v>13.672121734137232</v>
      </c>
    </row>
    <row r="91" spans="1:23" ht="14.25" customHeight="1" thickTop="1">
      <c r="A91" s="384"/>
      <c r="L91" s="60" t="s">
        <v>16</v>
      </c>
      <c r="M91" s="77">
        <f>'Lcc_BKK+DMK'!M91+Lcc_CNX!M91+Lcc_HDY!M91+Lcc_HKT!M91+Lcc_CEI!M91</f>
        <v>2147</v>
      </c>
      <c r="N91" s="78">
        <f>'Lcc_BKK+DMK'!N91+Lcc_CNX!N91+Lcc_HDY!N91+Lcc_HKT!N91+Lcc_CEI!N91</f>
        <v>4625</v>
      </c>
      <c r="O91" s="196">
        <f>SUM(M91:N91)</f>
        <v>6772</v>
      </c>
      <c r="P91" s="79">
        <f>'Lcc_BKK+DMK'!P91+Lcc_CNX!P91+Lcc_HDY!P91+Lcc_HKT!P91+Lcc_CEI!P91</f>
        <v>0</v>
      </c>
      <c r="Q91" s="196">
        <f>O91+P91</f>
        <v>6772</v>
      </c>
      <c r="R91" s="77">
        <f>'Lcc_BKK+DMK'!R91+Lcc_CNX!R91+Lcc_HDY!R91+Lcc_HKT!R91+Lcc_CEI!R91</f>
        <v>2047</v>
      </c>
      <c r="S91" s="78">
        <f>'Lcc_BKK+DMK'!S91+Lcc_CNX!S91+Lcc_HDY!S91+Lcc_HKT!S91+Lcc_CEI!S91</f>
        <v>5807</v>
      </c>
      <c r="T91" s="196">
        <f>SUM(R91:S91)</f>
        <v>7854</v>
      </c>
      <c r="U91" s="79">
        <f>'Lcc_BKK+DMK'!U91+Lcc_CNX!U91+Lcc_HDY!U91+Lcc_HKT!U91+Lcc_CEI!U91</f>
        <v>0</v>
      </c>
      <c r="V91" s="196">
        <f>T91+U91</f>
        <v>7854</v>
      </c>
      <c r="W91" s="80">
        <f t="shared" si="160"/>
        <v>15.97755463673951</v>
      </c>
    </row>
    <row r="92" spans="1:23" ht="14.25" customHeight="1">
      <c r="A92" s="384"/>
      <c r="L92" s="60" t="s">
        <v>17</v>
      </c>
      <c r="M92" s="77">
        <f>'Lcc_BKK+DMK'!M92+Lcc_CNX!M92+Lcc_HDY!M92+Lcc_HKT!M92+Lcc_CEI!M92</f>
        <v>1981</v>
      </c>
      <c r="N92" s="78">
        <f>'Lcc_BKK+DMK'!N92+Lcc_CNX!N92+Lcc_HDY!N92+Lcc_HKT!N92+Lcc_CEI!N92</f>
        <v>4858</v>
      </c>
      <c r="O92" s="196">
        <f>SUM(M92:N92)</f>
        <v>6839</v>
      </c>
      <c r="P92" s="79">
        <f>'Lcc_BKK+DMK'!P92+Lcc_CNX!P92+Lcc_HDY!P92+Lcc_HKT!P92+Lcc_CEI!P92</f>
        <v>1</v>
      </c>
      <c r="Q92" s="196">
        <f>O92+P92</f>
        <v>6840</v>
      </c>
      <c r="R92" s="77">
        <f>'Lcc_BKK+DMK'!R92+Lcc_CNX!R92+Lcc_HDY!R92+Lcc_HKT!R92+Lcc_CEI!R92</f>
        <v>1916</v>
      </c>
      <c r="S92" s="78">
        <f>'Lcc_BKK+DMK'!S92+Lcc_CNX!S92+Lcc_HDY!S92+Lcc_HKT!S92+Lcc_CEI!S92</f>
        <v>5823</v>
      </c>
      <c r="T92" s="196">
        <f>SUM(R92:S92)</f>
        <v>7739</v>
      </c>
      <c r="U92" s="79">
        <f>'Lcc_BKK+DMK'!U92+Lcc_CNX!U92+Lcc_HDY!U92+Lcc_HKT!U92+Lcc_CEI!U92</f>
        <v>2</v>
      </c>
      <c r="V92" s="196">
        <f>T92+U92</f>
        <v>7741</v>
      </c>
      <c r="W92" s="80">
        <f t="shared" ref="W92" si="164">IF(Q92=0,0,((V92/Q92)-1)*100)</f>
        <v>13.172514619883046</v>
      </c>
    </row>
    <row r="93" spans="1:23" ht="14.25" customHeight="1" thickBot="1">
      <c r="A93" s="384"/>
      <c r="L93" s="60" t="s">
        <v>18</v>
      </c>
      <c r="M93" s="77">
        <f>'Lcc_BKK+DMK'!M93+Lcc_CNX!M93+Lcc_HDY!M93+Lcc_HKT!M93+Lcc_CEI!M93</f>
        <v>1948</v>
      </c>
      <c r="N93" s="78">
        <f>'Lcc_BKK+DMK'!N93+Lcc_CNX!N93+Lcc_HDY!N93+Lcc_HKT!N93+Lcc_CEI!N93</f>
        <v>4452</v>
      </c>
      <c r="O93" s="198">
        <f>SUM(M93:N93)</f>
        <v>6400</v>
      </c>
      <c r="P93" s="85">
        <f>'Lcc_BKK+DMK'!P93+Lcc_CNX!P93+Lcc_HDY!P93+Lcc_HKT!P93+Lcc_CEI!P93</f>
        <v>1</v>
      </c>
      <c r="Q93" s="198">
        <f>O93+P93</f>
        <v>6401</v>
      </c>
      <c r="R93" s="77">
        <f>'Lcc_BKK+DMK'!R93+Lcc_CNX!R93+Lcc_HDY!R93+Lcc_HKT!R93+Lcc_CEI!R93</f>
        <v>1751</v>
      </c>
      <c r="S93" s="78">
        <f>'Lcc_BKK+DMK'!S93+Lcc_CNX!S93+Lcc_HDY!S93+Lcc_HKT!S93+Lcc_CEI!S93</f>
        <v>5306</v>
      </c>
      <c r="T93" s="198">
        <f>SUM(R93:S93)</f>
        <v>7057</v>
      </c>
      <c r="U93" s="85">
        <f>'Lcc_BKK+DMK'!U93+Lcc_CNX!U93+Lcc_HDY!U93+Lcc_HKT!U93+Lcc_CEI!U93</f>
        <v>0</v>
      </c>
      <c r="V93" s="198">
        <f>T93+U93</f>
        <v>7057</v>
      </c>
      <c r="W93" s="80">
        <f t="shared" si="160"/>
        <v>10.248398687705041</v>
      </c>
    </row>
    <row r="94" spans="1:23" ht="14.25" customHeight="1" thickTop="1" thickBot="1">
      <c r="A94" s="384"/>
      <c r="L94" s="86" t="s">
        <v>19</v>
      </c>
      <c r="M94" s="87">
        <f t="shared" ref="M94:Q94" si="165">+M91+M92+M93</f>
        <v>6076</v>
      </c>
      <c r="N94" s="87">
        <f t="shared" si="165"/>
        <v>13935</v>
      </c>
      <c r="O94" s="199">
        <f t="shared" si="165"/>
        <v>20011</v>
      </c>
      <c r="P94" s="88">
        <f t="shared" si="165"/>
        <v>2</v>
      </c>
      <c r="Q94" s="199">
        <f t="shared" si="165"/>
        <v>20013</v>
      </c>
      <c r="R94" s="87">
        <f t="shared" ref="R94:U94" si="166">+R91+R92+R93</f>
        <v>5714</v>
      </c>
      <c r="S94" s="87">
        <f t="shared" si="166"/>
        <v>16936</v>
      </c>
      <c r="T94" s="199">
        <f t="shared" si="166"/>
        <v>22650</v>
      </c>
      <c r="U94" s="88">
        <f t="shared" si="166"/>
        <v>2</v>
      </c>
      <c r="V94" s="199">
        <f t="shared" ref="V94" si="167">+V91+V92+V93</f>
        <v>22652</v>
      </c>
      <c r="W94" s="89">
        <f t="shared" si="160"/>
        <v>13.186428821266173</v>
      </c>
    </row>
    <row r="95" spans="1:23" ht="14.25" customHeight="1" thickTop="1">
      <c r="A95" s="384"/>
      <c r="L95" s="60" t="s">
        <v>21</v>
      </c>
      <c r="M95" s="77">
        <f>'Lcc_BKK+DMK'!M95+Lcc_CNX!M95+Lcc_HDY!M95+Lcc_HKT!M95+Lcc_CEI!M95</f>
        <v>2139</v>
      </c>
      <c r="N95" s="78">
        <f>'Lcc_BKK+DMK'!N95+Lcc_CNX!N95+Lcc_HDY!N95+Lcc_HKT!N95+Lcc_CEI!N95</f>
        <v>4047</v>
      </c>
      <c r="O95" s="198">
        <f>SUM(M95:N95)</f>
        <v>6186</v>
      </c>
      <c r="P95" s="90">
        <f>'Lcc_BKK+DMK'!P95+Lcc_CNX!P95+Lcc_HDY!P95+Lcc_HKT!P95+Lcc_CEI!P95</f>
        <v>0</v>
      </c>
      <c r="Q95" s="198">
        <f>O95+P95</f>
        <v>6186</v>
      </c>
      <c r="R95" s="77">
        <f>'Lcc_BKK+DMK'!R95+Lcc_CNX!R95+Lcc_HDY!R95+Lcc_HKT!R95+Lcc_CEI!R95</f>
        <v>1869</v>
      </c>
      <c r="S95" s="78">
        <f>'Lcc_BKK+DMK'!S95+Lcc_CNX!S95+Lcc_HDY!S95+Lcc_HKT!S95+Lcc_CEI!S95</f>
        <v>4897</v>
      </c>
      <c r="T95" s="198">
        <f>SUM(R95:S95)</f>
        <v>6766</v>
      </c>
      <c r="U95" s="90">
        <f>'Lcc_BKK+DMK'!U95+Lcc_CNX!U95+Lcc_HDY!U95+Lcc_HKT!U95+Lcc_CEI!U95</f>
        <v>4</v>
      </c>
      <c r="V95" s="198">
        <f>T95+U95</f>
        <v>6770</v>
      </c>
      <c r="W95" s="80">
        <f t="shared" si="160"/>
        <v>9.4406724862593059</v>
      </c>
    </row>
    <row r="96" spans="1:23" ht="14.25" customHeight="1">
      <c r="A96" s="384"/>
      <c r="L96" s="60" t="s">
        <v>22</v>
      </c>
      <c r="M96" s="77">
        <f>'Lcc_BKK+DMK'!M96+Lcc_CNX!M96+Lcc_HDY!M96+Lcc_HKT!M96+Lcc_CEI!M96</f>
        <v>1982</v>
      </c>
      <c r="N96" s="78">
        <f>'Lcc_BKK+DMK'!N96+Lcc_CNX!N96+Lcc_HDY!N96+Lcc_HKT!N96+Lcc_CEI!N96</f>
        <v>3590</v>
      </c>
      <c r="O96" s="198">
        <f>SUM(M96:N96)</f>
        <v>5572</v>
      </c>
      <c r="P96" s="79">
        <f>'Lcc_BKK+DMK'!P96+Lcc_CNX!P96+Lcc_HDY!P96+Lcc_HKT!P96+Lcc_CEI!P96</f>
        <v>6</v>
      </c>
      <c r="Q96" s="198">
        <f>O96+P96</f>
        <v>5578</v>
      </c>
      <c r="R96" s="77">
        <f>'Lcc_BKK+DMK'!R96+Lcc_CNX!R96+Lcc_HDY!R96+Lcc_HKT!R96+Lcc_CEI!R96</f>
        <v>1857</v>
      </c>
      <c r="S96" s="78">
        <f>'Lcc_BKK+DMK'!S96+Lcc_CNX!S96+Lcc_HDY!S96+Lcc_HKT!S96+Lcc_CEI!S96</f>
        <v>4584</v>
      </c>
      <c r="T96" s="198">
        <f>SUM(R96:S96)</f>
        <v>6441</v>
      </c>
      <c r="U96" s="79">
        <f>'Lcc_BKK+DMK'!U96+Lcc_CNX!U96+Lcc_HDY!U96+Lcc_HKT!U96+Lcc_CEI!U96</f>
        <v>0</v>
      </c>
      <c r="V96" s="198">
        <f>T96+U96</f>
        <v>6441</v>
      </c>
      <c r="W96" s="80">
        <f t="shared" si="160"/>
        <v>15.471495159555392</v>
      </c>
    </row>
    <row r="97" spans="1:23" ht="14.25" customHeight="1" thickBot="1">
      <c r="A97" s="385"/>
      <c r="L97" s="60" t="s">
        <v>23</v>
      </c>
      <c r="M97" s="77">
        <f>'Lcc_BKK+DMK'!M97+Lcc_CNX!M97+Lcc_HDY!M97+Lcc_HKT!M97+Lcc_CEI!M97</f>
        <v>2066</v>
      </c>
      <c r="N97" s="78">
        <f>'Lcc_BKK+DMK'!N97+Lcc_CNX!N97+Lcc_HDY!N97+Lcc_HKT!N97+Lcc_CEI!N97</f>
        <v>3828</v>
      </c>
      <c r="O97" s="198">
        <f>SUM(M97:N97)</f>
        <v>5894</v>
      </c>
      <c r="P97" s="79">
        <f>'Lcc_BKK+DMK'!P97+Lcc_CNX!P97+Lcc_HDY!P97+Lcc_HKT!P97+Lcc_CEI!P97</f>
        <v>0</v>
      </c>
      <c r="Q97" s="198">
        <f>O97+P97</f>
        <v>5894</v>
      </c>
      <c r="R97" s="77">
        <f>'Lcc_BKK+DMK'!R97+Lcc_CNX!R97+Lcc_HDY!R97+Lcc_HKT!R97+Lcc_CEI!R97</f>
        <v>2021</v>
      </c>
      <c r="S97" s="78">
        <f>'Lcc_BKK+DMK'!S97+Lcc_CNX!S97+Lcc_HDY!S97+Lcc_HKT!S97+Lcc_CEI!S97</f>
        <v>4646</v>
      </c>
      <c r="T97" s="198">
        <f>SUM(R97:S97)</f>
        <v>6667</v>
      </c>
      <c r="U97" s="79">
        <f>'Lcc_BKK+DMK'!U97+Lcc_CNX!U97+Lcc_HDY!U97+Lcc_HKT!U97+Lcc_CEI!U97</f>
        <v>0</v>
      </c>
      <c r="V97" s="198">
        <f>T97+U97</f>
        <v>6667</v>
      </c>
      <c r="W97" s="80">
        <f t="shared" si="160"/>
        <v>13.115032236172386</v>
      </c>
    </row>
    <row r="98" spans="1:23" ht="14.25" customHeight="1" thickTop="1" thickBot="1">
      <c r="A98" s="384"/>
      <c r="L98" s="81" t="s">
        <v>24</v>
      </c>
      <c r="M98" s="82">
        <f t="shared" ref="M98:Q98" si="168">+M95+M96+M97</f>
        <v>6187</v>
      </c>
      <c r="N98" s="83">
        <f t="shared" si="168"/>
        <v>11465</v>
      </c>
      <c r="O98" s="197">
        <f t="shared" si="168"/>
        <v>17652</v>
      </c>
      <c r="P98" s="82">
        <f t="shared" si="168"/>
        <v>6</v>
      </c>
      <c r="Q98" s="197">
        <f t="shared" si="168"/>
        <v>17658</v>
      </c>
      <c r="R98" s="82">
        <f t="shared" ref="R98:U98" si="169">+R95+R96+R97</f>
        <v>5747</v>
      </c>
      <c r="S98" s="83">
        <f t="shared" si="169"/>
        <v>14127</v>
      </c>
      <c r="T98" s="197">
        <f t="shared" si="169"/>
        <v>19874</v>
      </c>
      <c r="U98" s="82">
        <f t="shared" si="169"/>
        <v>4</v>
      </c>
      <c r="V98" s="197">
        <f t="shared" ref="V98" si="170">+V95+V96+V97</f>
        <v>19878</v>
      </c>
      <c r="W98" s="84">
        <f t="shared" si="160"/>
        <v>12.572205232755685</v>
      </c>
    </row>
    <row r="99" spans="1:23" ht="14.25" customHeight="1" thickTop="1" thickBot="1">
      <c r="A99" s="384"/>
      <c r="L99" s="60" t="s">
        <v>10</v>
      </c>
      <c r="M99" s="77">
        <f>'Lcc_BKK+DMK'!M99+Lcc_CNX!M99+Lcc_HDY!M99+Lcc_HKT!M99+Lcc_CEI!M99</f>
        <v>2041</v>
      </c>
      <c r="N99" s="78">
        <f>'Lcc_BKK+DMK'!N99+Lcc_CNX!N99+Lcc_HDY!N99+Lcc_HKT!N99+Lcc_CEI!N99</f>
        <v>4454</v>
      </c>
      <c r="O99" s="198">
        <f>SUM(M99:N99)</f>
        <v>6495</v>
      </c>
      <c r="P99" s="79">
        <f>'Lcc_BKK+DMK'!P99+Lcc_CNX!P99+Lcc_HDY!P99+Lcc_HKT!P99+Lcc_CEI!P99</f>
        <v>0</v>
      </c>
      <c r="Q99" s="196">
        <f>O99+P99</f>
        <v>6495</v>
      </c>
      <c r="R99" s="77">
        <f>'Lcc_BKK+DMK'!R99+Lcc_CNX!R99+Lcc_HDY!R99+Lcc_HKT!R99+Lcc_CEI!R99</f>
        <v>2026</v>
      </c>
      <c r="S99" s="78">
        <f>'Lcc_BKK+DMK'!S99+Lcc_CNX!S99+Lcc_HDY!S99+Lcc_HKT!S99+Lcc_CEI!S99</f>
        <v>4704</v>
      </c>
      <c r="T99" s="198">
        <f>SUM(R99:S99)</f>
        <v>6730</v>
      </c>
      <c r="U99" s="79">
        <f>'Lcc_BKK+DMK'!U99+Lcc_CNX!U99+Lcc_HDY!U99+Lcc_HKT!U99+Lcc_CEI!U99</f>
        <v>0</v>
      </c>
      <c r="V99" s="196">
        <f>T99+U99</f>
        <v>6730</v>
      </c>
      <c r="W99" s="80">
        <f>IF(Q99=0,0,((V99/Q99)-1)*100)</f>
        <v>3.6181678214010748</v>
      </c>
    </row>
    <row r="100" spans="1:23" ht="14.25" customHeight="1" thickTop="1" thickBot="1">
      <c r="A100" s="384"/>
      <c r="L100" s="81" t="s">
        <v>66</v>
      </c>
      <c r="M100" s="82">
        <f>+M90+M94+M98+M99</f>
        <v>19607</v>
      </c>
      <c r="N100" s="83">
        <f t="shared" ref="N100:V100" si="171">+N90+N94+N98+N99</f>
        <v>41932</v>
      </c>
      <c r="O100" s="197">
        <f t="shared" si="171"/>
        <v>61539</v>
      </c>
      <c r="P100" s="82">
        <f t="shared" si="171"/>
        <v>42</v>
      </c>
      <c r="Q100" s="197">
        <f t="shared" si="171"/>
        <v>61581</v>
      </c>
      <c r="R100" s="82">
        <f t="shared" si="171"/>
        <v>19232</v>
      </c>
      <c r="S100" s="83">
        <f t="shared" si="171"/>
        <v>49816</v>
      </c>
      <c r="T100" s="197">
        <f t="shared" si="171"/>
        <v>69048</v>
      </c>
      <c r="U100" s="82">
        <f t="shared" si="171"/>
        <v>8</v>
      </c>
      <c r="V100" s="197">
        <f t="shared" si="171"/>
        <v>69056</v>
      </c>
      <c r="W100" s="84">
        <f t="shared" ref="W100" si="172">IF(Q100=0,0,((V100/Q100)-1)*100)</f>
        <v>12.138484272746464</v>
      </c>
    </row>
    <row r="101" spans="1:23" ht="14.25" customHeight="1" thickTop="1">
      <c r="A101" s="384"/>
      <c r="L101" s="60" t="s">
        <v>11</v>
      </c>
      <c r="M101" s="77">
        <f>'Lcc_BKK+DMK'!M101+Lcc_CNX!M101+Lcc_HDY!M101+Lcc_HKT!M101+Lcc_CEI!M101</f>
        <v>2380</v>
      </c>
      <c r="N101" s="78">
        <f>'Lcc_BKK+DMK'!N101+Lcc_CNX!N101+Lcc_HDY!N101+Lcc_HKT!N101+Lcc_CEI!N101</f>
        <v>4973</v>
      </c>
      <c r="O101" s="198">
        <f>SUM(M101:N101)</f>
        <v>7353</v>
      </c>
      <c r="P101" s="79">
        <f>'Lcc_BKK+DMK'!P101+Lcc_CNX!P101+Lcc_HDY!P101+Lcc_HKT!P101+Lcc_CEI!P101</f>
        <v>0</v>
      </c>
      <c r="Q101" s="196">
        <f>O101+P101</f>
        <v>7353</v>
      </c>
      <c r="R101" s="77"/>
      <c r="S101" s="78"/>
      <c r="T101" s="198"/>
      <c r="U101" s="79"/>
      <c r="V101" s="196"/>
      <c r="W101" s="80"/>
    </row>
    <row r="102" spans="1:23" ht="14.25" customHeight="1" thickBot="1">
      <c r="A102" s="384"/>
      <c r="L102" s="66" t="s">
        <v>12</v>
      </c>
      <c r="M102" s="77">
        <f>'Lcc_BKK+DMK'!M102+Lcc_CNX!M102+Lcc_HDY!M102+Lcc_HKT!M102+Lcc_CEI!M102</f>
        <v>2150</v>
      </c>
      <c r="N102" s="78">
        <f>'Lcc_BKK+DMK'!N102+Lcc_CNX!N102+Lcc_HDY!N102+Lcc_HKT!N102+Lcc_CEI!N102</f>
        <v>4834</v>
      </c>
      <c r="O102" s="198">
        <f t="shared" ref="O102" si="173">SUM(M102:N102)</f>
        <v>6984</v>
      </c>
      <c r="P102" s="79">
        <f>'Lcc_BKK+DMK'!P102+Lcc_CNX!P102+Lcc_HDY!P102+Lcc_HKT!P102+Lcc_CEI!P102</f>
        <v>0</v>
      </c>
      <c r="Q102" s="196">
        <f>O102+P102</f>
        <v>6984</v>
      </c>
      <c r="R102" s="77"/>
      <c r="S102" s="78"/>
      <c r="T102" s="198"/>
      <c r="U102" s="79"/>
      <c r="V102" s="196"/>
      <c r="W102" s="80"/>
    </row>
    <row r="103" spans="1:23" ht="14.25" customHeight="1" thickTop="1" thickBot="1">
      <c r="A103" s="384"/>
      <c r="L103" s="81" t="s">
        <v>57</v>
      </c>
      <c r="M103" s="82">
        <f t="shared" ref="M103:Q103" si="174">+M99+M101+M102</f>
        <v>6571</v>
      </c>
      <c r="N103" s="83">
        <f t="shared" si="174"/>
        <v>14261</v>
      </c>
      <c r="O103" s="197">
        <f t="shared" si="174"/>
        <v>20832</v>
      </c>
      <c r="P103" s="82">
        <f t="shared" si="174"/>
        <v>0</v>
      </c>
      <c r="Q103" s="197">
        <f t="shared" si="174"/>
        <v>20832</v>
      </c>
      <c r="R103" s="82"/>
      <c r="S103" s="83"/>
      <c r="T103" s="197"/>
      <c r="U103" s="82"/>
      <c r="V103" s="197"/>
      <c r="W103" s="84"/>
    </row>
    <row r="104" spans="1:23" ht="14.25" customHeight="1" thickTop="1" thickBot="1">
      <c r="A104" s="384"/>
      <c r="L104" s="81" t="s">
        <v>63</v>
      </c>
      <c r="M104" s="82">
        <f t="shared" ref="M104:Q104" si="175">+M90+M94+M98+M103</f>
        <v>24137</v>
      </c>
      <c r="N104" s="83">
        <f t="shared" si="175"/>
        <v>51739</v>
      </c>
      <c r="O104" s="197">
        <f t="shared" si="175"/>
        <v>75876</v>
      </c>
      <c r="P104" s="82">
        <f t="shared" si="175"/>
        <v>42</v>
      </c>
      <c r="Q104" s="197">
        <f t="shared" si="175"/>
        <v>75918</v>
      </c>
      <c r="R104" s="82"/>
      <c r="S104" s="83"/>
      <c r="T104" s="197"/>
      <c r="U104" s="82"/>
      <c r="V104" s="197"/>
      <c r="W104" s="84"/>
    </row>
    <row r="105" spans="1:23" ht="14.25" thickTop="1" thickBot="1">
      <c r="A105" s="384"/>
      <c r="L105" s="91" t="s">
        <v>60</v>
      </c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</row>
    <row r="106" spans="1:23" ht="13.5" thickTop="1">
      <c r="L106" s="467" t="s">
        <v>41</v>
      </c>
      <c r="M106" s="468"/>
      <c r="N106" s="468"/>
      <c r="O106" s="468"/>
      <c r="P106" s="468"/>
      <c r="Q106" s="468"/>
      <c r="R106" s="468"/>
      <c r="S106" s="468"/>
      <c r="T106" s="468"/>
      <c r="U106" s="468"/>
      <c r="V106" s="468"/>
      <c r="W106" s="469"/>
    </row>
    <row r="107" spans="1:23" ht="13.5" thickBot="1">
      <c r="L107" s="470" t="s">
        <v>44</v>
      </c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2"/>
    </row>
    <row r="108" spans="1:23" ht="14.25" thickTop="1" thickBot="1">
      <c r="L108" s="55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7" t="s">
        <v>34</v>
      </c>
    </row>
    <row r="109" spans="1:23" ht="14.25" thickTop="1" thickBot="1">
      <c r="L109" s="58"/>
      <c r="M109" s="213" t="s">
        <v>64</v>
      </c>
      <c r="N109" s="212"/>
      <c r="O109" s="213"/>
      <c r="P109" s="211"/>
      <c r="Q109" s="212"/>
      <c r="R109" s="473" t="s">
        <v>65</v>
      </c>
      <c r="S109" s="473"/>
      <c r="T109" s="473"/>
      <c r="U109" s="473"/>
      <c r="V109" s="474"/>
      <c r="W109" s="354" t="s">
        <v>2</v>
      </c>
    </row>
    <row r="110" spans="1:23" ht="13.5" thickTop="1">
      <c r="L110" s="60" t="s">
        <v>3</v>
      </c>
      <c r="M110" s="61"/>
      <c r="N110" s="62"/>
      <c r="O110" s="63"/>
      <c r="P110" s="64"/>
      <c r="Q110" s="63"/>
      <c r="R110" s="61"/>
      <c r="S110" s="62"/>
      <c r="T110" s="63"/>
      <c r="U110" s="64"/>
      <c r="V110" s="63"/>
      <c r="W110" s="355" t="s">
        <v>4</v>
      </c>
    </row>
    <row r="111" spans="1:23" ht="13.5" thickBot="1">
      <c r="L111" s="66"/>
      <c r="M111" s="67" t="s">
        <v>35</v>
      </c>
      <c r="N111" s="68" t="s">
        <v>36</v>
      </c>
      <c r="O111" s="69" t="s">
        <v>37</v>
      </c>
      <c r="P111" s="70" t="s">
        <v>32</v>
      </c>
      <c r="Q111" s="69" t="s">
        <v>7</v>
      </c>
      <c r="R111" s="67" t="s">
        <v>35</v>
      </c>
      <c r="S111" s="68" t="s">
        <v>36</v>
      </c>
      <c r="T111" s="69" t="s">
        <v>37</v>
      </c>
      <c r="U111" s="70" t="s">
        <v>32</v>
      </c>
      <c r="V111" s="69" t="s">
        <v>7</v>
      </c>
      <c r="W111" s="356"/>
    </row>
    <row r="112" spans="1:23" ht="6" customHeight="1" thickTop="1">
      <c r="L112" s="60"/>
      <c r="M112" s="72"/>
      <c r="N112" s="73"/>
      <c r="O112" s="74"/>
      <c r="P112" s="75"/>
      <c r="Q112" s="74"/>
      <c r="R112" s="72"/>
      <c r="S112" s="73"/>
      <c r="T112" s="74"/>
      <c r="U112" s="75"/>
      <c r="V112" s="74"/>
      <c r="W112" s="76"/>
    </row>
    <row r="113" spans="1:23" ht="14.25" customHeight="1">
      <c r="L113" s="60" t="s">
        <v>13</v>
      </c>
      <c r="M113" s="77">
        <f>+'Lcc_BKK+DMK'!M113+Lcc_CNX!M113+Lcc_HDY!M113+Lcc_HKT!M113+Lcc_CEI!M113</f>
        <v>1109</v>
      </c>
      <c r="N113" s="78">
        <f>+'Lcc_BKK+DMK'!N113+Lcc_CNX!N113+Lcc_HDY!N113+Lcc_HKT!N113+Lcc_CEI!N113</f>
        <v>1151</v>
      </c>
      <c r="O113" s="196">
        <f>M113+N113</f>
        <v>2260</v>
      </c>
      <c r="P113" s="79">
        <f>+'Lcc_BKK+DMK'!P113+Lcc_CNX!P113+Lcc_HDY!P113+Lcc_HKT!P113+Lcc_CEI!P113</f>
        <v>0</v>
      </c>
      <c r="Q113" s="196">
        <f>O113+P113</f>
        <v>2260</v>
      </c>
      <c r="R113" s="77">
        <f>+'Lcc_BKK+DMK'!R113+Lcc_CNX!R113+Lcc_HDY!R113+Lcc_HKT!R113+Lcc_CEI!R113</f>
        <v>800</v>
      </c>
      <c r="S113" s="78">
        <f>+'Lcc_BKK+DMK'!S113+Lcc_CNX!S113+Lcc_HDY!S113+Lcc_HKT!S113+Lcc_CEI!S113</f>
        <v>962</v>
      </c>
      <c r="T113" s="196">
        <f>R113+S113</f>
        <v>1762</v>
      </c>
      <c r="U113" s="79">
        <f>+'Lcc_BKK+DMK'!U113+Lcc_CNX!U113+Lcc_HDY!U113+Lcc_HKT!U113+Lcc_CEI!U113</f>
        <v>0</v>
      </c>
      <c r="V113" s="196">
        <f>T113+U113</f>
        <v>1762</v>
      </c>
      <c r="W113" s="80">
        <f t="shared" ref="W113:W124" si="176">IF(Q113=0,0,((V113/Q113)-1)*100)</f>
        <v>-22.0353982300885</v>
      </c>
    </row>
    <row r="114" spans="1:23" ht="14.25" customHeight="1">
      <c r="L114" s="60" t="s">
        <v>14</v>
      </c>
      <c r="M114" s="77">
        <f>+'Lcc_BKK+DMK'!M114+Lcc_CNX!M114+Lcc_HDY!M114+Lcc_HKT!M114+Lcc_CEI!M114</f>
        <v>1010</v>
      </c>
      <c r="N114" s="78">
        <f>+'Lcc_BKK+DMK'!N114+Lcc_CNX!N114+Lcc_HDY!N114+Lcc_HKT!N114+Lcc_CEI!N114</f>
        <v>1221</v>
      </c>
      <c r="O114" s="196">
        <f>M114+N114</f>
        <v>2231</v>
      </c>
      <c r="P114" s="79">
        <f>+'Lcc_BKK+DMK'!P114+Lcc_CNX!P114+Lcc_HDY!P114+Lcc_HKT!P114+Lcc_CEI!P114</f>
        <v>0</v>
      </c>
      <c r="Q114" s="196">
        <f>O114+P114</f>
        <v>2231</v>
      </c>
      <c r="R114" s="77">
        <f>+'Lcc_BKK+DMK'!R114+Lcc_CNX!R114+Lcc_HDY!R114+Lcc_HKT!R114+Lcc_CEI!R114</f>
        <v>877</v>
      </c>
      <c r="S114" s="78">
        <f>+'Lcc_BKK+DMK'!S114+Lcc_CNX!S114+Lcc_HDY!S114+Lcc_HKT!S114+Lcc_CEI!S114</f>
        <v>1140</v>
      </c>
      <c r="T114" s="196">
        <f>R114+S114</f>
        <v>2017</v>
      </c>
      <c r="U114" s="79">
        <f>+'Lcc_BKK+DMK'!U114+Lcc_CNX!U114+Lcc_HDY!U114+Lcc_HKT!U114+Lcc_CEI!U114</f>
        <v>1</v>
      </c>
      <c r="V114" s="196">
        <f>T114+U114</f>
        <v>2018</v>
      </c>
      <c r="W114" s="80">
        <f t="shared" si="176"/>
        <v>-9.5472882115643198</v>
      </c>
    </row>
    <row r="115" spans="1:23" ht="14.25" customHeight="1" thickBot="1">
      <c r="L115" s="60" t="s">
        <v>15</v>
      </c>
      <c r="M115" s="77">
        <f>+'Lcc_BKK+DMK'!M115+Lcc_CNX!M115+Lcc_HDY!M115+Lcc_HKT!M115+Lcc_CEI!M115</f>
        <v>1107</v>
      </c>
      <c r="N115" s="78">
        <f>+'Lcc_BKK+DMK'!N115+Lcc_CNX!N115+Lcc_HDY!N115+Lcc_HKT!N115+Lcc_CEI!N115</f>
        <v>1187</v>
      </c>
      <c r="O115" s="196">
        <f>M115+N115</f>
        <v>2294</v>
      </c>
      <c r="P115" s="79">
        <f>+'Lcc_BKK+DMK'!P115+Lcc_CNX!P115+Lcc_HDY!P115+Lcc_HKT!P115+Lcc_CEI!P115</f>
        <v>0</v>
      </c>
      <c r="Q115" s="196">
        <f>O115+P115</f>
        <v>2294</v>
      </c>
      <c r="R115" s="77">
        <f>+'Lcc_BKK+DMK'!R115+Lcc_CNX!R115+Lcc_HDY!R115+Lcc_HKT!R115+Lcc_CEI!R115</f>
        <v>771</v>
      </c>
      <c r="S115" s="78">
        <f>+'Lcc_BKK+DMK'!S115+Lcc_CNX!S115+Lcc_HDY!S115+Lcc_HKT!S115+Lcc_CEI!S115</f>
        <v>976</v>
      </c>
      <c r="T115" s="196">
        <f>R115+S115</f>
        <v>1747</v>
      </c>
      <c r="U115" s="79">
        <f>+'Lcc_BKK+DMK'!U115+Lcc_CNX!U115+Lcc_HDY!U115+Lcc_HKT!U115+Lcc_CEI!U115</f>
        <v>0</v>
      </c>
      <c r="V115" s="196">
        <f>T115+U115</f>
        <v>1747</v>
      </c>
      <c r="W115" s="80">
        <f>IF(Q115=0,0,((V115/Q115)-1)*100)</f>
        <v>-23.84481255448997</v>
      </c>
    </row>
    <row r="116" spans="1:23" ht="14.25" customHeight="1" thickTop="1" thickBot="1">
      <c r="L116" s="81" t="s">
        <v>61</v>
      </c>
      <c r="M116" s="82">
        <f t="shared" ref="M116:Q116" si="177">+M113+M114+M115</f>
        <v>3226</v>
      </c>
      <c r="N116" s="83">
        <f t="shared" si="177"/>
        <v>3559</v>
      </c>
      <c r="O116" s="197">
        <f t="shared" si="177"/>
        <v>6785</v>
      </c>
      <c r="P116" s="82">
        <f t="shared" si="177"/>
        <v>0</v>
      </c>
      <c r="Q116" s="197">
        <f t="shared" si="177"/>
        <v>6785</v>
      </c>
      <c r="R116" s="82">
        <f t="shared" ref="R116:U116" si="178">+R113+R114+R115</f>
        <v>2448</v>
      </c>
      <c r="S116" s="83">
        <f t="shared" si="178"/>
        <v>3078</v>
      </c>
      <c r="T116" s="197">
        <f t="shared" si="178"/>
        <v>5526</v>
      </c>
      <c r="U116" s="82">
        <f t="shared" si="178"/>
        <v>1</v>
      </c>
      <c r="V116" s="197">
        <f t="shared" ref="V116" si="179">+V113+V114+V115</f>
        <v>5527</v>
      </c>
      <c r="W116" s="84">
        <f>IF(Q116=0,0,((V116/Q116)-1)*100)</f>
        <v>-18.540899042004423</v>
      </c>
    </row>
    <row r="117" spans="1:23" ht="14.25" customHeight="1" thickTop="1">
      <c r="L117" s="60" t="s">
        <v>16</v>
      </c>
      <c r="M117" s="77">
        <f>+'Lcc_BKK+DMK'!M117+Lcc_CNX!M117+Lcc_HDY!M117+Lcc_HKT!M117+Lcc_CEI!M117</f>
        <v>846</v>
      </c>
      <c r="N117" s="78">
        <f>+'Lcc_BKK+DMK'!N117+Lcc_CNX!N117+Lcc_HDY!N117+Lcc_HKT!N117+Lcc_CEI!N117</f>
        <v>916</v>
      </c>
      <c r="O117" s="196">
        <f>SUM(M117:N117)</f>
        <v>1762</v>
      </c>
      <c r="P117" s="79">
        <f>+'Lcc_BKK+DMK'!P117+Lcc_CNX!P117+Lcc_HDY!P117+Lcc_HKT!P117+Lcc_CEI!P117</f>
        <v>0</v>
      </c>
      <c r="Q117" s="196">
        <f>O117+P117</f>
        <v>1762</v>
      </c>
      <c r="R117" s="77">
        <f>+'Lcc_BKK+DMK'!R117+Lcc_CNX!R117+Lcc_HDY!R117+Lcc_HKT!R117+Lcc_CEI!R117</f>
        <v>586</v>
      </c>
      <c r="S117" s="78">
        <f>+'Lcc_BKK+DMK'!S117+Lcc_CNX!S117+Lcc_HDY!S117+Lcc_HKT!S117+Lcc_CEI!S117</f>
        <v>691</v>
      </c>
      <c r="T117" s="196">
        <f>SUM(R117:S117)</f>
        <v>1277</v>
      </c>
      <c r="U117" s="79">
        <f>+'Lcc_BKK+DMK'!U117+Lcc_CNX!U117+Lcc_HDY!U117+Lcc_HKT!U117+Lcc_CEI!U117</f>
        <v>0</v>
      </c>
      <c r="V117" s="196">
        <f>T117+U117</f>
        <v>1277</v>
      </c>
      <c r="W117" s="80">
        <f t="shared" si="176"/>
        <v>-27.525539160045398</v>
      </c>
    </row>
    <row r="118" spans="1:23" ht="14.25" customHeight="1">
      <c r="L118" s="60" t="s">
        <v>17</v>
      </c>
      <c r="M118" s="77">
        <f>+'Lcc_BKK+DMK'!M118+Lcc_CNX!M118+Lcc_HDY!M118+Lcc_HKT!M118+Lcc_CEI!M118</f>
        <v>868</v>
      </c>
      <c r="N118" s="78">
        <f>+'Lcc_BKK+DMK'!N118+Lcc_CNX!N118+Lcc_HDY!N118+Lcc_HKT!N118+Lcc_CEI!N118</f>
        <v>937</v>
      </c>
      <c r="O118" s="196">
        <f>SUM(M118:N118)</f>
        <v>1805</v>
      </c>
      <c r="P118" s="79">
        <f>+'Lcc_BKK+DMK'!P118+Lcc_CNX!P118+Lcc_HDY!P118+Lcc_HKT!P118+Lcc_CEI!P118</f>
        <v>1</v>
      </c>
      <c r="Q118" s="196">
        <f>O118+P118</f>
        <v>1806</v>
      </c>
      <c r="R118" s="77">
        <f>+'Lcc_BKK+DMK'!R118+Lcc_CNX!R118+Lcc_HDY!R118+Lcc_HKT!R118+Lcc_CEI!R118</f>
        <v>536</v>
      </c>
      <c r="S118" s="78">
        <f>+'Lcc_BKK+DMK'!S118+Lcc_CNX!S118+Lcc_HDY!S118+Lcc_HKT!S118+Lcc_CEI!S118</f>
        <v>699</v>
      </c>
      <c r="T118" s="196">
        <f>SUM(R118:S118)</f>
        <v>1235</v>
      </c>
      <c r="U118" s="79">
        <f>+'Lcc_BKK+DMK'!U118+Lcc_CNX!U118+Lcc_HDY!U118+Lcc_HKT!U118+Lcc_CEI!U118</f>
        <v>0</v>
      </c>
      <c r="V118" s="196">
        <f>T118+U118</f>
        <v>1235</v>
      </c>
      <c r="W118" s="80">
        <f t="shared" ref="W118" si="180">IF(Q118=0,0,((V118/Q118)-1)*100)</f>
        <v>-31.616832779623483</v>
      </c>
    </row>
    <row r="119" spans="1:23" ht="14.25" customHeight="1" thickBot="1">
      <c r="L119" s="60" t="s">
        <v>18</v>
      </c>
      <c r="M119" s="77">
        <f>+'Lcc_BKK+DMK'!M119+Lcc_CNX!M119+Lcc_HDY!M119+Lcc_HKT!M119+Lcc_CEI!M119</f>
        <v>875</v>
      </c>
      <c r="N119" s="78">
        <f>+'Lcc_BKK+DMK'!N119+Lcc_CNX!N119+Lcc_HDY!N119+Lcc_HKT!N119+Lcc_CEI!N119</f>
        <v>901</v>
      </c>
      <c r="O119" s="198">
        <f>SUM(M119:N119)</f>
        <v>1776</v>
      </c>
      <c r="P119" s="85">
        <f>+'Lcc_BKK+DMK'!P119+Lcc_CNX!P119+Lcc_HDY!P119+Lcc_HKT!P119+Lcc_CEI!P119</f>
        <v>0</v>
      </c>
      <c r="Q119" s="198">
        <f>O119+P119</f>
        <v>1776</v>
      </c>
      <c r="R119" s="77">
        <f>+'Lcc_BKK+DMK'!R119+Lcc_CNX!R119+Lcc_HDY!R119+Lcc_HKT!R119+Lcc_CEI!R119</f>
        <v>492</v>
      </c>
      <c r="S119" s="78">
        <f>+'Lcc_BKK+DMK'!S119+Lcc_CNX!S119+Lcc_HDY!S119+Lcc_HKT!S119+Lcc_CEI!S119</f>
        <v>684</v>
      </c>
      <c r="T119" s="198">
        <f>SUM(R119:S119)</f>
        <v>1176</v>
      </c>
      <c r="U119" s="85">
        <f>+'Lcc_BKK+DMK'!U119+Lcc_CNX!U119+Lcc_HDY!U119+Lcc_HKT!U119+Lcc_CEI!U119</f>
        <v>0</v>
      </c>
      <c r="V119" s="198">
        <f>T119+U119</f>
        <v>1176</v>
      </c>
      <c r="W119" s="80">
        <f t="shared" si="176"/>
        <v>-33.783783783783782</v>
      </c>
    </row>
    <row r="120" spans="1:23" ht="14.25" customHeight="1" thickTop="1" thickBot="1">
      <c r="L120" s="86" t="s">
        <v>19</v>
      </c>
      <c r="M120" s="87">
        <f t="shared" ref="M120:Q120" si="181">+M117+M118+M119</f>
        <v>2589</v>
      </c>
      <c r="N120" s="87">
        <f t="shared" si="181"/>
        <v>2754</v>
      </c>
      <c r="O120" s="199">
        <f t="shared" si="181"/>
        <v>5343</v>
      </c>
      <c r="P120" s="88">
        <f t="shared" si="181"/>
        <v>1</v>
      </c>
      <c r="Q120" s="199">
        <f t="shared" si="181"/>
        <v>5344</v>
      </c>
      <c r="R120" s="87">
        <f t="shared" ref="R120:U120" si="182">+R117+R118+R119</f>
        <v>1614</v>
      </c>
      <c r="S120" s="87">
        <f t="shared" si="182"/>
        <v>2074</v>
      </c>
      <c r="T120" s="199">
        <f t="shared" si="182"/>
        <v>3688</v>
      </c>
      <c r="U120" s="88">
        <f t="shared" si="182"/>
        <v>0</v>
      </c>
      <c r="V120" s="199">
        <f t="shared" ref="V120" si="183">+V117+V118+V119</f>
        <v>3688</v>
      </c>
      <c r="W120" s="89">
        <f t="shared" si="176"/>
        <v>-30.988023952095812</v>
      </c>
    </row>
    <row r="121" spans="1:23" ht="14.25" customHeight="1" thickTop="1">
      <c r="A121" s="386"/>
      <c r="K121" s="386"/>
      <c r="L121" s="60" t="s">
        <v>21</v>
      </c>
      <c r="M121" s="77">
        <f>+'Lcc_BKK+DMK'!M121+Lcc_CNX!M121+Lcc_HDY!M121+Lcc_HKT!M121+Lcc_CEI!M121</f>
        <v>898</v>
      </c>
      <c r="N121" s="78">
        <f>+'Lcc_BKK+DMK'!N121+Lcc_CNX!N121+Lcc_HDY!N121+Lcc_HKT!N121+Lcc_CEI!N121</f>
        <v>925</v>
      </c>
      <c r="O121" s="198">
        <f>SUM(M121:N121)</f>
        <v>1823</v>
      </c>
      <c r="P121" s="90">
        <f>+'Lcc_BKK+DMK'!P121+Lcc_CNX!P121+Lcc_HDY!P121+Lcc_HKT!P121+Lcc_CEI!P121</f>
        <v>0</v>
      </c>
      <c r="Q121" s="198">
        <f>O121+P121</f>
        <v>1823</v>
      </c>
      <c r="R121" s="77">
        <f>+'Lcc_BKK+DMK'!R121+Lcc_CNX!R121+Lcc_HDY!R121+Lcc_HKT!R121+Lcc_CEI!R121</f>
        <v>598</v>
      </c>
      <c r="S121" s="78">
        <f>+'Lcc_BKK+DMK'!S121+Lcc_CNX!S121+Lcc_HDY!S121+Lcc_HKT!S121+Lcc_CEI!S121</f>
        <v>764</v>
      </c>
      <c r="T121" s="198">
        <f>SUM(R121:S121)</f>
        <v>1362</v>
      </c>
      <c r="U121" s="90">
        <f>+'Lcc_BKK+DMK'!U121+Lcc_CNX!U121+Lcc_HDY!U121+Lcc_HKT!U121+Lcc_CEI!U121</f>
        <v>0</v>
      </c>
      <c r="V121" s="198">
        <f>T121+U121</f>
        <v>1362</v>
      </c>
      <c r="W121" s="80">
        <f t="shared" si="176"/>
        <v>-25.287986834887544</v>
      </c>
    </row>
    <row r="122" spans="1:23" ht="14.25" customHeight="1">
      <c r="A122" s="386"/>
      <c r="K122" s="386"/>
      <c r="L122" s="60" t="s">
        <v>22</v>
      </c>
      <c r="M122" s="77">
        <f>+'Lcc_BKK+DMK'!M122+Lcc_CNX!M122+Lcc_HDY!M122+Lcc_HKT!M122+Lcc_CEI!M122</f>
        <v>970</v>
      </c>
      <c r="N122" s="78">
        <f>+'Lcc_BKK+DMK'!N122+Lcc_CNX!N122+Lcc_HDY!N122+Lcc_HKT!N122+Lcc_CEI!N122</f>
        <v>991</v>
      </c>
      <c r="O122" s="198">
        <f>SUM(M122:N122)</f>
        <v>1961</v>
      </c>
      <c r="P122" s="79">
        <f>+'Lcc_BKK+DMK'!P122+Lcc_CNX!P122+Lcc_HDY!P122+Lcc_HKT!P122+Lcc_CEI!P122</f>
        <v>0</v>
      </c>
      <c r="Q122" s="198">
        <f>O122+P122</f>
        <v>1961</v>
      </c>
      <c r="R122" s="77">
        <f>+'Lcc_BKK+DMK'!R122+Lcc_CNX!R122+Lcc_HDY!R122+Lcc_HKT!R122+Lcc_CEI!R122</f>
        <v>653</v>
      </c>
      <c r="S122" s="78">
        <f>+'Lcc_BKK+DMK'!S122+Lcc_CNX!S122+Lcc_HDY!S122+Lcc_HKT!S122+Lcc_CEI!S122</f>
        <v>754</v>
      </c>
      <c r="T122" s="198">
        <f>SUM(R122:S122)</f>
        <v>1407</v>
      </c>
      <c r="U122" s="79">
        <f>+'Lcc_BKK+DMK'!U122+Lcc_CNX!U122+Lcc_HDY!U122+Lcc_HKT!U122+Lcc_CEI!U122</f>
        <v>2</v>
      </c>
      <c r="V122" s="198">
        <f>T122+U122</f>
        <v>1409</v>
      </c>
      <c r="W122" s="80">
        <f t="shared" si="176"/>
        <v>-28.148903620601729</v>
      </c>
    </row>
    <row r="123" spans="1:23" ht="14.25" customHeight="1" thickBot="1">
      <c r="A123" s="386"/>
      <c r="K123" s="386"/>
      <c r="L123" s="60" t="s">
        <v>23</v>
      </c>
      <c r="M123" s="77">
        <f>+'Lcc_BKK+DMK'!M123+Lcc_CNX!M123+Lcc_HDY!M123+Lcc_HKT!M123+Lcc_CEI!M123</f>
        <v>875</v>
      </c>
      <c r="N123" s="78">
        <f>+'Lcc_BKK+DMK'!N123+Lcc_CNX!N123+Lcc_HDY!N123+Lcc_HKT!N123+Lcc_CEI!N123</f>
        <v>939</v>
      </c>
      <c r="O123" s="198">
        <f>SUM(M123:N123)</f>
        <v>1814</v>
      </c>
      <c r="P123" s="79">
        <f>+'Lcc_BKK+DMK'!P123+Lcc_CNX!P123+Lcc_HDY!P123+Lcc_HKT!P123+Lcc_CEI!P123</f>
        <v>0</v>
      </c>
      <c r="Q123" s="198">
        <f>O123+P123</f>
        <v>1814</v>
      </c>
      <c r="R123" s="77">
        <f>+'Lcc_BKK+DMK'!R123+Lcc_CNX!R123+Lcc_HDY!R123+Lcc_HKT!R123+Lcc_CEI!R123</f>
        <v>438</v>
      </c>
      <c r="S123" s="78">
        <f>+'Lcc_BKK+DMK'!S123+Lcc_CNX!S123+Lcc_HDY!S123+Lcc_HKT!S123+Lcc_CEI!S123</f>
        <v>657</v>
      </c>
      <c r="T123" s="198">
        <f>SUM(R123:S123)</f>
        <v>1095</v>
      </c>
      <c r="U123" s="79">
        <f>+'Lcc_BKK+DMK'!U123+Lcc_CNX!U123+Lcc_HDY!U123+Lcc_HKT!U123+Lcc_CEI!U123</f>
        <v>0</v>
      </c>
      <c r="V123" s="198">
        <f>T123+U123</f>
        <v>1095</v>
      </c>
      <c r="W123" s="80">
        <f t="shared" si="176"/>
        <v>-39.636163175303196</v>
      </c>
    </row>
    <row r="124" spans="1:23" ht="14.25" customHeight="1" thickTop="1" thickBot="1">
      <c r="L124" s="81" t="s">
        <v>24</v>
      </c>
      <c r="M124" s="82">
        <f t="shared" ref="M124:Q124" si="184">+M121+M122+M123</f>
        <v>2743</v>
      </c>
      <c r="N124" s="83">
        <f t="shared" si="184"/>
        <v>2855</v>
      </c>
      <c r="O124" s="197">
        <f t="shared" si="184"/>
        <v>5598</v>
      </c>
      <c r="P124" s="82">
        <f t="shared" si="184"/>
        <v>0</v>
      </c>
      <c r="Q124" s="197">
        <f t="shared" si="184"/>
        <v>5598</v>
      </c>
      <c r="R124" s="82">
        <f t="shared" ref="R124:U124" si="185">+R121+R122+R123</f>
        <v>1689</v>
      </c>
      <c r="S124" s="83">
        <f t="shared" si="185"/>
        <v>2175</v>
      </c>
      <c r="T124" s="197">
        <f t="shared" si="185"/>
        <v>3864</v>
      </c>
      <c r="U124" s="82">
        <f t="shared" si="185"/>
        <v>2</v>
      </c>
      <c r="V124" s="197">
        <f t="shared" ref="V124" si="186">+V121+V122+V123</f>
        <v>3866</v>
      </c>
      <c r="W124" s="84">
        <f t="shared" si="176"/>
        <v>-30.939621293319043</v>
      </c>
    </row>
    <row r="125" spans="1:23" ht="14.25" customHeight="1" thickTop="1" thickBot="1">
      <c r="L125" s="60" t="s">
        <v>10</v>
      </c>
      <c r="M125" s="77">
        <f>+'Lcc_BKK+DMK'!M125+Lcc_CNX!M125+Lcc_HDY!M125+Lcc_HKT!M125+Lcc_CEI!M125</f>
        <v>891.36799999999994</v>
      </c>
      <c r="N125" s="78">
        <f>+'Lcc_BKK+DMK'!N125+Lcc_CNX!N125+Lcc_HDY!N125+Lcc_HKT!N125+Lcc_CEI!N125</f>
        <v>1027.194</v>
      </c>
      <c r="O125" s="198">
        <f>SUM(M125:N125)</f>
        <v>1918.5619999999999</v>
      </c>
      <c r="P125" s="79">
        <f>+'Lcc_BKK+DMK'!P125+Lcc_CNX!P125+Lcc_HDY!P125+Lcc_HKT!P125+Lcc_CEI!P125</f>
        <v>0</v>
      </c>
      <c r="Q125" s="196">
        <f>O125+P125</f>
        <v>1918.5619999999999</v>
      </c>
      <c r="R125" s="77">
        <f>+'Lcc_BKK+DMK'!R125+Lcc_CNX!R125+Lcc_HDY!R125+Lcc_HKT!R125+Lcc_CEI!R125</f>
        <v>866</v>
      </c>
      <c r="S125" s="78">
        <f>+'Lcc_BKK+DMK'!S125+Lcc_CNX!S125+Lcc_HDY!S125+Lcc_HKT!S125+Lcc_CEI!S125</f>
        <v>691</v>
      </c>
      <c r="T125" s="198">
        <f>SUM(R125:S125)</f>
        <v>1557</v>
      </c>
      <c r="U125" s="79">
        <f>+'Lcc_BKK+DMK'!U125+Lcc_CNX!U125+Lcc_HDY!U125+Lcc_HKT!U125+Lcc_CEI!U125</f>
        <v>0</v>
      </c>
      <c r="V125" s="196">
        <f>T125+U125</f>
        <v>1557</v>
      </c>
      <c r="W125" s="80">
        <f>IF(Q125=0,0,((V125/Q125)-1)*100)</f>
        <v>-18.845468637448249</v>
      </c>
    </row>
    <row r="126" spans="1:23" ht="14.25" customHeight="1" thickTop="1" thickBot="1">
      <c r="A126" s="384"/>
      <c r="L126" s="81" t="s">
        <v>66</v>
      </c>
      <c r="M126" s="82">
        <f>+M116+M120+M124+M125</f>
        <v>9449.3680000000004</v>
      </c>
      <c r="N126" s="83">
        <f t="shared" ref="N126" si="187">+N116+N120+N124+N125</f>
        <v>10195.194</v>
      </c>
      <c r="O126" s="197">
        <f t="shared" ref="O126" si="188">+O116+O120+O124+O125</f>
        <v>19644.561999999998</v>
      </c>
      <c r="P126" s="82">
        <f t="shared" ref="P126" si="189">+P116+P120+P124+P125</f>
        <v>1</v>
      </c>
      <c r="Q126" s="197">
        <f t="shared" ref="Q126" si="190">+Q116+Q120+Q124+Q125</f>
        <v>19645.561999999998</v>
      </c>
      <c r="R126" s="82">
        <f t="shared" ref="R126" si="191">+R116+R120+R124+R125</f>
        <v>6617</v>
      </c>
      <c r="S126" s="83">
        <f t="shared" ref="S126" si="192">+S116+S120+S124+S125</f>
        <v>8018</v>
      </c>
      <c r="T126" s="197">
        <f t="shared" ref="T126" si="193">+T116+T120+T124+T125</f>
        <v>14635</v>
      </c>
      <c r="U126" s="82">
        <f t="shared" ref="U126" si="194">+U116+U120+U124+U125</f>
        <v>3</v>
      </c>
      <c r="V126" s="197">
        <f t="shared" ref="V126" si="195">+V116+V120+V124+V125</f>
        <v>14638</v>
      </c>
      <c r="W126" s="84">
        <f t="shared" ref="W126" si="196">IF(Q126=0,0,((V126/Q126)-1)*100)</f>
        <v>-25.489532954058525</v>
      </c>
    </row>
    <row r="127" spans="1:23" ht="14.25" customHeight="1" thickTop="1">
      <c r="L127" s="60" t="s">
        <v>11</v>
      </c>
      <c r="M127" s="77">
        <f>+'Lcc_BKK+DMK'!M127+Lcc_CNX!M127+Lcc_HDY!M127+Lcc_HKT!M127+Lcc_CEI!M127</f>
        <v>792</v>
      </c>
      <c r="N127" s="78">
        <f>+'Lcc_BKK+DMK'!N127+Lcc_CNX!N127+Lcc_HDY!N127+Lcc_HKT!N127+Lcc_CEI!N127</f>
        <v>939</v>
      </c>
      <c r="O127" s="198">
        <f>SUM(M127:N127)</f>
        <v>1731</v>
      </c>
      <c r="P127" s="79">
        <f>+'Lcc_BKK+DMK'!P127+Lcc_CNX!P127+Lcc_HDY!P127+Lcc_HKT!P127+Lcc_CEI!P127</f>
        <v>0</v>
      </c>
      <c r="Q127" s="196">
        <f>O127+P127</f>
        <v>1731</v>
      </c>
      <c r="R127" s="77"/>
      <c r="S127" s="78"/>
      <c r="T127" s="198"/>
      <c r="U127" s="79"/>
      <c r="V127" s="196"/>
      <c r="W127" s="80"/>
    </row>
    <row r="128" spans="1:23" ht="14.25" customHeight="1" thickBot="1">
      <c r="L128" s="66" t="s">
        <v>12</v>
      </c>
      <c r="M128" s="77">
        <f>+'Lcc_BKK+DMK'!M128+Lcc_CNX!M128+Lcc_HDY!M128+Lcc_HKT!M128+Lcc_CEI!M128</f>
        <v>907</v>
      </c>
      <c r="N128" s="78">
        <f>+'Lcc_BKK+DMK'!N128+Lcc_CNX!N128+Lcc_HDY!N128+Lcc_HKT!N128+Lcc_CEI!N128</f>
        <v>1147</v>
      </c>
      <c r="O128" s="198">
        <f t="shared" ref="O128" si="197">SUM(M128:N128)</f>
        <v>2054</v>
      </c>
      <c r="P128" s="79">
        <f>+'Lcc_BKK+DMK'!P128+Lcc_CNX!P128+Lcc_HDY!P128+Lcc_HKT!P128+Lcc_CEI!P128</f>
        <v>0</v>
      </c>
      <c r="Q128" s="196">
        <f>O128+P128</f>
        <v>2054</v>
      </c>
      <c r="R128" s="77"/>
      <c r="S128" s="78"/>
      <c r="T128" s="198"/>
      <c r="U128" s="79"/>
      <c r="V128" s="196"/>
      <c r="W128" s="80"/>
    </row>
    <row r="129" spans="1:23" ht="14.25" customHeight="1" thickTop="1" thickBot="1">
      <c r="A129" s="384"/>
      <c r="L129" s="81" t="s">
        <v>57</v>
      </c>
      <c r="M129" s="82">
        <f t="shared" ref="M129:Q129" si="198">+M125+M127+M128</f>
        <v>2590.3679999999999</v>
      </c>
      <c r="N129" s="83">
        <f t="shared" si="198"/>
        <v>3113.194</v>
      </c>
      <c r="O129" s="197">
        <f t="shared" si="198"/>
        <v>5703.5619999999999</v>
      </c>
      <c r="P129" s="82">
        <f t="shared" si="198"/>
        <v>0</v>
      </c>
      <c r="Q129" s="197">
        <f t="shared" si="198"/>
        <v>5703.5619999999999</v>
      </c>
      <c r="R129" s="82"/>
      <c r="S129" s="83"/>
      <c r="T129" s="197"/>
      <c r="U129" s="82"/>
      <c r="V129" s="197"/>
      <c r="W129" s="84"/>
    </row>
    <row r="130" spans="1:23" ht="14.25" customHeight="1" thickTop="1" thickBot="1">
      <c r="A130" s="384"/>
      <c r="L130" s="81" t="s">
        <v>63</v>
      </c>
      <c r="M130" s="82">
        <f t="shared" ref="M130:Q130" si="199">+M116+M120+M124+M129</f>
        <v>11148.368</v>
      </c>
      <c r="N130" s="83">
        <f t="shared" si="199"/>
        <v>12281.194</v>
      </c>
      <c r="O130" s="197">
        <f t="shared" si="199"/>
        <v>23429.561999999998</v>
      </c>
      <c r="P130" s="82">
        <f t="shared" si="199"/>
        <v>1</v>
      </c>
      <c r="Q130" s="197">
        <f t="shared" si="199"/>
        <v>23430.561999999998</v>
      </c>
      <c r="R130" s="82"/>
      <c r="S130" s="83"/>
      <c r="T130" s="197"/>
      <c r="U130" s="82"/>
      <c r="V130" s="197"/>
      <c r="W130" s="84"/>
    </row>
    <row r="131" spans="1:23" ht="14.25" thickTop="1" thickBot="1">
      <c r="L131" s="91" t="s">
        <v>60</v>
      </c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</row>
    <row r="132" spans="1:23" ht="13.5" thickTop="1">
      <c r="L132" s="467" t="s">
        <v>42</v>
      </c>
      <c r="M132" s="468"/>
      <c r="N132" s="468"/>
      <c r="O132" s="468"/>
      <c r="P132" s="468"/>
      <c r="Q132" s="468"/>
      <c r="R132" s="468"/>
      <c r="S132" s="468"/>
      <c r="T132" s="468"/>
      <c r="U132" s="468"/>
      <c r="V132" s="468"/>
      <c r="W132" s="469"/>
    </row>
    <row r="133" spans="1:23" ht="13.5" thickBot="1">
      <c r="L133" s="470" t="s">
        <v>45</v>
      </c>
      <c r="M133" s="471"/>
      <c r="N133" s="471"/>
      <c r="O133" s="471"/>
      <c r="P133" s="471"/>
      <c r="Q133" s="471"/>
      <c r="R133" s="471"/>
      <c r="S133" s="471"/>
      <c r="T133" s="471"/>
      <c r="U133" s="471"/>
      <c r="V133" s="471"/>
      <c r="W133" s="472"/>
    </row>
    <row r="134" spans="1:23" ht="14.25" thickTop="1" thickBot="1">
      <c r="L134" s="55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7" t="s">
        <v>34</v>
      </c>
    </row>
    <row r="135" spans="1:23" ht="14.25" thickTop="1" thickBot="1">
      <c r="L135" s="58"/>
      <c r="M135" s="213" t="s">
        <v>64</v>
      </c>
      <c r="N135" s="212"/>
      <c r="O135" s="213"/>
      <c r="P135" s="211"/>
      <c r="Q135" s="212"/>
      <c r="R135" s="473" t="s">
        <v>65</v>
      </c>
      <c r="S135" s="473"/>
      <c r="T135" s="473"/>
      <c r="U135" s="473"/>
      <c r="V135" s="474"/>
      <c r="W135" s="354" t="s">
        <v>2</v>
      </c>
    </row>
    <row r="136" spans="1:23" ht="13.5" thickTop="1">
      <c r="L136" s="60" t="s">
        <v>3</v>
      </c>
      <c r="M136" s="61"/>
      <c r="N136" s="62"/>
      <c r="O136" s="63"/>
      <c r="P136" s="64"/>
      <c r="Q136" s="102"/>
      <c r="R136" s="61"/>
      <c r="S136" s="62"/>
      <c r="T136" s="63"/>
      <c r="U136" s="64"/>
      <c r="V136" s="102"/>
      <c r="W136" s="355" t="s">
        <v>4</v>
      </c>
    </row>
    <row r="137" spans="1:23" ht="13.5" thickBot="1">
      <c r="L137" s="66"/>
      <c r="M137" s="67" t="s">
        <v>35</v>
      </c>
      <c r="N137" s="68" t="s">
        <v>36</v>
      </c>
      <c r="O137" s="69" t="s">
        <v>37</v>
      </c>
      <c r="P137" s="70" t="s">
        <v>32</v>
      </c>
      <c r="Q137" s="410" t="s">
        <v>7</v>
      </c>
      <c r="R137" s="67" t="s">
        <v>35</v>
      </c>
      <c r="S137" s="68" t="s">
        <v>36</v>
      </c>
      <c r="T137" s="69" t="s">
        <v>37</v>
      </c>
      <c r="U137" s="70" t="s">
        <v>32</v>
      </c>
      <c r="V137" s="209" t="s">
        <v>7</v>
      </c>
      <c r="W137" s="356"/>
    </row>
    <row r="138" spans="1:23" ht="5.25" customHeight="1" thickTop="1">
      <c r="L138" s="60"/>
      <c r="M138" s="72"/>
      <c r="N138" s="73"/>
      <c r="O138" s="74"/>
      <c r="P138" s="75"/>
      <c r="Q138" s="150"/>
      <c r="R138" s="72"/>
      <c r="S138" s="73"/>
      <c r="T138" s="74"/>
      <c r="U138" s="75"/>
      <c r="V138" s="150"/>
      <c r="W138" s="76"/>
    </row>
    <row r="139" spans="1:23" ht="14.25" customHeight="1">
      <c r="L139" s="60" t="s">
        <v>13</v>
      </c>
      <c r="M139" s="77">
        <f t="shared" ref="M139:N139" si="200">+M87+M113</f>
        <v>2723</v>
      </c>
      <c r="N139" s="78">
        <f t="shared" si="200"/>
        <v>4906</v>
      </c>
      <c r="O139" s="196">
        <f t="shared" ref="O139:O140" si="201">M139+N139</f>
        <v>7629</v>
      </c>
      <c r="P139" s="79">
        <f>+P87+P113</f>
        <v>0</v>
      </c>
      <c r="Q139" s="205">
        <f t="shared" ref="Q139:Q140" si="202">O139+P139</f>
        <v>7629</v>
      </c>
      <c r="R139" s="77">
        <f t="shared" ref="R139:S141" si="203">+R87+R113</f>
        <v>2696</v>
      </c>
      <c r="S139" s="78">
        <f t="shared" si="203"/>
        <v>5189</v>
      </c>
      <c r="T139" s="196">
        <f t="shared" ref="T139:T150" si="204">R139+S139</f>
        <v>7885</v>
      </c>
      <c r="U139" s="79">
        <f>+U87+U113</f>
        <v>0</v>
      </c>
      <c r="V139" s="205">
        <f t="shared" ref="V139:V150" si="205">T139+U139</f>
        <v>7885</v>
      </c>
      <c r="W139" s="80">
        <f t="shared" ref="W139:W150" si="206">IF(Q139=0,0,((V139/Q139)-1)*100)</f>
        <v>3.3556167256521219</v>
      </c>
    </row>
    <row r="140" spans="1:23" ht="14.25" customHeight="1">
      <c r="L140" s="60" t="s">
        <v>14</v>
      </c>
      <c r="M140" s="77">
        <f t="shared" ref="M140:N140" si="207">+M88+M114</f>
        <v>2501</v>
      </c>
      <c r="N140" s="78">
        <f t="shared" si="207"/>
        <v>4806</v>
      </c>
      <c r="O140" s="196">
        <f t="shared" si="201"/>
        <v>7307</v>
      </c>
      <c r="P140" s="79">
        <f>+P88+P114</f>
        <v>13</v>
      </c>
      <c r="Q140" s="205">
        <f t="shared" si="202"/>
        <v>7320</v>
      </c>
      <c r="R140" s="77">
        <f t="shared" si="203"/>
        <v>2627</v>
      </c>
      <c r="S140" s="78">
        <f t="shared" si="203"/>
        <v>5334</v>
      </c>
      <c r="T140" s="196">
        <f t="shared" si="204"/>
        <v>7961</v>
      </c>
      <c r="U140" s="79">
        <f>+U88+U114</f>
        <v>3</v>
      </c>
      <c r="V140" s="205">
        <f t="shared" si="205"/>
        <v>7964</v>
      </c>
      <c r="W140" s="80">
        <f t="shared" si="206"/>
        <v>8.7978142076502674</v>
      </c>
    </row>
    <row r="141" spans="1:23" ht="14.25" customHeight="1" thickBot="1">
      <c r="L141" s="60" t="s">
        <v>15</v>
      </c>
      <c r="M141" s="77">
        <f t="shared" ref="M141:N141" si="208">+M89+M115</f>
        <v>3305</v>
      </c>
      <c r="N141" s="78">
        <f t="shared" si="208"/>
        <v>5925</v>
      </c>
      <c r="O141" s="196">
        <f>M141+N141</f>
        <v>9230</v>
      </c>
      <c r="P141" s="79">
        <f>+P89+P115</f>
        <v>21</v>
      </c>
      <c r="Q141" s="205">
        <f>O141+P141</f>
        <v>9251</v>
      </c>
      <c r="R141" s="77">
        <f t="shared" si="203"/>
        <v>2870</v>
      </c>
      <c r="S141" s="78">
        <f t="shared" si="203"/>
        <v>6604</v>
      </c>
      <c r="T141" s="196">
        <f>R141+S141</f>
        <v>9474</v>
      </c>
      <c r="U141" s="79">
        <f>+U89+U115</f>
        <v>0</v>
      </c>
      <c r="V141" s="205">
        <f>T141+U141</f>
        <v>9474</v>
      </c>
      <c r="W141" s="80">
        <f>IF(Q141=0,0,((V141/Q141)-1)*100)</f>
        <v>2.4105502107880206</v>
      </c>
    </row>
    <row r="142" spans="1:23" ht="14.25" customHeight="1" thickTop="1" thickBot="1">
      <c r="L142" s="81" t="s">
        <v>61</v>
      </c>
      <c r="M142" s="82">
        <f t="shared" ref="M142:Q142" si="209">+M139+M140+M141</f>
        <v>8529</v>
      </c>
      <c r="N142" s="83">
        <f t="shared" si="209"/>
        <v>15637</v>
      </c>
      <c r="O142" s="197">
        <f t="shared" si="209"/>
        <v>24166</v>
      </c>
      <c r="P142" s="82">
        <f t="shared" si="209"/>
        <v>34</v>
      </c>
      <c r="Q142" s="197">
        <f t="shared" si="209"/>
        <v>24200</v>
      </c>
      <c r="R142" s="82">
        <f t="shared" ref="R142" si="210">+R139+R140+R141</f>
        <v>8193</v>
      </c>
      <c r="S142" s="83">
        <f t="shared" ref="S142" si="211">+S139+S140+S141</f>
        <v>17127</v>
      </c>
      <c r="T142" s="197">
        <f t="shared" ref="T142" si="212">+T139+T140+T141</f>
        <v>25320</v>
      </c>
      <c r="U142" s="82">
        <f t="shared" ref="U142" si="213">+U139+U140+U141</f>
        <v>3</v>
      </c>
      <c r="V142" s="197">
        <f t="shared" ref="V142" si="214">+V139+V140+V141</f>
        <v>25323</v>
      </c>
      <c r="W142" s="84">
        <f t="shared" ref="W142" si="215">IF(Q142=0,0,((V142/Q142)-1)*100)</f>
        <v>4.6404958677686015</v>
      </c>
    </row>
    <row r="143" spans="1:23" ht="14.25" customHeight="1" thickTop="1">
      <c r="L143" s="60" t="s">
        <v>16</v>
      </c>
      <c r="M143" s="77">
        <f t="shared" ref="M143:N143" si="216">+M91+M117</f>
        <v>2993</v>
      </c>
      <c r="N143" s="78">
        <f t="shared" si="216"/>
        <v>5541</v>
      </c>
      <c r="O143" s="196">
        <f t="shared" ref="O143" si="217">M143+N143</f>
        <v>8534</v>
      </c>
      <c r="P143" s="79">
        <f>+P91+P117</f>
        <v>0</v>
      </c>
      <c r="Q143" s="205">
        <f t="shared" ref="Q143" si="218">O143+P143</f>
        <v>8534</v>
      </c>
      <c r="R143" s="77">
        <f t="shared" ref="R143:S145" si="219">+R91+R117</f>
        <v>2633</v>
      </c>
      <c r="S143" s="78">
        <f t="shared" si="219"/>
        <v>6498</v>
      </c>
      <c r="T143" s="196">
        <f t="shared" si="204"/>
        <v>9131</v>
      </c>
      <c r="U143" s="79">
        <f>+U91+U117</f>
        <v>0</v>
      </c>
      <c r="V143" s="205">
        <f t="shared" si="205"/>
        <v>9131</v>
      </c>
      <c r="W143" s="80">
        <f t="shared" si="206"/>
        <v>6.9955472228732107</v>
      </c>
    </row>
    <row r="144" spans="1:23" ht="14.25" customHeight="1">
      <c r="L144" s="60" t="s">
        <v>17</v>
      </c>
      <c r="M144" s="77">
        <f t="shared" ref="M144:N144" si="220">+M92+M118</f>
        <v>2849</v>
      </c>
      <c r="N144" s="78">
        <f t="shared" si="220"/>
        <v>5795</v>
      </c>
      <c r="O144" s="196">
        <f>M144+N144</f>
        <v>8644</v>
      </c>
      <c r="P144" s="79">
        <f>+P92+P118</f>
        <v>2</v>
      </c>
      <c r="Q144" s="205">
        <f>O144+P144</f>
        <v>8646</v>
      </c>
      <c r="R144" s="77">
        <f t="shared" si="219"/>
        <v>2452</v>
      </c>
      <c r="S144" s="78">
        <f t="shared" si="219"/>
        <v>6522</v>
      </c>
      <c r="T144" s="196">
        <f>R144+S144</f>
        <v>8974</v>
      </c>
      <c r="U144" s="79">
        <f>+U92+U118</f>
        <v>2</v>
      </c>
      <c r="V144" s="205">
        <f>T144+U144</f>
        <v>8976</v>
      </c>
      <c r="W144" s="80">
        <f>IF(Q144=0,0,((V144/Q144)-1)*100)</f>
        <v>3.8167938931297662</v>
      </c>
    </row>
    <row r="145" spans="1:23" ht="14.25" customHeight="1" thickBot="1">
      <c r="L145" s="60" t="s">
        <v>18</v>
      </c>
      <c r="M145" s="77">
        <f t="shared" ref="M145:N145" si="221">+M93+M119</f>
        <v>2823</v>
      </c>
      <c r="N145" s="78">
        <f t="shared" si="221"/>
        <v>5353</v>
      </c>
      <c r="O145" s="198">
        <f t="shared" ref="O145" si="222">M145+N145</f>
        <v>8176</v>
      </c>
      <c r="P145" s="85">
        <f>+P93+P119</f>
        <v>1</v>
      </c>
      <c r="Q145" s="205">
        <f t="shared" ref="Q145" si="223">O145+P145</f>
        <v>8177</v>
      </c>
      <c r="R145" s="77">
        <f t="shared" si="219"/>
        <v>2243</v>
      </c>
      <c r="S145" s="78">
        <f t="shared" si="219"/>
        <v>5990</v>
      </c>
      <c r="T145" s="198">
        <f t="shared" si="204"/>
        <v>8233</v>
      </c>
      <c r="U145" s="85">
        <f>+U93+U119</f>
        <v>0</v>
      </c>
      <c r="V145" s="205">
        <f t="shared" si="205"/>
        <v>8233</v>
      </c>
      <c r="W145" s="80">
        <f t="shared" si="206"/>
        <v>0.68484774367127965</v>
      </c>
    </row>
    <row r="146" spans="1:23" ht="14.25" customHeight="1" thickTop="1" thickBot="1">
      <c r="A146" s="384"/>
      <c r="L146" s="86" t="s">
        <v>19</v>
      </c>
      <c r="M146" s="82">
        <f t="shared" ref="M146:Q146" si="224">+M143+M144+M145</f>
        <v>8665</v>
      </c>
      <c r="N146" s="83">
        <f t="shared" si="224"/>
        <v>16689</v>
      </c>
      <c r="O146" s="197">
        <f t="shared" si="224"/>
        <v>25354</v>
      </c>
      <c r="P146" s="82">
        <f t="shared" si="224"/>
        <v>3</v>
      </c>
      <c r="Q146" s="197">
        <f t="shared" si="224"/>
        <v>25357</v>
      </c>
      <c r="R146" s="82">
        <f t="shared" ref="R146" si="225">+R143+R144+R145</f>
        <v>7328</v>
      </c>
      <c r="S146" s="83">
        <f t="shared" ref="S146" si="226">+S143+S144+S145</f>
        <v>19010</v>
      </c>
      <c r="T146" s="197">
        <f t="shared" ref="T146" si="227">+T143+T144+T145</f>
        <v>26338</v>
      </c>
      <c r="U146" s="82">
        <f t="shared" ref="U146" si="228">+U143+U144+U145</f>
        <v>2</v>
      </c>
      <c r="V146" s="197">
        <f t="shared" ref="V146" si="229">+V143+V144+V145</f>
        <v>26340</v>
      </c>
      <c r="W146" s="89">
        <f t="shared" si="206"/>
        <v>3.8766415585439917</v>
      </c>
    </row>
    <row r="147" spans="1:23" ht="14.25" customHeight="1" thickTop="1">
      <c r="A147" s="384"/>
      <c r="L147" s="60" t="s">
        <v>21</v>
      </c>
      <c r="M147" s="77">
        <f t="shared" ref="M147:N147" si="230">+M95+M121</f>
        <v>3037</v>
      </c>
      <c r="N147" s="78">
        <f t="shared" si="230"/>
        <v>4972</v>
      </c>
      <c r="O147" s="198">
        <f t="shared" ref="O147:O150" si="231">M147+N147</f>
        <v>8009</v>
      </c>
      <c r="P147" s="90">
        <f>+P95+P121</f>
        <v>0</v>
      </c>
      <c r="Q147" s="205">
        <f t="shared" ref="Q147:Q150" si="232">O147+P147</f>
        <v>8009</v>
      </c>
      <c r="R147" s="77">
        <f t="shared" ref="R147:S151" si="233">+R95+R121</f>
        <v>2467</v>
      </c>
      <c r="S147" s="78">
        <f t="shared" si="233"/>
        <v>5661</v>
      </c>
      <c r="T147" s="198">
        <f t="shared" si="204"/>
        <v>8128</v>
      </c>
      <c r="U147" s="90">
        <f>+U95+U121</f>
        <v>4</v>
      </c>
      <c r="V147" s="205">
        <f t="shared" si="205"/>
        <v>8132</v>
      </c>
      <c r="W147" s="80">
        <f t="shared" si="206"/>
        <v>1.5357722562117537</v>
      </c>
    </row>
    <row r="148" spans="1:23" ht="14.25" customHeight="1">
      <c r="A148" s="384"/>
      <c r="L148" s="60" t="s">
        <v>22</v>
      </c>
      <c r="M148" s="77">
        <f t="shared" ref="M148:N148" si="234">+M96+M122</f>
        <v>2952</v>
      </c>
      <c r="N148" s="78">
        <f t="shared" si="234"/>
        <v>4581</v>
      </c>
      <c r="O148" s="198">
        <f t="shared" si="231"/>
        <v>7533</v>
      </c>
      <c r="P148" s="79">
        <f>+P96+P122</f>
        <v>6</v>
      </c>
      <c r="Q148" s="205">
        <f t="shared" si="232"/>
        <v>7539</v>
      </c>
      <c r="R148" s="77">
        <f t="shared" si="233"/>
        <v>2510</v>
      </c>
      <c r="S148" s="78">
        <f t="shared" si="233"/>
        <v>5338</v>
      </c>
      <c r="T148" s="198">
        <f t="shared" si="204"/>
        <v>7848</v>
      </c>
      <c r="U148" s="79">
        <f>+U96+U122</f>
        <v>2</v>
      </c>
      <c r="V148" s="205">
        <f t="shared" si="205"/>
        <v>7850</v>
      </c>
      <c r="W148" s="80">
        <f t="shared" si="206"/>
        <v>4.1252155458283646</v>
      </c>
    </row>
    <row r="149" spans="1:23" ht="14.25" customHeight="1" thickBot="1">
      <c r="A149" s="386"/>
      <c r="K149" s="386"/>
      <c r="L149" s="60" t="s">
        <v>23</v>
      </c>
      <c r="M149" s="77">
        <f t="shared" ref="M149:N149" si="235">+M97+M123</f>
        <v>2941</v>
      </c>
      <c r="N149" s="78">
        <f t="shared" si="235"/>
        <v>4767</v>
      </c>
      <c r="O149" s="198">
        <f t="shared" si="231"/>
        <v>7708</v>
      </c>
      <c r="P149" s="79">
        <f>+P97+P123</f>
        <v>0</v>
      </c>
      <c r="Q149" s="205">
        <f t="shared" si="232"/>
        <v>7708</v>
      </c>
      <c r="R149" s="77">
        <f t="shared" si="233"/>
        <v>2459</v>
      </c>
      <c r="S149" s="78">
        <f t="shared" si="233"/>
        <v>5303</v>
      </c>
      <c r="T149" s="198">
        <f t="shared" si="204"/>
        <v>7762</v>
      </c>
      <c r="U149" s="79">
        <f>+U97+U123</f>
        <v>0</v>
      </c>
      <c r="V149" s="205">
        <f t="shared" si="205"/>
        <v>7762</v>
      </c>
      <c r="W149" s="80">
        <f t="shared" si="206"/>
        <v>0.70057083549559529</v>
      </c>
    </row>
    <row r="150" spans="1:23" ht="14.25" customHeight="1" thickTop="1" thickBot="1">
      <c r="A150" s="386"/>
      <c r="K150" s="386"/>
      <c r="L150" s="81" t="s">
        <v>40</v>
      </c>
      <c r="M150" s="82">
        <f t="shared" ref="M150:N150" si="236">+M98+M124</f>
        <v>8930</v>
      </c>
      <c r="N150" s="83">
        <f t="shared" si="236"/>
        <v>14320</v>
      </c>
      <c r="O150" s="197">
        <f t="shared" si="231"/>
        <v>23250</v>
      </c>
      <c r="P150" s="82">
        <f>+P98+P124</f>
        <v>6</v>
      </c>
      <c r="Q150" s="197">
        <f t="shared" si="232"/>
        <v>23256</v>
      </c>
      <c r="R150" s="82">
        <f t="shared" si="233"/>
        <v>7436</v>
      </c>
      <c r="S150" s="83">
        <f t="shared" si="233"/>
        <v>16302</v>
      </c>
      <c r="T150" s="197">
        <f t="shared" si="204"/>
        <v>23738</v>
      </c>
      <c r="U150" s="82">
        <f>+U98+U124</f>
        <v>6</v>
      </c>
      <c r="V150" s="197">
        <f t="shared" si="205"/>
        <v>23744</v>
      </c>
      <c r="W150" s="84">
        <f t="shared" si="206"/>
        <v>2.0983832129342961</v>
      </c>
    </row>
    <row r="151" spans="1:23" ht="14.25" customHeight="1" thickTop="1" thickBot="1">
      <c r="L151" s="60" t="s">
        <v>10</v>
      </c>
      <c r="M151" s="77">
        <f t="shared" ref="M151:N151" si="237">+M99+M125</f>
        <v>2932.3679999999999</v>
      </c>
      <c r="N151" s="78">
        <f t="shared" si="237"/>
        <v>5481.1939999999995</v>
      </c>
      <c r="O151" s="196">
        <f>M151+N151</f>
        <v>8413.5619999999999</v>
      </c>
      <c r="P151" s="79">
        <f>+P99+P125</f>
        <v>0</v>
      </c>
      <c r="Q151" s="205">
        <f>O151+P151</f>
        <v>8413.5619999999999</v>
      </c>
      <c r="R151" s="77">
        <f t="shared" si="233"/>
        <v>2892</v>
      </c>
      <c r="S151" s="78">
        <f t="shared" si="233"/>
        <v>5395</v>
      </c>
      <c r="T151" s="196">
        <f>R151+S151</f>
        <v>8287</v>
      </c>
      <c r="U151" s="79">
        <f>+U99+U125</f>
        <v>0</v>
      </c>
      <c r="V151" s="205">
        <f>T151+U151</f>
        <v>8287</v>
      </c>
      <c r="W151" s="80">
        <f t="shared" ref="W151:W152" si="238">IF(Q151=0,0,((V151/Q151)-1)*100)</f>
        <v>-1.504261809682983</v>
      </c>
    </row>
    <row r="152" spans="1:23" ht="14.25" customHeight="1" thickTop="1" thickBot="1">
      <c r="A152" s="384"/>
      <c r="L152" s="81" t="s">
        <v>66</v>
      </c>
      <c r="M152" s="82">
        <f>+M142+M146+M150+M151</f>
        <v>29056.367999999999</v>
      </c>
      <c r="N152" s="83">
        <f t="shared" ref="N152" si="239">+N142+N146+N150+N151</f>
        <v>52127.194000000003</v>
      </c>
      <c r="O152" s="197">
        <f t="shared" ref="O152" si="240">+O142+O146+O150+O151</f>
        <v>81183.562000000005</v>
      </c>
      <c r="P152" s="82">
        <f t="shared" ref="P152" si="241">+P142+P146+P150+P151</f>
        <v>43</v>
      </c>
      <c r="Q152" s="197">
        <f t="shared" ref="Q152" si="242">+Q142+Q146+Q150+Q151</f>
        <v>81226.562000000005</v>
      </c>
      <c r="R152" s="82">
        <f t="shared" ref="R152" si="243">+R142+R146+R150+R151</f>
        <v>25849</v>
      </c>
      <c r="S152" s="83">
        <f t="shared" ref="S152" si="244">+S142+S146+S150+S151</f>
        <v>57834</v>
      </c>
      <c r="T152" s="197">
        <f t="shared" ref="T152" si="245">+T142+T146+T150+T151</f>
        <v>83683</v>
      </c>
      <c r="U152" s="82">
        <f t="shared" ref="U152" si="246">+U142+U146+U150+U151</f>
        <v>11</v>
      </c>
      <c r="V152" s="197">
        <f t="shared" ref="V152" si="247">+V142+V146+V150+V151</f>
        <v>83694</v>
      </c>
      <c r="W152" s="84">
        <f t="shared" si="238"/>
        <v>3.0377230541900779</v>
      </c>
    </row>
    <row r="153" spans="1:23" ht="14.25" customHeight="1" thickTop="1">
      <c r="L153" s="60" t="s">
        <v>11</v>
      </c>
      <c r="M153" s="77">
        <f t="shared" ref="M153:N153" si="248">+M101+M127</f>
        <v>3172</v>
      </c>
      <c r="N153" s="78">
        <f t="shared" si="248"/>
        <v>5912</v>
      </c>
      <c r="O153" s="196">
        <f>M153+N153</f>
        <v>9084</v>
      </c>
      <c r="P153" s="79">
        <f>+P101+P127</f>
        <v>0</v>
      </c>
      <c r="Q153" s="205">
        <f>O153+P153</f>
        <v>9084</v>
      </c>
      <c r="R153" s="77"/>
      <c r="S153" s="78"/>
      <c r="T153" s="196"/>
      <c r="U153" s="79"/>
      <c r="V153" s="205"/>
      <c r="W153" s="80"/>
    </row>
    <row r="154" spans="1:23" ht="14.25" customHeight="1" thickBot="1">
      <c r="L154" s="66" t="s">
        <v>12</v>
      </c>
      <c r="M154" s="77">
        <f t="shared" ref="M154:N154" si="249">+M102+M128</f>
        <v>3057</v>
      </c>
      <c r="N154" s="78">
        <f t="shared" si="249"/>
        <v>5981</v>
      </c>
      <c r="O154" s="196">
        <f>M154+N154</f>
        <v>9038</v>
      </c>
      <c r="P154" s="79">
        <f>+P102+P128</f>
        <v>0</v>
      </c>
      <c r="Q154" s="205">
        <f>O154+P154</f>
        <v>9038</v>
      </c>
      <c r="R154" s="77"/>
      <c r="S154" s="78"/>
      <c r="T154" s="196"/>
      <c r="U154" s="79"/>
      <c r="V154" s="205"/>
      <c r="W154" s="80"/>
    </row>
    <row r="155" spans="1:23" ht="14.25" customHeight="1" thickTop="1" thickBot="1">
      <c r="A155" s="384"/>
      <c r="L155" s="81" t="s">
        <v>57</v>
      </c>
      <c r="M155" s="82">
        <f t="shared" ref="M155:Q155" si="250">+M151+M153+M154</f>
        <v>9161.3680000000004</v>
      </c>
      <c r="N155" s="83">
        <f t="shared" si="250"/>
        <v>17374.194</v>
      </c>
      <c r="O155" s="197">
        <f t="shared" si="250"/>
        <v>26535.561999999998</v>
      </c>
      <c r="P155" s="82">
        <f t="shared" si="250"/>
        <v>0</v>
      </c>
      <c r="Q155" s="197">
        <f t="shared" si="250"/>
        <v>26535.561999999998</v>
      </c>
      <c r="R155" s="82"/>
      <c r="S155" s="83"/>
      <c r="T155" s="197"/>
      <c r="U155" s="82"/>
      <c r="V155" s="197"/>
      <c r="W155" s="84"/>
    </row>
    <row r="156" spans="1:23" ht="14.25" customHeight="1" thickTop="1" thickBot="1">
      <c r="A156" s="384"/>
      <c r="L156" s="81" t="s">
        <v>63</v>
      </c>
      <c r="M156" s="82">
        <f t="shared" ref="M156:Q156" si="251">+M142+M146+M150+M155</f>
        <v>35285.368000000002</v>
      </c>
      <c r="N156" s="83">
        <f t="shared" si="251"/>
        <v>64020.194000000003</v>
      </c>
      <c r="O156" s="197">
        <f t="shared" si="251"/>
        <v>99305.562000000005</v>
      </c>
      <c r="P156" s="82">
        <f t="shared" si="251"/>
        <v>43</v>
      </c>
      <c r="Q156" s="197">
        <f t="shared" si="251"/>
        <v>99348.562000000005</v>
      </c>
      <c r="R156" s="82"/>
      <c r="S156" s="83"/>
      <c r="T156" s="197"/>
      <c r="U156" s="82"/>
      <c r="V156" s="197"/>
      <c r="W156" s="84"/>
    </row>
    <row r="157" spans="1:23" ht="14.25" thickTop="1" thickBot="1">
      <c r="L157" s="91" t="s">
        <v>60</v>
      </c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:23" ht="13.5" thickTop="1">
      <c r="L158" s="482" t="s">
        <v>54</v>
      </c>
      <c r="M158" s="483"/>
      <c r="N158" s="483"/>
      <c r="O158" s="483"/>
      <c r="P158" s="483"/>
      <c r="Q158" s="483"/>
      <c r="R158" s="483"/>
      <c r="S158" s="483"/>
      <c r="T158" s="483"/>
      <c r="U158" s="483"/>
      <c r="V158" s="483"/>
      <c r="W158" s="484"/>
    </row>
    <row r="159" spans="1:23" ht="13.5" customHeight="1" thickBot="1">
      <c r="L159" s="485" t="s">
        <v>51</v>
      </c>
      <c r="M159" s="486"/>
      <c r="N159" s="486"/>
      <c r="O159" s="486"/>
      <c r="P159" s="486"/>
      <c r="Q159" s="486"/>
      <c r="R159" s="486"/>
      <c r="S159" s="486"/>
      <c r="T159" s="486"/>
      <c r="U159" s="486"/>
      <c r="V159" s="486"/>
      <c r="W159" s="487"/>
    </row>
    <row r="160" spans="1:23" ht="14.25" thickTop="1" thickBot="1">
      <c r="L160" s="235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7" t="s">
        <v>34</v>
      </c>
    </row>
    <row r="161" spans="1:23" ht="14.25" thickTop="1" thickBot="1">
      <c r="L161" s="238"/>
      <c r="M161" s="239" t="s">
        <v>64</v>
      </c>
      <c r="N161" s="240"/>
      <c r="O161" s="278"/>
      <c r="P161" s="239"/>
      <c r="Q161" s="239"/>
      <c r="R161" s="239" t="s">
        <v>65</v>
      </c>
      <c r="S161" s="240"/>
      <c r="T161" s="278"/>
      <c r="U161" s="239"/>
      <c r="V161" s="239"/>
      <c r="W161" s="351" t="s">
        <v>2</v>
      </c>
    </row>
    <row r="162" spans="1:23" ht="13.5" thickTop="1">
      <c r="L162" s="242" t="s">
        <v>3</v>
      </c>
      <c r="M162" s="243"/>
      <c r="N162" s="244"/>
      <c r="O162" s="245"/>
      <c r="P162" s="246"/>
      <c r="Q162" s="245"/>
      <c r="R162" s="243"/>
      <c r="S162" s="244"/>
      <c r="T162" s="245"/>
      <c r="U162" s="246"/>
      <c r="V162" s="245"/>
      <c r="W162" s="352" t="s">
        <v>4</v>
      </c>
    </row>
    <row r="163" spans="1:23" ht="13.5" thickBot="1">
      <c r="L163" s="248"/>
      <c r="M163" s="249" t="s">
        <v>35</v>
      </c>
      <c r="N163" s="250" t="s">
        <v>36</v>
      </c>
      <c r="O163" s="251" t="s">
        <v>37</v>
      </c>
      <c r="P163" s="252" t="s">
        <v>32</v>
      </c>
      <c r="Q163" s="251" t="s">
        <v>7</v>
      </c>
      <c r="R163" s="249" t="s">
        <v>35</v>
      </c>
      <c r="S163" s="250" t="s">
        <v>36</v>
      </c>
      <c r="T163" s="251" t="s">
        <v>37</v>
      </c>
      <c r="U163" s="252" t="s">
        <v>32</v>
      </c>
      <c r="V163" s="251" t="s">
        <v>7</v>
      </c>
      <c r="W163" s="353"/>
    </row>
    <row r="164" spans="1:23" ht="5.25" customHeight="1" thickTop="1">
      <c r="L164" s="242"/>
      <c r="M164" s="254"/>
      <c r="N164" s="255"/>
      <c r="O164" s="256"/>
      <c r="P164" s="257"/>
      <c r="Q164" s="256"/>
      <c r="R164" s="254"/>
      <c r="S164" s="255"/>
      <c r="T164" s="256"/>
      <c r="U164" s="257"/>
      <c r="V164" s="256"/>
      <c r="W164" s="258"/>
    </row>
    <row r="165" spans="1:23" ht="14.25" customHeight="1">
      <c r="L165" s="242" t="s">
        <v>13</v>
      </c>
      <c r="M165" s="259">
        <f>'Lcc_BKK+DMK'!M165+Lcc_CNX!M165+Lcc_HDY!M165+Lcc_HKT!M165+Lcc_CEI!M165</f>
        <v>0</v>
      </c>
      <c r="N165" s="260">
        <f>'Lcc_BKK+DMK'!N165+Lcc_CNX!N165+Lcc_HDY!N165+Lcc_HKT!N165+Lcc_CEI!N165</f>
        <v>1</v>
      </c>
      <c r="O165" s="261">
        <f>M165+N165</f>
        <v>1</v>
      </c>
      <c r="P165" s="262">
        <f>+'Lcc_BKK+DMK'!P165+Lcc_CNX!P165+Lcc_HDY!P165+Lcc_HKT!P165+Lcc_CEI!P165</f>
        <v>0</v>
      </c>
      <c r="Q165" s="261">
        <f>O165+P165</f>
        <v>1</v>
      </c>
      <c r="R165" s="259">
        <f>'Lcc_BKK+DMK'!R165+Lcc_CNX!R165+Lcc_HDY!R165+Lcc_HKT!R165+Lcc_CEI!R165</f>
        <v>3</v>
      </c>
      <c r="S165" s="260">
        <f>'Lcc_BKK+DMK'!S165+Lcc_CNX!S165+Lcc_HDY!S165+Lcc_HKT!S165+Lcc_CEI!S165</f>
        <v>0</v>
      </c>
      <c r="T165" s="261">
        <f>R165+S165</f>
        <v>3</v>
      </c>
      <c r="U165" s="262">
        <f>+'Lcc_BKK+DMK'!U165+Lcc_CNX!U165+Lcc_HDY!U165+Lcc_HKT!U165+Lcc_CEI!U165</f>
        <v>0</v>
      </c>
      <c r="V165" s="261">
        <f>T165+U165</f>
        <v>3</v>
      </c>
      <c r="W165" s="263">
        <f t="shared" ref="W165:W176" si="252">IF(Q165=0,0,((V165/Q165)-1)*100)</f>
        <v>200</v>
      </c>
    </row>
    <row r="166" spans="1:23" ht="14.25" customHeight="1">
      <c r="L166" s="242" t="s">
        <v>14</v>
      </c>
      <c r="M166" s="259">
        <f>'Lcc_BKK+DMK'!M166+Lcc_CNX!M166+Lcc_HDY!M166+Lcc_HKT!M166+Lcc_CEI!M166</f>
        <v>0</v>
      </c>
      <c r="N166" s="260">
        <f>'Lcc_BKK+DMK'!N166+Lcc_CNX!N166+Lcc_HDY!N166+Lcc_HKT!N166+Lcc_CEI!N166</f>
        <v>1</v>
      </c>
      <c r="O166" s="261">
        <f>M166+N166</f>
        <v>1</v>
      </c>
      <c r="P166" s="262">
        <f>+'Lcc_BKK+DMK'!P166+Lcc_CNX!P166+Lcc_HDY!P166+Lcc_HKT!P166+Lcc_CEI!P166</f>
        <v>0</v>
      </c>
      <c r="Q166" s="261">
        <f>O166+P166</f>
        <v>1</v>
      </c>
      <c r="R166" s="259">
        <f>'Lcc_BKK+DMK'!R166+Lcc_CNX!R166+Lcc_HDY!R166+Lcc_HKT!R166+Lcc_CEI!R166</f>
        <v>3</v>
      </c>
      <c r="S166" s="260">
        <f>'Lcc_BKK+DMK'!S166+Lcc_CNX!S166+Lcc_HDY!S166+Lcc_HKT!S166+Lcc_CEI!S166</f>
        <v>0</v>
      </c>
      <c r="T166" s="261">
        <f>R166+S166</f>
        <v>3</v>
      </c>
      <c r="U166" s="262">
        <f>+'Lcc_BKK+DMK'!U166+Lcc_CNX!U166+Lcc_HDY!U166+Lcc_HKT!U166+Lcc_CEI!U166</f>
        <v>0</v>
      </c>
      <c r="V166" s="261">
        <f>T166+U166</f>
        <v>3</v>
      </c>
      <c r="W166" s="263">
        <f t="shared" si="252"/>
        <v>200</v>
      </c>
    </row>
    <row r="167" spans="1:23" ht="14.25" customHeight="1" thickBot="1">
      <c r="L167" s="242" t="s">
        <v>15</v>
      </c>
      <c r="M167" s="259">
        <f>'Lcc_BKK+DMK'!M167+Lcc_CNX!M167+Lcc_HDY!M167+Lcc_HKT!M167+Lcc_CEI!M167</f>
        <v>0</v>
      </c>
      <c r="N167" s="260">
        <f>'Lcc_BKK+DMK'!N167+Lcc_CNX!N167+Lcc_HDY!N167+Lcc_HKT!N167+Lcc_CEI!N167</f>
        <v>4</v>
      </c>
      <c r="O167" s="261">
        <f>M167+N167</f>
        <v>4</v>
      </c>
      <c r="P167" s="262">
        <f>+'Lcc_BKK+DMK'!P167+Lcc_CNX!P167+Lcc_HDY!P167+Lcc_HKT!P167+Lcc_CEI!P167</f>
        <v>0</v>
      </c>
      <c r="Q167" s="261">
        <f>O167+P167</f>
        <v>4</v>
      </c>
      <c r="R167" s="259">
        <f>'Lcc_BKK+DMK'!R167+Lcc_CNX!R167+Lcc_HDY!R167+Lcc_HKT!R167+Lcc_CEI!R167</f>
        <v>11</v>
      </c>
      <c r="S167" s="260">
        <f>'Lcc_BKK+DMK'!S167+Lcc_CNX!S167+Lcc_HDY!S167+Lcc_HKT!S167+Lcc_CEI!S167</f>
        <v>0</v>
      </c>
      <c r="T167" s="261">
        <f>R167+S167</f>
        <v>11</v>
      </c>
      <c r="U167" s="262">
        <f>+'Lcc_BKK+DMK'!U167+Lcc_CNX!U167+Lcc_HDY!U167+Lcc_HKT!U167+Lcc_CEI!U167</f>
        <v>0</v>
      </c>
      <c r="V167" s="261">
        <f>T167+U167</f>
        <v>11</v>
      </c>
      <c r="W167" s="263">
        <f>IF(Q167=0,0,((V167/Q167)-1)*100)</f>
        <v>175</v>
      </c>
    </row>
    <row r="168" spans="1:23" ht="14.25" customHeight="1" thickTop="1" thickBot="1">
      <c r="L168" s="264" t="s">
        <v>61</v>
      </c>
      <c r="M168" s="265">
        <f t="shared" ref="M168:Q168" si="253">+M165+M166+M167</f>
        <v>0</v>
      </c>
      <c r="N168" s="266">
        <f t="shared" si="253"/>
        <v>6</v>
      </c>
      <c r="O168" s="267">
        <f t="shared" si="253"/>
        <v>6</v>
      </c>
      <c r="P168" s="265">
        <f t="shared" si="253"/>
        <v>0</v>
      </c>
      <c r="Q168" s="267">
        <f t="shared" si="253"/>
        <v>6</v>
      </c>
      <c r="R168" s="265">
        <f t="shared" ref="R168:U168" si="254">+R165+R166+R167</f>
        <v>17</v>
      </c>
      <c r="S168" s="266">
        <f t="shared" si="254"/>
        <v>0</v>
      </c>
      <c r="T168" s="267">
        <f t="shared" si="254"/>
        <v>17</v>
      </c>
      <c r="U168" s="265">
        <f t="shared" si="254"/>
        <v>0</v>
      </c>
      <c r="V168" s="267">
        <f t="shared" ref="V168" si="255">+V165+V166+V167</f>
        <v>17</v>
      </c>
      <c r="W168" s="268">
        <f t="shared" si="252"/>
        <v>183.33333333333334</v>
      </c>
    </row>
    <row r="169" spans="1:23" ht="14.25" customHeight="1" thickTop="1">
      <c r="L169" s="242" t="s">
        <v>16</v>
      </c>
      <c r="M169" s="259">
        <f>'Lcc_BKK+DMK'!M169+Lcc_CNX!M169+Lcc_HDY!M169+Lcc_HKT!M169+Lcc_CEI!M169</f>
        <v>0</v>
      </c>
      <c r="N169" s="260">
        <f>'Lcc_BKK+DMK'!N169+Lcc_CNX!N169+Lcc_HDY!N169+Lcc_HKT!N169+Lcc_CEI!N169</f>
        <v>0</v>
      </c>
      <c r="O169" s="261">
        <f>SUM(M169:N169)</f>
        <v>0</v>
      </c>
      <c r="P169" s="262">
        <f>+'Lcc_BKK+DMK'!P169+Lcc_CNX!P169+Lcc_HDY!P169+Lcc_HKT!P169+Lcc_CEI!P169</f>
        <v>0</v>
      </c>
      <c r="Q169" s="261">
        <f t="shared" ref="Q169:Q170" si="256">O169+P169</f>
        <v>0</v>
      </c>
      <c r="R169" s="259">
        <f>'Lcc_BKK+DMK'!R169+Lcc_CNX!R169+Lcc_HDY!R169+Lcc_HKT!R169+Lcc_CEI!R169</f>
        <v>17</v>
      </c>
      <c r="S169" s="260">
        <f>'Lcc_BKK+DMK'!S169+Lcc_CNX!S169+Lcc_HDY!S169+Lcc_HKT!S169+Lcc_CEI!S169</f>
        <v>0</v>
      </c>
      <c r="T169" s="261">
        <f>SUM(R169:S169)</f>
        <v>17</v>
      </c>
      <c r="U169" s="262">
        <f>+'Lcc_BKK+DMK'!U169+Lcc_CNX!U169+Lcc_HDY!U169+Lcc_HKT!U169+Lcc_CEI!U169</f>
        <v>0</v>
      </c>
      <c r="V169" s="261">
        <f t="shared" ref="V169" si="257">T169+U169</f>
        <v>17</v>
      </c>
      <c r="W169" s="263">
        <f t="shared" si="252"/>
        <v>0</v>
      </c>
    </row>
    <row r="170" spans="1:23" ht="14.25" customHeight="1">
      <c r="L170" s="242" t="s">
        <v>17</v>
      </c>
      <c r="M170" s="259">
        <f>'Lcc_BKK+DMK'!M170+Lcc_CNX!M170+Lcc_HDY!M170+Lcc_HKT!M170+Lcc_CEI!M170</f>
        <v>0</v>
      </c>
      <c r="N170" s="260">
        <f>'Lcc_BKK+DMK'!N170+Lcc_CNX!N170+Lcc_HDY!N170+Lcc_HKT!N170+Lcc_CEI!N170</f>
        <v>1</v>
      </c>
      <c r="O170" s="261">
        <f>SUM(M170:N170)</f>
        <v>1</v>
      </c>
      <c r="P170" s="262">
        <f>+'Lcc_BKK+DMK'!P170+Lcc_CNX!P170+Lcc_HDY!P170+Lcc_HKT!P170+Lcc_CEI!P170</f>
        <v>0</v>
      </c>
      <c r="Q170" s="261">
        <f t="shared" si="256"/>
        <v>1</v>
      </c>
      <c r="R170" s="259">
        <f>'Lcc_BKK+DMK'!R170+Lcc_CNX!R170+Lcc_HDY!R170+Lcc_HKT!R170+Lcc_CEI!R170</f>
        <v>6</v>
      </c>
      <c r="S170" s="260">
        <f>'Lcc_BKK+DMK'!S170+Lcc_CNX!S170+Lcc_HDY!S170+Lcc_HKT!S170+Lcc_CEI!S170</f>
        <v>0</v>
      </c>
      <c r="T170" s="261">
        <f>SUM(R170:S170)</f>
        <v>6</v>
      </c>
      <c r="U170" s="262">
        <f>+'Lcc_BKK+DMK'!U170+Lcc_CNX!U170+Lcc_HDY!U170+Lcc_HKT!U170+Lcc_CEI!U170</f>
        <v>0</v>
      </c>
      <c r="V170" s="261">
        <f t="shared" ref="V170" si="258">T170+U170</f>
        <v>6</v>
      </c>
      <c r="W170" s="263">
        <f t="shared" ref="W170" si="259">IF(Q170=0,0,((V170/Q170)-1)*100)</f>
        <v>500</v>
      </c>
    </row>
    <row r="171" spans="1:23" ht="14.25" customHeight="1" thickBot="1">
      <c r="L171" s="242" t="s">
        <v>18</v>
      </c>
      <c r="M171" s="259">
        <f>'Lcc_BKK+DMK'!M171+Lcc_CNX!M171+Lcc_HDY!M171+Lcc_HKT!M171+Lcc_CEI!M171</f>
        <v>0</v>
      </c>
      <c r="N171" s="260">
        <f>'Lcc_BKK+DMK'!N171+Lcc_CNX!N171+Lcc_HDY!N171+Lcc_HKT!N171+Lcc_CEI!N171</f>
        <v>0</v>
      </c>
      <c r="O171" s="269">
        <f>SUM(M171:N171)</f>
        <v>0</v>
      </c>
      <c r="P171" s="270">
        <f>+'Lcc_BKK+DMK'!P171+Lcc_CNX!P171+Lcc_HDY!P171+Lcc_HKT!P171+Lcc_CEI!P171</f>
        <v>0</v>
      </c>
      <c r="Q171" s="269">
        <f>O171+P171</f>
        <v>0</v>
      </c>
      <c r="R171" s="259">
        <f>'Lcc_BKK+DMK'!R171+Lcc_CNX!R171+Lcc_HDY!R171+Lcc_HKT!R171+Lcc_CEI!R171</f>
        <v>1</v>
      </c>
      <c r="S171" s="260">
        <f>'Lcc_BKK+DMK'!S171+Lcc_CNX!S171+Lcc_HDY!S171+Lcc_HKT!S171+Lcc_CEI!S171</f>
        <v>0</v>
      </c>
      <c r="T171" s="269">
        <f>SUM(R171:S171)</f>
        <v>1</v>
      </c>
      <c r="U171" s="270">
        <f>+'Lcc_BKK+DMK'!U171+Lcc_CNX!U171+Lcc_HDY!U171+Lcc_HKT!U171+Lcc_CEI!U171</f>
        <v>0</v>
      </c>
      <c r="V171" s="269">
        <f>T171+U171</f>
        <v>1</v>
      </c>
      <c r="W171" s="263">
        <f t="shared" si="252"/>
        <v>0</v>
      </c>
    </row>
    <row r="172" spans="1:23" ht="14.25" customHeight="1" thickTop="1" thickBot="1">
      <c r="L172" s="271" t="s">
        <v>39</v>
      </c>
      <c r="M172" s="272">
        <f t="shared" ref="M172:Q172" si="260">+M169+M170+M171</f>
        <v>0</v>
      </c>
      <c r="N172" s="272">
        <f t="shared" si="260"/>
        <v>1</v>
      </c>
      <c r="O172" s="273">
        <f t="shared" si="260"/>
        <v>1</v>
      </c>
      <c r="P172" s="274">
        <f t="shared" si="260"/>
        <v>0</v>
      </c>
      <c r="Q172" s="273">
        <f t="shared" si="260"/>
        <v>1</v>
      </c>
      <c r="R172" s="272">
        <f t="shared" ref="R172:U172" si="261">+R169+R170+R171</f>
        <v>24</v>
      </c>
      <c r="S172" s="272">
        <f t="shared" si="261"/>
        <v>0</v>
      </c>
      <c r="T172" s="273">
        <f t="shared" si="261"/>
        <v>24</v>
      </c>
      <c r="U172" s="274">
        <f t="shared" si="261"/>
        <v>0</v>
      </c>
      <c r="V172" s="273">
        <f t="shared" ref="V172" si="262">+V169+V170+V171</f>
        <v>24</v>
      </c>
      <c r="W172" s="275">
        <f t="shared" si="252"/>
        <v>2300</v>
      </c>
    </row>
    <row r="173" spans="1:23" ht="14.25" customHeight="1" thickTop="1">
      <c r="A173" s="386"/>
      <c r="K173" s="386"/>
      <c r="L173" s="242" t="s">
        <v>21</v>
      </c>
      <c r="M173" s="259">
        <f>'Lcc_BKK+DMK'!M173+Lcc_CNX!M173+Lcc_HDY!M173+Lcc_HKT!M173+Lcc_CEI!M173</f>
        <v>0</v>
      </c>
      <c r="N173" s="260">
        <f>'Lcc_BKK+DMK'!N173+Lcc_CNX!N173+Lcc_HDY!N173+Lcc_HKT!N173+Lcc_CEI!N173</f>
        <v>0</v>
      </c>
      <c r="O173" s="269">
        <f>SUM(M173:N173)</f>
        <v>0</v>
      </c>
      <c r="P173" s="276">
        <f>+'Lcc_BKK+DMK'!P173+Lcc_CNX!P173+Lcc_HDY!P173+Lcc_HKT!P173+Lcc_CEI!P173</f>
        <v>0</v>
      </c>
      <c r="Q173" s="269">
        <f>O173+P173</f>
        <v>0</v>
      </c>
      <c r="R173" s="259">
        <f>'Lcc_BKK+DMK'!R173+Lcc_CNX!R173+Lcc_HDY!R173+Lcc_HKT!R173+Lcc_CEI!R173</f>
        <v>0</v>
      </c>
      <c r="S173" s="260">
        <f>'Lcc_BKK+DMK'!S173+Lcc_CNX!S173+Lcc_HDY!S173+Lcc_HKT!S173+Lcc_CEI!S173</f>
        <v>0</v>
      </c>
      <c r="T173" s="269">
        <f>SUM(R173:S173)</f>
        <v>0</v>
      </c>
      <c r="U173" s="276">
        <f>+'Lcc_BKK+DMK'!U173+Lcc_CNX!U173+Lcc_HDY!U173+Lcc_HKT!U173+Lcc_CEI!U173</f>
        <v>0</v>
      </c>
      <c r="V173" s="269">
        <f>T173+U173</f>
        <v>0</v>
      </c>
      <c r="W173" s="263">
        <f t="shared" si="252"/>
        <v>0</v>
      </c>
    </row>
    <row r="174" spans="1:23" ht="14.25" customHeight="1">
      <c r="A174" s="386"/>
      <c r="K174" s="386"/>
      <c r="L174" s="242" t="s">
        <v>22</v>
      </c>
      <c r="M174" s="259">
        <f>'Lcc_BKK+DMK'!M174+Lcc_CNX!M174+Lcc_HDY!M174+Lcc_HKT!M174+Lcc_CEI!M174</f>
        <v>0</v>
      </c>
      <c r="N174" s="260">
        <f>'Lcc_BKK+DMK'!N174+Lcc_CNX!N174+Lcc_HDY!N174+Lcc_HKT!N174+Lcc_CEI!N174</f>
        <v>6</v>
      </c>
      <c r="O174" s="269">
        <f>SUM(M174:N174)</f>
        <v>6</v>
      </c>
      <c r="P174" s="262">
        <f>+'Lcc_BKK+DMK'!P174+Lcc_CNX!P174+Lcc_HDY!P174+Lcc_HKT!P174+Lcc_CEI!P174</f>
        <v>0</v>
      </c>
      <c r="Q174" s="269">
        <f>O174+P174</f>
        <v>6</v>
      </c>
      <c r="R174" s="259">
        <f>'Lcc_BKK+DMK'!R174+Lcc_CNX!R174+Lcc_HDY!R174+Lcc_HKT!R174+Lcc_CEI!R174</f>
        <v>0</v>
      </c>
      <c r="S174" s="260">
        <f>'Lcc_BKK+DMK'!S174+Lcc_CNX!S174+Lcc_HDY!S174+Lcc_HKT!S174+Lcc_CEI!S174</f>
        <v>0</v>
      </c>
      <c r="T174" s="269">
        <f>SUM(R174:S174)</f>
        <v>0</v>
      </c>
      <c r="U174" s="262">
        <f>+'Lcc_BKK+DMK'!U174+Lcc_CNX!U174+Lcc_HDY!U174+Lcc_HKT!U174+Lcc_CEI!U174</f>
        <v>0</v>
      </c>
      <c r="V174" s="269">
        <f>T174+U174</f>
        <v>0</v>
      </c>
      <c r="W174" s="263">
        <f t="shared" si="252"/>
        <v>-100</v>
      </c>
    </row>
    <row r="175" spans="1:23" ht="14.25" customHeight="1" thickBot="1">
      <c r="A175" s="386"/>
      <c r="K175" s="386"/>
      <c r="L175" s="242" t="s">
        <v>23</v>
      </c>
      <c r="M175" s="259">
        <f>'Lcc_BKK+DMK'!M175+Lcc_CNX!M175+Lcc_HDY!M175+Lcc_HKT!M175+Lcc_CEI!M175</f>
        <v>0</v>
      </c>
      <c r="N175" s="260">
        <f>'Lcc_BKK+DMK'!N175+Lcc_CNX!N175+Lcc_HDY!N175+Lcc_HKT!N175+Lcc_CEI!N175</f>
        <v>0</v>
      </c>
      <c r="O175" s="269">
        <f>SUM(M175:N175)</f>
        <v>0</v>
      </c>
      <c r="P175" s="262">
        <f>+'Lcc_BKK+DMK'!P175+Lcc_CNX!P175+Lcc_HDY!P175+Lcc_HKT!P175+Lcc_CEI!P175</f>
        <v>0</v>
      </c>
      <c r="Q175" s="269">
        <f>O175+P175</f>
        <v>0</v>
      </c>
      <c r="R175" s="259">
        <f>'Lcc_BKK+DMK'!R175+Lcc_CNX!R175+Lcc_HDY!R175+Lcc_HKT!R175+Lcc_CEI!R175</f>
        <v>25</v>
      </c>
      <c r="S175" s="260">
        <f>'Lcc_BKK+DMK'!S175+Lcc_CNX!S175+Lcc_HDY!S175+Lcc_HKT!S175+Lcc_CEI!S175</f>
        <v>0</v>
      </c>
      <c r="T175" s="269">
        <f>SUM(R175:S175)</f>
        <v>25</v>
      </c>
      <c r="U175" s="262">
        <f>+'Lcc_BKK+DMK'!U175+Lcc_CNX!U175+Lcc_HDY!U175+Lcc_HKT!U175+Lcc_CEI!U175</f>
        <v>0</v>
      </c>
      <c r="V175" s="269">
        <f>T175+U175</f>
        <v>25</v>
      </c>
      <c r="W175" s="263">
        <f t="shared" si="252"/>
        <v>0</v>
      </c>
    </row>
    <row r="176" spans="1:23" ht="14.25" customHeight="1" thickTop="1" thickBot="1">
      <c r="L176" s="264" t="s">
        <v>40</v>
      </c>
      <c r="M176" s="265">
        <f t="shared" ref="M176:Q176" si="263">+M173+M174+M175</f>
        <v>0</v>
      </c>
      <c r="N176" s="266">
        <f t="shared" si="263"/>
        <v>6</v>
      </c>
      <c r="O176" s="267">
        <f t="shared" si="263"/>
        <v>6</v>
      </c>
      <c r="P176" s="265">
        <f t="shared" si="263"/>
        <v>0</v>
      </c>
      <c r="Q176" s="267">
        <f t="shared" si="263"/>
        <v>6</v>
      </c>
      <c r="R176" s="265">
        <f t="shared" ref="R176:U176" si="264">+R173+R174+R175</f>
        <v>25</v>
      </c>
      <c r="S176" s="266">
        <f t="shared" si="264"/>
        <v>0</v>
      </c>
      <c r="T176" s="267">
        <f t="shared" si="264"/>
        <v>25</v>
      </c>
      <c r="U176" s="265">
        <f t="shared" si="264"/>
        <v>0</v>
      </c>
      <c r="V176" s="267">
        <f t="shared" ref="V176" si="265">+V173+V174+V175</f>
        <v>25</v>
      </c>
      <c r="W176" s="268">
        <f t="shared" si="252"/>
        <v>316.66666666666669</v>
      </c>
    </row>
    <row r="177" spans="12:23" ht="14.25" customHeight="1" thickTop="1" thickBot="1">
      <c r="L177" s="242" t="s">
        <v>10</v>
      </c>
      <c r="M177" s="259">
        <f>'Lcc_BKK+DMK'!M177+Lcc_CNX!M177+Lcc_HDY!M177+Lcc_HKT!M177+Lcc_CEI!M177</f>
        <v>2</v>
      </c>
      <c r="N177" s="260">
        <f>'Lcc_BKK+DMK'!N177+Lcc_CNX!N177+Lcc_HDY!N177+Lcc_HKT!N177+Lcc_CEI!N177</f>
        <v>0</v>
      </c>
      <c r="O177" s="269">
        <f>SUM(M177:N177)</f>
        <v>2</v>
      </c>
      <c r="P177" s="262">
        <f>+'Lcc_BKK+DMK'!P177+Lcc_CNX!P177+Lcc_HDY!P177+Lcc_HKT!P177+Lcc_CEI!P177</f>
        <v>0</v>
      </c>
      <c r="Q177" s="261">
        <f>O177+P177</f>
        <v>2</v>
      </c>
      <c r="R177" s="259">
        <f>'Lcc_BKK+DMK'!R177+Lcc_CNX!R177+Lcc_HDY!R177+Lcc_HKT!R177+Lcc_CEI!R177</f>
        <v>42</v>
      </c>
      <c r="S177" s="260">
        <f>'Lcc_BKK+DMK'!S177+Lcc_CNX!S177+Lcc_HDY!S177+Lcc_HKT!S177+Lcc_CEI!S177</f>
        <v>1</v>
      </c>
      <c r="T177" s="269">
        <f>SUM(R177:S177)</f>
        <v>43</v>
      </c>
      <c r="U177" s="262">
        <f>+'Lcc_BKK+DMK'!U177+Lcc_CNX!U177+Lcc_HDY!U177+Lcc_HKT!U177+Lcc_CEI!U177</f>
        <v>0</v>
      </c>
      <c r="V177" s="261">
        <f>T177+U177</f>
        <v>43</v>
      </c>
      <c r="W177" s="263">
        <f>IF(Q177=0,0,((V177/Q177)-1)*100)</f>
        <v>2050</v>
      </c>
    </row>
    <row r="178" spans="12:23" ht="14.25" customHeight="1" thickTop="1" thickBot="1">
      <c r="L178" s="264" t="s">
        <v>66</v>
      </c>
      <c r="M178" s="265">
        <f>+M168+M172+M176+M177</f>
        <v>2</v>
      </c>
      <c r="N178" s="266">
        <f t="shared" ref="N178:V178" si="266">+N168+N172+N176+N177</f>
        <v>13</v>
      </c>
      <c r="O178" s="267">
        <f t="shared" si="266"/>
        <v>15</v>
      </c>
      <c r="P178" s="265">
        <f t="shared" si="266"/>
        <v>0</v>
      </c>
      <c r="Q178" s="267">
        <f t="shared" si="266"/>
        <v>15</v>
      </c>
      <c r="R178" s="265">
        <f t="shared" si="266"/>
        <v>108</v>
      </c>
      <c r="S178" s="266">
        <f t="shared" si="266"/>
        <v>1</v>
      </c>
      <c r="T178" s="267">
        <f t="shared" si="266"/>
        <v>109</v>
      </c>
      <c r="U178" s="265">
        <f t="shared" si="266"/>
        <v>0</v>
      </c>
      <c r="V178" s="267">
        <f t="shared" si="266"/>
        <v>109</v>
      </c>
      <c r="W178" s="268">
        <f t="shared" ref="W178" si="267">IF(Q178=0,0,((V178/Q178)-1)*100)</f>
        <v>626.66666666666663</v>
      </c>
    </row>
    <row r="179" spans="12:23" ht="14.25" customHeight="1" thickTop="1">
      <c r="L179" s="242" t="s">
        <v>11</v>
      </c>
      <c r="M179" s="259">
        <f>'Lcc_BKK+DMK'!M179+Lcc_CNX!M179+Lcc_HDY!M179+Lcc_HKT!M179+Lcc_CEI!M179</f>
        <v>2</v>
      </c>
      <c r="N179" s="260">
        <f>'Lcc_BKK+DMK'!N179+Lcc_CNX!N179+Lcc_HDY!N179+Lcc_HKT!N179+Lcc_CEI!N179</f>
        <v>7</v>
      </c>
      <c r="O179" s="269">
        <f>SUM(M179:N179)</f>
        <v>9</v>
      </c>
      <c r="P179" s="262">
        <f>+'Lcc_BKK+DMK'!P179+Lcc_CNX!P179+Lcc_HDY!P179+Lcc_HKT!P179+Lcc_CEI!P179</f>
        <v>0</v>
      </c>
      <c r="Q179" s="261">
        <f>O179+P179</f>
        <v>9</v>
      </c>
      <c r="R179" s="259"/>
      <c r="S179" s="260"/>
      <c r="T179" s="269"/>
      <c r="U179" s="262"/>
      <c r="V179" s="261"/>
      <c r="W179" s="263"/>
    </row>
    <row r="180" spans="12:23" ht="14.25" customHeight="1" thickBot="1">
      <c r="L180" s="248" t="s">
        <v>12</v>
      </c>
      <c r="M180" s="259">
        <f>'Lcc_BKK+DMK'!M180+Lcc_CNX!M180+Lcc_HDY!M180+Lcc_HKT!M180+Lcc_CEI!M180</f>
        <v>3</v>
      </c>
      <c r="N180" s="260">
        <f>'Lcc_BKK+DMK'!N180+Lcc_CNX!N180+Lcc_HDY!N180+Lcc_HKT!N180+Lcc_CEI!N180</f>
        <v>9</v>
      </c>
      <c r="O180" s="269">
        <f t="shared" ref="O180" si="268">SUM(M180:N180)</f>
        <v>12</v>
      </c>
      <c r="P180" s="262">
        <f>+'Lcc_BKK+DMK'!P180+Lcc_CNX!P180+Lcc_HDY!P180+Lcc_HKT!P180+Lcc_CEI!P180</f>
        <v>0</v>
      </c>
      <c r="Q180" s="261">
        <f>O180+P180</f>
        <v>12</v>
      </c>
      <c r="R180" s="259"/>
      <c r="S180" s="260"/>
      <c r="T180" s="269"/>
      <c r="U180" s="262"/>
      <c r="V180" s="261"/>
      <c r="W180" s="263"/>
    </row>
    <row r="181" spans="12:23" ht="14.25" customHeight="1" thickTop="1" thickBot="1">
      <c r="L181" s="264" t="s">
        <v>57</v>
      </c>
      <c r="M181" s="265">
        <f t="shared" ref="M181:Q181" si="269">+M177+M179+M180</f>
        <v>7</v>
      </c>
      <c r="N181" s="266">
        <f t="shared" si="269"/>
        <v>16</v>
      </c>
      <c r="O181" s="267">
        <f t="shared" si="269"/>
        <v>23</v>
      </c>
      <c r="P181" s="265">
        <f t="shared" si="269"/>
        <v>0</v>
      </c>
      <c r="Q181" s="267">
        <f t="shared" si="269"/>
        <v>23</v>
      </c>
      <c r="R181" s="265"/>
      <c r="S181" s="266"/>
      <c r="T181" s="267"/>
      <c r="U181" s="265"/>
      <c r="V181" s="267"/>
      <c r="W181" s="268"/>
    </row>
    <row r="182" spans="12:23" ht="14.25" customHeight="1" thickTop="1" thickBot="1">
      <c r="L182" s="264" t="s">
        <v>63</v>
      </c>
      <c r="M182" s="265">
        <f t="shared" ref="M182:Q182" si="270">+M168+M172+M176+M181</f>
        <v>7</v>
      </c>
      <c r="N182" s="266">
        <f t="shared" si="270"/>
        <v>29</v>
      </c>
      <c r="O182" s="267">
        <f t="shared" si="270"/>
        <v>36</v>
      </c>
      <c r="P182" s="265">
        <f t="shared" si="270"/>
        <v>0</v>
      </c>
      <c r="Q182" s="267">
        <f t="shared" si="270"/>
        <v>36</v>
      </c>
      <c r="R182" s="265"/>
      <c r="S182" s="266"/>
      <c r="T182" s="267"/>
      <c r="U182" s="265"/>
      <c r="V182" s="267"/>
      <c r="W182" s="268"/>
    </row>
    <row r="183" spans="12:23" ht="14.25" thickTop="1" thickBot="1">
      <c r="L183" s="277" t="s">
        <v>60</v>
      </c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</row>
    <row r="184" spans="12:23" ht="13.5" customHeight="1" thickTop="1">
      <c r="L184" s="482" t="s">
        <v>55</v>
      </c>
      <c r="M184" s="483"/>
      <c r="N184" s="483"/>
      <c r="O184" s="483"/>
      <c r="P184" s="483"/>
      <c r="Q184" s="483"/>
      <c r="R184" s="483"/>
      <c r="S184" s="483"/>
      <c r="T184" s="483"/>
      <c r="U184" s="483"/>
      <c r="V184" s="483"/>
      <c r="W184" s="484"/>
    </row>
    <row r="185" spans="12:23" ht="13.5" thickBot="1">
      <c r="L185" s="485" t="s">
        <v>52</v>
      </c>
      <c r="M185" s="486"/>
      <c r="N185" s="486"/>
      <c r="O185" s="486"/>
      <c r="P185" s="486"/>
      <c r="Q185" s="486"/>
      <c r="R185" s="486"/>
      <c r="S185" s="486"/>
      <c r="T185" s="486"/>
      <c r="U185" s="486"/>
      <c r="V185" s="486"/>
      <c r="W185" s="487"/>
    </row>
    <row r="186" spans="12:23" ht="14.25" thickTop="1" thickBot="1">
      <c r="L186" s="235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7" t="s">
        <v>34</v>
      </c>
    </row>
    <row r="187" spans="12:23" ht="14.25" thickTop="1" thickBot="1">
      <c r="L187" s="238"/>
      <c r="M187" s="239" t="s">
        <v>64</v>
      </c>
      <c r="N187" s="240"/>
      <c r="O187" s="278"/>
      <c r="P187" s="239"/>
      <c r="Q187" s="239"/>
      <c r="R187" s="239" t="s">
        <v>65</v>
      </c>
      <c r="S187" s="240"/>
      <c r="T187" s="278"/>
      <c r="U187" s="239"/>
      <c r="V187" s="239"/>
      <c r="W187" s="351" t="s">
        <v>2</v>
      </c>
    </row>
    <row r="188" spans="12:23" ht="13.5" thickTop="1">
      <c r="L188" s="242" t="s">
        <v>3</v>
      </c>
      <c r="M188" s="243"/>
      <c r="N188" s="244"/>
      <c r="O188" s="245"/>
      <c r="P188" s="246"/>
      <c r="Q188" s="245"/>
      <c r="R188" s="243"/>
      <c r="S188" s="244"/>
      <c r="T188" s="245"/>
      <c r="U188" s="246"/>
      <c r="V188" s="245"/>
      <c r="W188" s="352" t="s">
        <v>4</v>
      </c>
    </row>
    <row r="189" spans="12:23" ht="13.5" thickBot="1">
      <c r="L189" s="248"/>
      <c r="M189" s="249" t="s">
        <v>35</v>
      </c>
      <c r="N189" s="250" t="s">
        <v>36</v>
      </c>
      <c r="O189" s="251" t="s">
        <v>37</v>
      </c>
      <c r="P189" s="252" t="s">
        <v>32</v>
      </c>
      <c r="Q189" s="251" t="s">
        <v>7</v>
      </c>
      <c r="R189" s="249" t="s">
        <v>35</v>
      </c>
      <c r="S189" s="250" t="s">
        <v>36</v>
      </c>
      <c r="T189" s="251" t="s">
        <v>37</v>
      </c>
      <c r="U189" s="252" t="s">
        <v>32</v>
      </c>
      <c r="V189" s="251" t="s">
        <v>7</v>
      </c>
      <c r="W189" s="353"/>
    </row>
    <row r="190" spans="12:23" ht="6" customHeight="1" thickTop="1">
      <c r="L190" s="242"/>
      <c r="M190" s="254"/>
      <c r="N190" s="255"/>
      <c r="O190" s="256"/>
      <c r="P190" s="257"/>
      <c r="Q190" s="256"/>
      <c r="R190" s="254"/>
      <c r="S190" s="255"/>
      <c r="T190" s="256"/>
      <c r="U190" s="257"/>
      <c r="V190" s="256"/>
      <c r="W190" s="258"/>
    </row>
    <row r="191" spans="12:23" ht="14.25" customHeight="1">
      <c r="L191" s="242" t="s">
        <v>13</v>
      </c>
      <c r="M191" s="259">
        <f>+'Lcc_BKK+DMK'!M191+Lcc_CNX!M191+Lcc_HDY!M191+Lcc_HKT!M191+Lcc_CEI!M191</f>
        <v>331</v>
      </c>
      <c r="N191" s="260">
        <f>+'Lcc_BKK+DMK'!N191+Lcc_CNX!N191+Lcc_HDY!N191+Lcc_HKT!N191+Lcc_CEI!N191</f>
        <v>1104</v>
      </c>
      <c r="O191" s="261">
        <f>M191+N191</f>
        <v>1435</v>
      </c>
      <c r="P191" s="262">
        <f>+'Lcc_BKK+DMK'!P191+Lcc_CNX!P191+Lcc_HDY!P191+Lcc_HKT!P191+Lcc_CEI!P191</f>
        <v>0</v>
      </c>
      <c r="Q191" s="261">
        <f>O191+P191</f>
        <v>1435</v>
      </c>
      <c r="R191" s="259">
        <f>+'Lcc_BKK+DMK'!R191+Lcc_CNX!R191+Lcc_HDY!R191+Lcc_HKT!R191+Lcc_CEI!R191</f>
        <v>1</v>
      </c>
      <c r="S191" s="260">
        <f>+'Lcc_BKK+DMK'!S191+Lcc_CNX!S191+Lcc_HDY!S191+Lcc_HKT!S191+Lcc_CEI!S191</f>
        <v>0</v>
      </c>
      <c r="T191" s="261">
        <f>R191+S191</f>
        <v>1</v>
      </c>
      <c r="U191" s="262">
        <f>+'Lcc_BKK+DMK'!U191+Lcc_CNX!U191+Lcc_HDY!U191+Lcc_HKT!U191+Lcc_CEI!U191</f>
        <v>0</v>
      </c>
      <c r="V191" s="261">
        <f>T191+U191</f>
        <v>1</v>
      </c>
      <c r="W191" s="263">
        <f t="shared" ref="W191:W202" si="271">IF(Q191=0,0,((V191/Q191)-1)*100)</f>
        <v>-99.930313588850169</v>
      </c>
    </row>
    <row r="192" spans="12:23" ht="14.25" customHeight="1">
      <c r="L192" s="242" t="s">
        <v>14</v>
      </c>
      <c r="M192" s="259">
        <f>+'Lcc_BKK+DMK'!M192+Lcc_CNX!M192+Lcc_HDY!M192+Lcc_HKT!M192+Lcc_CEI!M192</f>
        <v>312</v>
      </c>
      <c r="N192" s="260">
        <f>+'Lcc_BKK+DMK'!N192+Lcc_CNX!N192+Lcc_HDY!N192+Lcc_HKT!N192+Lcc_CEI!N192</f>
        <v>1050</v>
      </c>
      <c r="O192" s="261">
        <f>M192+N192</f>
        <v>1362</v>
      </c>
      <c r="P192" s="262">
        <f>+'Lcc_BKK+DMK'!P192+Lcc_CNX!P192+Lcc_HDY!P192+Lcc_HKT!P192+Lcc_CEI!P192</f>
        <v>0</v>
      </c>
      <c r="Q192" s="261">
        <f>O192+P192</f>
        <v>1362</v>
      </c>
      <c r="R192" s="259">
        <f>+'Lcc_BKK+DMK'!R192+Lcc_CNX!R192+Lcc_HDY!R192+Lcc_HKT!R192+Lcc_CEI!R192</f>
        <v>1</v>
      </c>
      <c r="S192" s="260">
        <f>+'Lcc_BKK+DMK'!S192+Lcc_CNX!S192+Lcc_HDY!S192+Lcc_HKT!S192+Lcc_CEI!S192</f>
        <v>1</v>
      </c>
      <c r="T192" s="261">
        <f>R192+S192</f>
        <v>2</v>
      </c>
      <c r="U192" s="262">
        <f>+'Lcc_BKK+DMK'!U192+Lcc_CNX!U192+Lcc_HDY!U192+Lcc_HKT!U192+Lcc_CEI!U192</f>
        <v>0</v>
      </c>
      <c r="V192" s="261">
        <f>T192+U192</f>
        <v>2</v>
      </c>
      <c r="W192" s="263">
        <f t="shared" si="271"/>
        <v>-99.85315712187959</v>
      </c>
    </row>
    <row r="193" spans="1:23" ht="14.25" customHeight="1" thickBot="1">
      <c r="L193" s="242" t="s">
        <v>15</v>
      </c>
      <c r="M193" s="259">
        <f>+'Lcc_BKK+DMK'!M193+Lcc_CNX!M193+Lcc_HDY!M193+Lcc_HKT!M193+Lcc_CEI!M193</f>
        <v>356</v>
      </c>
      <c r="N193" s="260">
        <f>+'Lcc_BKK+DMK'!N193+Lcc_CNX!N193+Lcc_HDY!N193+Lcc_HKT!N193+Lcc_CEI!N193</f>
        <v>1183</v>
      </c>
      <c r="O193" s="261">
        <f>M193+N193</f>
        <v>1539</v>
      </c>
      <c r="P193" s="262">
        <f>+'Lcc_BKK+DMK'!P193+Lcc_CNX!P193+Lcc_HDY!P193+Lcc_HKT!P193+Lcc_CEI!P193</f>
        <v>0</v>
      </c>
      <c r="Q193" s="261">
        <f>O193+P193</f>
        <v>1539</v>
      </c>
      <c r="R193" s="259">
        <f>+'Lcc_BKK+DMK'!R193+Lcc_CNX!R193+Lcc_HDY!R193+Lcc_HKT!R193+Lcc_CEI!R193</f>
        <v>0</v>
      </c>
      <c r="S193" s="260">
        <f>+'Lcc_BKK+DMK'!S193+Lcc_CNX!S193+Lcc_HDY!S193+Lcc_HKT!S193+Lcc_CEI!S193</f>
        <v>0</v>
      </c>
      <c r="T193" s="261">
        <f>R193+S193</f>
        <v>0</v>
      </c>
      <c r="U193" s="262">
        <f>+'Lcc_BKK+DMK'!U193+Lcc_CNX!U193+Lcc_HDY!U193+Lcc_HKT!U193+Lcc_CEI!U193</f>
        <v>0</v>
      </c>
      <c r="V193" s="261">
        <f>T193+U193</f>
        <v>0</v>
      </c>
      <c r="W193" s="263">
        <f>IF(Q193=0,0,((V193/Q193)-1)*100)</f>
        <v>-100</v>
      </c>
    </row>
    <row r="194" spans="1:23" ht="14.25" customHeight="1" thickTop="1" thickBot="1">
      <c r="L194" s="264" t="s">
        <v>61</v>
      </c>
      <c r="M194" s="265">
        <f t="shared" ref="M194:Q194" si="272">+M191+M192+M193</f>
        <v>999</v>
      </c>
      <c r="N194" s="266">
        <f t="shared" si="272"/>
        <v>3337</v>
      </c>
      <c r="O194" s="267">
        <f t="shared" si="272"/>
        <v>4336</v>
      </c>
      <c r="P194" s="265">
        <f t="shared" si="272"/>
        <v>0</v>
      </c>
      <c r="Q194" s="267">
        <f t="shared" si="272"/>
        <v>4336</v>
      </c>
      <c r="R194" s="265">
        <f t="shared" ref="R194:U194" si="273">+R191+R192+R193</f>
        <v>2</v>
      </c>
      <c r="S194" s="266">
        <f t="shared" si="273"/>
        <v>1</v>
      </c>
      <c r="T194" s="267">
        <f t="shared" si="273"/>
        <v>3</v>
      </c>
      <c r="U194" s="265">
        <f t="shared" si="273"/>
        <v>0</v>
      </c>
      <c r="V194" s="267">
        <f t="shared" ref="V194" si="274">+V191+V192+V193</f>
        <v>3</v>
      </c>
      <c r="W194" s="268">
        <f t="shared" si="271"/>
        <v>-99.930811808118079</v>
      </c>
    </row>
    <row r="195" spans="1:23" ht="14.25" customHeight="1" thickTop="1">
      <c r="L195" s="242" t="s">
        <v>16</v>
      </c>
      <c r="M195" s="259">
        <f>+'Lcc_BKK+DMK'!M195+Lcc_CNX!M195+Lcc_HDY!M195+Lcc_HKT!M195+Lcc_CEI!M195</f>
        <v>255</v>
      </c>
      <c r="N195" s="260">
        <f>+'Lcc_BKK+DMK'!N195+Lcc_CNX!N195+Lcc_HDY!N195+Lcc_HKT!N195+Lcc_CEI!N195</f>
        <v>870</v>
      </c>
      <c r="O195" s="261">
        <f>SUM(M195:N195)</f>
        <v>1125</v>
      </c>
      <c r="P195" s="262">
        <f>+'Lcc_BKK+DMK'!P195+Lcc_CNX!P195+Lcc_HDY!P195+Lcc_HKT!P195+Lcc_CEI!P195</f>
        <v>0</v>
      </c>
      <c r="Q195" s="261">
        <f>O195+P195</f>
        <v>1125</v>
      </c>
      <c r="R195" s="259">
        <f>+'Lcc_BKK+DMK'!R195+Lcc_CNX!R195+Lcc_HDY!R195+Lcc_HKT!R195+Lcc_CEI!R195</f>
        <v>0</v>
      </c>
      <c r="S195" s="260">
        <f>+'Lcc_BKK+DMK'!S195+Lcc_CNX!S195+Lcc_HDY!S195+Lcc_HKT!S195+Lcc_CEI!S195</f>
        <v>0</v>
      </c>
      <c r="T195" s="261">
        <f>SUM(R195:S195)</f>
        <v>0</v>
      </c>
      <c r="U195" s="262">
        <f>+'Lcc_BKK+DMK'!U195+Lcc_CNX!U195+Lcc_HDY!U195+Lcc_HKT!U195+Lcc_CEI!U195</f>
        <v>0</v>
      </c>
      <c r="V195" s="261">
        <f>T195+U195</f>
        <v>0</v>
      </c>
      <c r="W195" s="263">
        <f t="shared" si="271"/>
        <v>-100</v>
      </c>
    </row>
    <row r="196" spans="1:23" ht="14.25" customHeight="1">
      <c r="L196" s="242" t="s">
        <v>17</v>
      </c>
      <c r="M196" s="259">
        <f>+'Lcc_BKK+DMK'!M196+Lcc_CNX!M196+Lcc_HDY!M196+Lcc_HKT!M196+Lcc_CEI!M196</f>
        <v>278</v>
      </c>
      <c r="N196" s="260">
        <f>+'Lcc_BKK+DMK'!N196+Lcc_CNX!N196+Lcc_HDY!N196+Lcc_HKT!N196+Lcc_CEI!N196</f>
        <v>1062</v>
      </c>
      <c r="O196" s="261">
        <f>SUM(M196:N196)</f>
        <v>1340</v>
      </c>
      <c r="P196" s="262">
        <f>+'Lcc_BKK+DMK'!P196+Lcc_CNX!P196+Lcc_HDY!P196+Lcc_HKT!P196+Lcc_CEI!P196</f>
        <v>0</v>
      </c>
      <c r="Q196" s="261">
        <f>O196+P196</f>
        <v>1340</v>
      </c>
      <c r="R196" s="259">
        <f>+'Lcc_BKK+DMK'!R196+Lcc_CNX!R196+Lcc_HDY!R196+Lcc_HKT!R196+Lcc_CEI!R196</f>
        <v>2</v>
      </c>
      <c r="S196" s="260">
        <f>+'Lcc_BKK+DMK'!S196+Lcc_CNX!S196+Lcc_HDY!S196+Lcc_HKT!S196+Lcc_CEI!S196</f>
        <v>0</v>
      </c>
      <c r="T196" s="261">
        <f>SUM(R196:S196)</f>
        <v>2</v>
      </c>
      <c r="U196" s="262">
        <f>+'Lcc_BKK+DMK'!U196+Lcc_CNX!U196+Lcc_HDY!U196+Lcc_HKT!U196+Lcc_CEI!U196</f>
        <v>0</v>
      </c>
      <c r="V196" s="261">
        <f>T196+U196</f>
        <v>2</v>
      </c>
      <c r="W196" s="263">
        <f t="shared" ref="W196" si="275">IF(Q196=0,0,((V196/Q196)-1)*100)</f>
        <v>-99.850746268656721</v>
      </c>
    </row>
    <row r="197" spans="1:23" ht="14.25" customHeight="1" thickBot="1">
      <c r="L197" s="242" t="s">
        <v>18</v>
      </c>
      <c r="M197" s="259">
        <f>+'Lcc_BKK+DMK'!M197+Lcc_CNX!M197+Lcc_HDY!M197+Lcc_HKT!M197+Lcc_CEI!M197</f>
        <v>280</v>
      </c>
      <c r="N197" s="260">
        <f>+'Lcc_BKK+DMK'!N197+Lcc_CNX!N197+Lcc_HDY!N197+Lcc_HKT!N197+Lcc_CEI!N197</f>
        <v>1072</v>
      </c>
      <c r="O197" s="269">
        <f>SUM(M197:N197)</f>
        <v>1352</v>
      </c>
      <c r="P197" s="270">
        <f>+'Lcc_BKK+DMK'!P197+Lcc_CNX!P197+Lcc_HDY!P197+Lcc_HKT!P197+Lcc_CEI!P197</f>
        <v>0</v>
      </c>
      <c r="Q197" s="269">
        <f>O197+P197</f>
        <v>1352</v>
      </c>
      <c r="R197" s="259">
        <f>+'Lcc_BKK+DMK'!R197+Lcc_CNX!R197+Lcc_HDY!R197+Lcc_HKT!R197+Lcc_CEI!R197</f>
        <v>1</v>
      </c>
      <c r="S197" s="260">
        <f>+'Lcc_BKK+DMK'!S197+Lcc_CNX!S197+Lcc_HDY!S197+Lcc_HKT!S197+Lcc_CEI!S197</f>
        <v>0</v>
      </c>
      <c r="T197" s="269">
        <f>SUM(R197:S197)</f>
        <v>1</v>
      </c>
      <c r="U197" s="270">
        <f>+'Lcc_BKK+DMK'!U197+Lcc_CNX!U197+Lcc_HDY!U197+Lcc_HKT!U197+Lcc_CEI!U197</f>
        <v>0</v>
      </c>
      <c r="V197" s="269">
        <f>T197+U197</f>
        <v>1</v>
      </c>
      <c r="W197" s="263">
        <f t="shared" si="271"/>
        <v>-99.92603550295857</v>
      </c>
    </row>
    <row r="198" spans="1:23" ht="14.25" customHeight="1" thickTop="1" thickBot="1">
      <c r="L198" s="271" t="s">
        <v>39</v>
      </c>
      <c r="M198" s="272">
        <f t="shared" ref="M198:Q198" si="276">+M195+M196+M197</f>
        <v>813</v>
      </c>
      <c r="N198" s="272">
        <f t="shared" si="276"/>
        <v>3004</v>
      </c>
      <c r="O198" s="273">
        <f t="shared" si="276"/>
        <v>3817</v>
      </c>
      <c r="P198" s="274">
        <f t="shared" si="276"/>
        <v>0</v>
      </c>
      <c r="Q198" s="273">
        <f t="shared" si="276"/>
        <v>3817</v>
      </c>
      <c r="R198" s="272">
        <f t="shared" ref="R198:U198" si="277">+R195+R196+R197</f>
        <v>3</v>
      </c>
      <c r="S198" s="272">
        <f t="shared" si="277"/>
        <v>0</v>
      </c>
      <c r="T198" s="273">
        <f t="shared" si="277"/>
        <v>3</v>
      </c>
      <c r="U198" s="274">
        <f t="shared" si="277"/>
        <v>0</v>
      </c>
      <c r="V198" s="273">
        <f t="shared" ref="V198" si="278">+V195+V196+V197</f>
        <v>3</v>
      </c>
      <c r="W198" s="275">
        <f t="shared" si="271"/>
        <v>-99.921404244170816</v>
      </c>
    </row>
    <row r="199" spans="1:23" ht="14.25" customHeight="1" thickTop="1">
      <c r="A199" s="386"/>
      <c r="K199" s="386"/>
      <c r="L199" s="242" t="s">
        <v>21</v>
      </c>
      <c r="M199" s="259">
        <f>+'Lcc_BKK+DMK'!M199+Lcc_CNX!M199+Lcc_HDY!M199+Lcc_HKT!M199+Lcc_CEI!M199</f>
        <v>260</v>
      </c>
      <c r="N199" s="260">
        <f>+'Lcc_BKK+DMK'!N199+Lcc_CNX!N199+Lcc_HDY!N199+Lcc_HKT!N199+Lcc_CEI!N199</f>
        <v>1004</v>
      </c>
      <c r="O199" s="269">
        <f>SUM(M199:N199)</f>
        <v>1264</v>
      </c>
      <c r="P199" s="276">
        <f>+'Lcc_BKK+DMK'!P199+Lcc_CNX!P199+Lcc_HDY!P199+Lcc_HKT!P199+Lcc_CEI!P199</f>
        <v>0</v>
      </c>
      <c r="Q199" s="269">
        <f>O199+P199</f>
        <v>1264</v>
      </c>
      <c r="R199" s="259">
        <f>+'Lcc_BKK+DMK'!R199+Lcc_CNX!R199+Lcc_HDY!R199+Lcc_HKT!R199+Lcc_CEI!R199</f>
        <v>2</v>
      </c>
      <c r="S199" s="260">
        <f>+'Lcc_BKK+DMK'!S199+Lcc_CNX!S199+Lcc_HDY!S199+Lcc_HKT!S199+Lcc_CEI!S199</f>
        <v>0</v>
      </c>
      <c r="T199" s="269">
        <f>SUM(R199:S199)</f>
        <v>2</v>
      </c>
      <c r="U199" s="276">
        <f>+'Lcc_BKK+DMK'!U199+Lcc_CNX!U199+Lcc_HDY!U199+Lcc_HKT!U199+Lcc_CEI!U199</f>
        <v>0</v>
      </c>
      <c r="V199" s="269">
        <f>T199+U199</f>
        <v>2</v>
      </c>
      <c r="W199" s="263">
        <f t="shared" si="271"/>
        <v>-99.841772151898738</v>
      </c>
    </row>
    <row r="200" spans="1:23" ht="14.25" customHeight="1">
      <c r="A200" s="386"/>
      <c r="K200" s="386"/>
      <c r="L200" s="242" t="s">
        <v>22</v>
      </c>
      <c r="M200" s="259">
        <f>+'Lcc_BKK+DMK'!M200+Lcc_CNX!M200+Lcc_HDY!M200+Lcc_HKT!M200+Lcc_CEI!M200</f>
        <v>271</v>
      </c>
      <c r="N200" s="260">
        <f>+'Lcc_BKK+DMK'!N200+Lcc_CNX!N200+Lcc_HDY!N200+Lcc_HKT!N200+Lcc_CEI!N200</f>
        <v>1154</v>
      </c>
      <c r="O200" s="269">
        <f>SUM(M200:N200)</f>
        <v>1425</v>
      </c>
      <c r="P200" s="262">
        <f>+'Lcc_BKK+DMK'!P200+Lcc_CNX!P200+Lcc_HDY!P200+Lcc_HKT!P200+Lcc_CEI!P200</f>
        <v>0</v>
      </c>
      <c r="Q200" s="269">
        <f>O200+P200</f>
        <v>1425</v>
      </c>
      <c r="R200" s="259">
        <f>+'Lcc_BKK+DMK'!R200+Lcc_CNX!R200+Lcc_HDY!R200+Lcc_HKT!R200+Lcc_CEI!R200</f>
        <v>2</v>
      </c>
      <c r="S200" s="260">
        <f>+'Lcc_BKK+DMK'!S200+Lcc_CNX!S200+Lcc_HDY!S200+Lcc_HKT!S200+Lcc_CEI!S200</f>
        <v>0</v>
      </c>
      <c r="T200" s="269">
        <f>SUM(R200:S200)</f>
        <v>2</v>
      </c>
      <c r="U200" s="262">
        <f>+'Lcc_BKK+DMK'!U200+Lcc_CNX!U200+Lcc_HDY!U200+Lcc_HKT!U200+Lcc_CEI!U200</f>
        <v>0</v>
      </c>
      <c r="V200" s="269">
        <f>T200+U200</f>
        <v>2</v>
      </c>
      <c r="W200" s="263">
        <f t="shared" si="271"/>
        <v>-99.859649122807014</v>
      </c>
    </row>
    <row r="201" spans="1:23" ht="14.25" customHeight="1" thickBot="1">
      <c r="A201" s="386"/>
      <c r="K201" s="386"/>
      <c r="L201" s="242" t="s">
        <v>23</v>
      </c>
      <c r="M201" s="259">
        <f>+'Lcc_BKK+DMK'!M201+Lcc_CNX!M201+Lcc_HDY!M201+Lcc_HKT!M201+Lcc_CEI!M201</f>
        <v>70</v>
      </c>
      <c r="N201" s="260">
        <f>+'Lcc_BKK+DMK'!N201+Lcc_CNX!N201+Lcc_HDY!N201+Lcc_HKT!N201+Lcc_CEI!N201</f>
        <v>297</v>
      </c>
      <c r="O201" s="269">
        <f>SUM(M201:N201)</f>
        <v>367</v>
      </c>
      <c r="P201" s="262">
        <f>+'Lcc_BKK+DMK'!P201+Lcc_CNX!P201+Lcc_HDY!P201+Lcc_HKT!P201+Lcc_CEI!P201</f>
        <v>0</v>
      </c>
      <c r="Q201" s="269">
        <f>O201+P201</f>
        <v>367</v>
      </c>
      <c r="R201" s="259">
        <f>+'Lcc_BKK+DMK'!R201+Lcc_CNX!R201+Lcc_HDY!R201+Lcc_HKT!R201+Lcc_CEI!R201</f>
        <v>3</v>
      </c>
      <c r="S201" s="260">
        <f>+'Lcc_BKK+DMK'!S201+Lcc_CNX!S201+Lcc_HDY!S201+Lcc_HKT!S201+Lcc_CEI!S201</f>
        <v>0</v>
      </c>
      <c r="T201" s="269">
        <f>SUM(R201:S201)</f>
        <v>3</v>
      </c>
      <c r="U201" s="262">
        <f>+'Lcc_BKK+DMK'!U201+Lcc_CNX!U201+Lcc_HDY!U201+Lcc_HKT!U201+Lcc_CEI!U201</f>
        <v>0</v>
      </c>
      <c r="V201" s="269">
        <f>T201+U201</f>
        <v>3</v>
      </c>
      <c r="W201" s="263">
        <f t="shared" si="271"/>
        <v>-99.182561307901906</v>
      </c>
    </row>
    <row r="202" spans="1:23" ht="14.25" customHeight="1" thickTop="1" thickBot="1">
      <c r="A202" s="386"/>
      <c r="K202" s="386"/>
      <c r="L202" s="264" t="s">
        <v>40</v>
      </c>
      <c r="M202" s="265">
        <f t="shared" ref="M202:Q202" si="279">+M199+M200+M201</f>
        <v>601</v>
      </c>
      <c r="N202" s="266">
        <f t="shared" si="279"/>
        <v>2455</v>
      </c>
      <c r="O202" s="267">
        <f t="shared" si="279"/>
        <v>3056</v>
      </c>
      <c r="P202" s="265">
        <f t="shared" si="279"/>
        <v>0</v>
      </c>
      <c r="Q202" s="267">
        <f t="shared" si="279"/>
        <v>3056</v>
      </c>
      <c r="R202" s="265">
        <f t="shared" ref="R202:U202" si="280">+R199+R200+R201</f>
        <v>7</v>
      </c>
      <c r="S202" s="266">
        <f t="shared" si="280"/>
        <v>0</v>
      </c>
      <c r="T202" s="267">
        <f t="shared" si="280"/>
        <v>7</v>
      </c>
      <c r="U202" s="265">
        <f t="shared" si="280"/>
        <v>0</v>
      </c>
      <c r="V202" s="267">
        <f t="shared" ref="V202" si="281">+V199+V200+V201</f>
        <v>7</v>
      </c>
      <c r="W202" s="268">
        <f t="shared" si="271"/>
        <v>-99.770942408376968</v>
      </c>
    </row>
    <row r="203" spans="1:23" ht="14.25" customHeight="1" thickTop="1" thickBot="1">
      <c r="L203" s="242" t="s">
        <v>10</v>
      </c>
      <c r="M203" s="259">
        <f>+'Lcc_BKK+DMK'!M203+Lcc_CNX!M203+Lcc_HDY!M203+Lcc_HKT!M203+Lcc_CEI!M203</f>
        <v>4</v>
      </c>
      <c r="N203" s="260">
        <f>+'Lcc_BKK+DMK'!N203+Lcc_CNX!N203+Lcc_HDY!N203+Lcc_HKT!N203+Lcc_CEI!N203</f>
        <v>6</v>
      </c>
      <c r="O203" s="269">
        <f>SUM(M203:N203)</f>
        <v>10</v>
      </c>
      <c r="P203" s="262">
        <f>+'Lcc_BKK+DMK'!P203+Lcc_CNX!P203+Lcc_HDY!P203+Lcc_HKT!P203+Lcc_CEI!P203</f>
        <v>0</v>
      </c>
      <c r="Q203" s="261">
        <f>O203+P203</f>
        <v>10</v>
      </c>
      <c r="R203" s="259">
        <f>+'Lcc_BKK+DMK'!R203+Lcc_CNX!R203+Lcc_HDY!R203+Lcc_HKT!R203+Lcc_CEI!R203</f>
        <v>2</v>
      </c>
      <c r="S203" s="260">
        <f>+'Lcc_BKK+DMK'!S203+Lcc_CNX!S203+Lcc_HDY!S203+Lcc_HKT!S203+Lcc_CEI!S203</f>
        <v>0</v>
      </c>
      <c r="T203" s="269">
        <f>SUM(R203:S203)</f>
        <v>2</v>
      </c>
      <c r="U203" s="262">
        <f>+'Lcc_BKK+DMK'!U203+Lcc_CNX!U203+Lcc_HDY!U203+Lcc_HKT!U203+Lcc_CEI!U203</f>
        <v>0</v>
      </c>
      <c r="V203" s="261">
        <f>T203+U203</f>
        <v>2</v>
      </c>
      <c r="W203" s="263">
        <f>IF(Q203=0,0,((V203/Q203)-1)*100)</f>
        <v>-80</v>
      </c>
    </row>
    <row r="204" spans="1:23" ht="14.25" customHeight="1" thickTop="1" thickBot="1">
      <c r="L204" s="264" t="s">
        <v>66</v>
      </c>
      <c r="M204" s="265">
        <f>+M194+M198+M202+M203</f>
        <v>2417</v>
      </c>
      <c r="N204" s="266">
        <f t="shared" ref="N204" si="282">+N194+N198+N202+N203</f>
        <v>8802</v>
      </c>
      <c r="O204" s="267">
        <f t="shared" ref="O204" si="283">+O194+O198+O202+O203</f>
        <v>11219</v>
      </c>
      <c r="P204" s="265">
        <f t="shared" ref="P204" si="284">+P194+P198+P202+P203</f>
        <v>0</v>
      </c>
      <c r="Q204" s="267">
        <f t="shared" ref="Q204" si="285">+Q194+Q198+Q202+Q203</f>
        <v>11219</v>
      </c>
      <c r="R204" s="265">
        <f t="shared" ref="R204" si="286">+R194+R198+R202+R203</f>
        <v>14</v>
      </c>
      <c r="S204" s="266">
        <f t="shared" ref="S204" si="287">+S194+S198+S202+S203</f>
        <v>1</v>
      </c>
      <c r="T204" s="267">
        <f t="shared" ref="T204" si="288">+T194+T198+T202+T203</f>
        <v>15</v>
      </c>
      <c r="U204" s="265">
        <f t="shared" ref="U204" si="289">+U194+U198+U202+U203</f>
        <v>0</v>
      </c>
      <c r="V204" s="267">
        <f t="shared" ref="V204" si="290">+V194+V198+V202+V203</f>
        <v>15</v>
      </c>
      <c r="W204" s="268">
        <f t="shared" ref="W204" si="291">IF(Q204=0,0,((V204/Q204)-1)*100)</f>
        <v>-99.86629824405027</v>
      </c>
    </row>
    <row r="205" spans="1:23" ht="14.25" customHeight="1" thickTop="1">
      <c r="L205" s="242" t="s">
        <v>11</v>
      </c>
      <c r="M205" s="259">
        <f>+'Lcc_BKK+DMK'!M205+Lcc_CNX!M205+Lcc_HDY!M205+Lcc_HKT!M205+Lcc_CEI!M205</f>
        <v>2</v>
      </c>
      <c r="N205" s="260">
        <f>+'Lcc_BKK+DMK'!N205+Lcc_CNX!N205+Lcc_HDY!N205+Lcc_HKT!N205+Lcc_CEI!N205</f>
        <v>0</v>
      </c>
      <c r="O205" s="269">
        <f>SUM(M205:N205)</f>
        <v>2</v>
      </c>
      <c r="P205" s="262">
        <f>+'Lcc_BKK+DMK'!P205+Lcc_CNX!P205+Lcc_HDY!P205+Lcc_HKT!P205+Lcc_CEI!P205</f>
        <v>0</v>
      </c>
      <c r="Q205" s="261">
        <f>O205+P205</f>
        <v>2</v>
      </c>
      <c r="R205" s="259"/>
      <c r="S205" s="260"/>
      <c r="T205" s="269"/>
      <c r="U205" s="262"/>
      <c r="V205" s="261"/>
      <c r="W205" s="263"/>
    </row>
    <row r="206" spans="1:23" ht="14.25" customHeight="1" thickBot="1">
      <c r="L206" s="248" t="s">
        <v>12</v>
      </c>
      <c r="M206" s="259">
        <f>+'Lcc_BKK+DMK'!M206+Lcc_CNX!M206+Lcc_HDY!M206+Lcc_HKT!M206+Lcc_CEI!M206</f>
        <v>4</v>
      </c>
      <c r="N206" s="260">
        <f>+'Lcc_BKK+DMK'!N206+Lcc_CNX!N206+Lcc_HDY!N206+Lcc_HKT!N206+Lcc_CEI!N206</f>
        <v>0</v>
      </c>
      <c r="O206" s="269">
        <f t="shared" ref="O206" si="292">SUM(M206:N206)</f>
        <v>4</v>
      </c>
      <c r="P206" s="262">
        <f>+'Lcc_BKK+DMK'!P206+Lcc_CNX!P206+Lcc_HDY!P206+Lcc_HKT!P206+Lcc_CEI!P206</f>
        <v>0</v>
      </c>
      <c r="Q206" s="261">
        <f>O206+P206</f>
        <v>4</v>
      </c>
      <c r="R206" s="259"/>
      <c r="S206" s="260"/>
      <c r="T206" s="269"/>
      <c r="U206" s="262"/>
      <c r="V206" s="261"/>
      <c r="W206" s="263"/>
    </row>
    <row r="207" spans="1:23" ht="14.25" customHeight="1" thickTop="1" thickBot="1">
      <c r="L207" s="264" t="s">
        <v>57</v>
      </c>
      <c r="M207" s="265">
        <f t="shared" ref="M207:Q207" si="293">+M203+M205+M206</f>
        <v>10</v>
      </c>
      <c r="N207" s="266">
        <f t="shared" si="293"/>
        <v>6</v>
      </c>
      <c r="O207" s="267">
        <f t="shared" si="293"/>
        <v>16</v>
      </c>
      <c r="P207" s="265">
        <f t="shared" si="293"/>
        <v>0</v>
      </c>
      <c r="Q207" s="267">
        <f t="shared" si="293"/>
        <v>16</v>
      </c>
      <c r="R207" s="265"/>
      <c r="S207" s="266"/>
      <c r="T207" s="267"/>
      <c r="U207" s="265"/>
      <c r="V207" s="267"/>
      <c r="W207" s="268"/>
    </row>
    <row r="208" spans="1:23" ht="14.25" customHeight="1" thickTop="1" thickBot="1">
      <c r="L208" s="264" t="s">
        <v>63</v>
      </c>
      <c r="M208" s="265">
        <f t="shared" ref="M208:Q208" si="294">+M194+M198+M202+M207</f>
        <v>2423</v>
      </c>
      <c r="N208" s="266">
        <f t="shared" si="294"/>
        <v>8802</v>
      </c>
      <c r="O208" s="267">
        <f t="shared" si="294"/>
        <v>11225</v>
      </c>
      <c r="P208" s="265">
        <f t="shared" si="294"/>
        <v>0</v>
      </c>
      <c r="Q208" s="267">
        <f t="shared" si="294"/>
        <v>11225</v>
      </c>
      <c r="R208" s="265"/>
      <c r="S208" s="266"/>
      <c r="T208" s="267"/>
      <c r="U208" s="265"/>
      <c r="V208" s="267"/>
      <c r="W208" s="268"/>
    </row>
    <row r="209" spans="1:23" ht="13.5" customHeight="1" thickTop="1" thickBot="1">
      <c r="L209" s="277" t="s">
        <v>60</v>
      </c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</row>
    <row r="210" spans="1:23" ht="13.5" thickTop="1">
      <c r="L210" s="476" t="s">
        <v>56</v>
      </c>
      <c r="M210" s="477"/>
      <c r="N210" s="477"/>
      <c r="O210" s="477"/>
      <c r="P210" s="477"/>
      <c r="Q210" s="477"/>
      <c r="R210" s="477"/>
      <c r="S210" s="477"/>
      <c r="T210" s="477"/>
      <c r="U210" s="477"/>
      <c r="V210" s="477"/>
      <c r="W210" s="478"/>
    </row>
    <row r="211" spans="1:23" ht="13.5" thickBot="1">
      <c r="L211" s="479" t="s">
        <v>53</v>
      </c>
      <c r="M211" s="480"/>
      <c r="N211" s="480"/>
      <c r="O211" s="480"/>
      <c r="P211" s="480"/>
      <c r="Q211" s="480"/>
      <c r="R211" s="480"/>
      <c r="S211" s="480"/>
      <c r="T211" s="480"/>
      <c r="U211" s="480"/>
      <c r="V211" s="480"/>
      <c r="W211" s="481"/>
    </row>
    <row r="212" spans="1:23" ht="14.25" thickTop="1" thickBot="1">
      <c r="L212" s="235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7" t="s">
        <v>34</v>
      </c>
    </row>
    <row r="213" spans="1:23" ht="13.5" customHeight="1" thickTop="1" thickBot="1">
      <c r="L213" s="238"/>
      <c r="M213" s="239" t="s">
        <v>64</v>
      </c>
      <c r="N213" s="240"/>
      <c r="O213" s="278"/>
      <c r="P213" s="239"/>
      <c r="Q213" s="239"/>
      <c r="R213" s="239" t="s">
        <v>65</v>
      </c>
      <c r="S213" s="240"/>
      <c r="T213" s="278"/>
      <c r="U213" s="239"/>
      <c r="V213" s="239"/>
      <c r="W213" s="351" t="s">
        <v>2</v>
      </c>
    </row>
    <row r="214" spans="1:23" ht="13.5" thickTop="1">
      <c r="L214" s="242" t="s">
        <v>3</v>
      </c>
      <c r="M214" s="243"/>
      <c r="N214" s="244"/>
      <c r="O214" s="245"/>
      <c r="P214" s="246"/>
      <c r="Q214" s="350"/>
      <c r="R214" s="243"/>
      <c r="S214" s="244"/>
      <c r="T214" s="245"/>
      <c r="U214" s="246"/>
      <c r="V214" s="350"/>
      <c r="W214" s="352" t="s">
        <v>4</v>
      </c>
    </row>
    <row r="215" spans="1:23" ht="13.5" thickBot="1">
      <c r="L215" s="248"/>
      <c r="M215" s="249" t="s">
        <v>35</v>
      </c>
      <c r="N215" s="250" t="s">
        <v>36</v>
      </c>
      <c r="O215" s="251" t="s">
        <v>37</v>
      </c>
      <c r="P215" s="252" t="s">
        <v>32</v>
      </c>
      <c r="Q215" s="411" t="s">
        <v>7</v>
      </c>
      <c r="R215" s="249" t="s">
        <v>35</v>
      </c>
      <c r="S215" s="250" t="s">
        <v>36</v>
      </c>
      <c r="T215" s="251" t="s">
        <v>37</v>
      </c>
      <c r="U215" s="252" t="s">
        <v>32</v>
      </c>
      <c r="V215" s="346" t="s">
        <v>7</v>
      </c>
      <c r="W215" s="353"/>
    </row>
    <row r="216" spans="1:23" ht="4.5" customHeight="1" thickTop="1">
      <c r="L216" s="242"/>
      <c r="M216" s="254"/>
      <c r="N216" s="255"/>
      <c r="O216" s="256"/>
      <c r="P216" s="257"/>
      <c r="Q216" s="295"/>
      <c r="R216" s="254"/>
      <c r="S216" s="255"/>
      <c r="T216" s="256"/>
      <c r="U216" s="257"/>
      <c r="V216" s="295"/>
      <c r="W216" s="258"/>
    </row>
    <row r="217" spans="1:23" ht="14.25" customHeight="1">
      <c r="L217" s="242" t="s">
        <v>13</v>
      </c>
      <c r="M217" s="259">
        <f t="shared" ref="M217:N217" si="295">+M165+M191</f>
        <v>331</v>
      </c>
      <c r="N217" s="260">
        <f t="shared" si="295"/>
        <v>1105</v>
      </c>
      <c r="O217" s="261">
        <f t="shared" ref="O217:O218" si="296">M217+N217</f>
        <v>1436</v>
      </c>
      <c r="P217" s="262">
        <f>+P165+P191</f>
        <v>0</v>
      </c>
      <c r="Q217" s="296">
        <f t="shared" ref="Q217:Q218" si="297">O217+P217</f>
        <v>1436</v>
      </c>
      <c r="R217" s="259">
        <f t="shared" ref="R217:S219" si="298">+R165+R191</f>
        <v>4</v>
      </c>
      <c r="S217" s="260">
        <f t="shared" si="298"/>
        <v>0</v>
      </c>
      <c r="T217" s="261">
        <f t="shared" ref="T217:T228" si="299">R217+S217</f>
        <v>4</v>
      </c>
      <c r="U217" s="262">
        <f>+U165+U191</f>
        <v>0</v>
      </c>
      <c r="V217" s="296">
        <f t="shared" ref="V217:V228" si="300">T217+U217</f>
        <v>4</v>
      </c>
      <c r="W217" s="263">
        <f t="shared" ref="W217:W228" si="301">IF(Q217=0,0,((V217/Q217)-1)*100)</f>
        <v>-99.721448467966582</v>
      </c>
    </row>
    <row r="218" spans="1:23" ht="14.25" customHeight="1">
      <c r="L218" s="242" t="s">
        <v>14</v>
      </c>
      <c r="M218" s="259">
        <f t="shared" ref="M218:N218" si="302">+M166+M192</f>
        <v>312</v>
      </c>
      <c r="N218" s="260">
        <f t="shared" si="302"/>
        <v>1051</v>
      </c>
      <c r="O218" s="261">
        <f t="shared" si="296"/>
        <v>1363</v>
      </c>
      <c r="P218" s="262">
        <f>+P166+P192</f>
        <v>0</v>
      </c>
      <c r="Q218" s="296">
        <f t="shared" si="297"/>
        <v>1363</v>
      </c>
      <c r="R218" s="259">
        <f t="shared" si="298"/>
        <v>4</v>
      </c>
      <c r="S218" s="260">
        <f t="shared" si="298"/>
        <v>1</v>
      </c>
      <c r="T218" s="261">
        <f t="shared" si="299"/>
        <v>5</v>
      </c>
      <c r="U218" s="262">
        <f>+U166+U192</f>
        <v>0</v>
      </c>
      <c r="V218" s="296">
        <f t="shared" si="300"/>
        <v>5</v>
      </c>
      <c r="W218" s="263">
        <f t="shared" si="301"/>
        <v>-99.633162142333092</v>
      </c>
    </row>
    <row r="219" spans="1:23" ht="14.25" customHeight="1" thickBot="1">
      <c r="L219" s="242" t="s">
        <v>15</v>
      </c>
      <c r="M219" s="259">
        <f t="shared" ref="M219:N219" si="303">+M167+M193</f>
        <v>356</v>
      </c>
      <c r="N219" s="260">
        <f t="shared" si="303"/>
        <v>1187</v>
      </c>
      <c r="O219" s="261">
        <f>M219+N219</f>
        <v>1543</v>
      </c>
      <c r="P219" s="262">
        <f>+P167+P193</f>
        <v>0</v>
      </c>
      <c r="Q219" s="296">
        <f>O219+P219</f>
        <v>1543</v>
      </c>
      <c r="R219" s="259">
        <f t="shared" si="298"/>
        <v>11</v>
      </c>
      <c r="S219" s="260">
        <f t="shared" si="298"/>
        <v>0</v>
      </c>
      <c r="T219" s="261">
        <f>R219+S219</f>
        <v>11</v>
      </c>
      <c r="U219" s="262">
        <f>+U167+U193</f>
        <v>0</v>
      </c>
      <c r="V219" s="296">
        <f>T219+U219</f>
        <v>11</v>
      </c>
      <c r="W219" s="263">
        <f>IF(Q219=0,0,((V219/Q219)-1)*100)</f>
        <v>-99.287103046014252</v>
      </c>
    </row>
    <row r="220" spans="1:23" ht="14.25" customHeight="1" thickTop="1" thickBot="1">
      <c r="L220" s="264" t="s">
        <v>61</v>
      </c>
      <c r="M220" s="265">
        <f t="shared" ref="M220:Q220" si="304">+M217+M218+M219</f>
        <v>999</v>
      </c>
      <c r="N220" s="266">
        <f t="shared" si="304"/>
        <v>3343</v>
      </c>
      <c r="O220" s="267">
        <f t="shared" si="304"/>
        <v>4342</v>
      </c>
      <c r="P220" s="265">
        <f t="shared" si="304"/>
        <v>0</v>
      </c>
      <c r="Q220" s="267">
        <f t="shared" si="304"/>
        <v>4342</v>
      </c>
      <c r="R220" s="265">
        <f t="shared" ref="R220" si="305">+R217+R218+R219</f>
        <v>19</v>
      </c>
      <c r="S220" s="266">
        <f t="shared" ref="S220" si="306">+S217+S218+S219</f>
        <v>1</v>
      </c>
      <c r="T220" s="267">
        <f t="shared" ref="T220" si="307">+T217+T218+T219</f>
        <v>20</v>
      </c>
      <c r="U220" s="265">
        <f t="shared" ref="U220" si="308">+U217+U218+U219</f>
        <v>0</v>
      </c>
      <c r="V220" s="267">
        <f t="shared" ref="V220" si="309">+V217+V218+V219</f>
        <v>20</v>
      </c>
      <c r="W220" s="268">
        <f t="shared" ref="W220" si="310">IF(Q220=0,0,((V220/Q220)-1)*100)</f>
        <v>-99.539382772915701</v>
      </c>
    </row>
    <row r="221" spans="1:23" ht="14.25" customHeight="1" thickTop="1">
      <c r="L221" s="242" t="s">
        <v>16</v>
      </c>
      <c r="M221" s="259">
        <f t="shared" ref="M221:N221" si="311">+M169+M195</f>
        <v>255</v>
      </c>
      <c r="N221" s="260">
        <f t="shared" si="311"/>
        <v>870</v>
      </c>
      <c r="O221" s="261">
        <f t="shared" ref="O221" si="312">M221+N221</f>
        <v>1125</v>
      </c>
      <c r="P221" s="262">
        <f>+P169+P195</f>
        <v>0</v>
      </c>
      <c r="Q221" s="296">
        <f t="shared" ref="Q221" si="313">O221+P221</f>
        <v>1125</v>
      </c>
      <c r="R221" s="259">
        <f t="shared" ref="R221:S223" si="314">+R169+R195</f>
        <v>17</v>
      </c>
      <c r="S221" s="260">
        <f t="shared" si="314"/>
        <v>0</v>
      </c>
      <c r="T221" s="261">
        <f t="shared" si="299"/>
        <v>17</v>
      </c>
      <c r="U221" s="262">
        <f>+U169+U195</f>
        <v>0</v>
      </c>
      <c r="V221" s="296">
        <f t="shared" si="300"/>
        <v>17</v>
      </c>
      <c r="W221" s="263">
        <f t="shared" si="301"/>
        <v>-98.488888888888894</v>
      </c>
    </row>
    <row r="222" spans="1:23" ht="14.25" customHeight="1">
      <c r="L222" s="242" t="s">
        <v>17</v>
      </c>
      <c r="M222" s="259">
        <f t="shared" ref="M222:N222" si="315">+M170+M196</f>
        <v>278</v>
      </c>
      <c r="N222" s="260">
        <f t="shared" si="315"/>
        <v>1063</v>
      </c>
      <c r="O222" s="261">
        <f>M222+N222</f>
        <v>1341</v>
      </c>
      <c r="P222" s="262">
        <f>+P170+P196</f>
        <v>0</v>
      </c>
      <c r="Q222" s="296">
        <f>O222+P222</f>
        <v>1341</v>
      </c>
      <c r="R222" s="259">
        <f t="shared" si="314"/>
        <v>8</v>
      </c>
      <c r="S222" s="260">
        <f t="shared" si="314"/>
        <v>0</v>
      </c>
      <c r="T222" s="261">
        <f>R222+S222</f>
        <v>8</v>
      </c>
      <c r="U222" s="262">
        <f>+U170+U196</f>
        <v>0</v>
      </c>
      <c r="V222" s="296">
        <f>T222+U222</f>
        <v>8</v>
      </c>
      <c r="W222" s="263">
        <f>IF(Q222=0,0,((V222/Q222)-1)*100)</f>
        <v>-99.403430275913493</v>
      </c>
    </row>
    <row r="223" spans="1:23" ht="14.25" customHeight="1" thickBot="1">
      <c r="L223" s="242" t="s">
        <v>18</v>
      </c>
      <c r="M223" s="259">
        <f t="shared" ref="M223:N223" si="316">+M171+M197</f>
        <v>280</v>
      </c>
      <c r="N223" s="260">
        <f t="shared" si="316"/>
        <v>1072</v>
      </c>
      <c r="O223" s="269">
        <f t="shared" ref="O223" si="317">M223+N223</f>
        <v>1352</v>
      </c>
      <c r="P223" s="270">
        <f>+P171+P197</f>
        <v>0</v>
      </c>
      <c r="Q223" s="296">
        <f t="shared" ref="Q223" si="318">O223+P223</f>
        <v>1352</v>
      </c>
      <c r="R223" s="259">
        <f t="shared" si="314"/>
        <v>2</v>
      </c>
      <c r="S223" s="260">
        <f t="shared" si="314"/>
        <v>0</v>
      </c>
      <c r="T223" s="269">
        <f t="shared" si="299"/>
        <v>2</v>
      </c>
      <c r="U223" s="270">
        <f>+U171+U197</f>
        <v>0</v>
      </c>
      <c r="V223" s="296">
        <f t="shared" si="300"/>
        <v>2</v>
      </c>
      <c r="W223" s="263">
        <f t="shared" si="301"/>
        <v>-99.852071005917168</v>
      </c>
    </row>
    <row r="224" spans="1:23" ht="14.25" customHeight="1" thickTop="1" thickBot="1">
      <c r="A224" s="387"/>
      <c r="L224" s="271" t="s">
        <v>39</v>
      </c>
      <c r="M224" s="272">
        <f t="shared" ref="M224:Q224" si="319">+M221+M222+M223</f>
        <v>813</v>
      </c>
      <c r="N224" s="272">
        <f t="shared" si="319"/>
        <v>3005</v>
      </c>
      <c r="O224" s="273">
        <f t="shared" si="319"/>
        <v>3818</v>
      </c>
      <c r="P224" s="274">
        <f t="shared" si="319"/>
        <v>0</v>
      </c>
      <c r="Q224" s="273">
        <f t="shared" si="319"/>
        <v>3818</v>
      </c>
      <c r="R224" s="272">
        <f t="shared" ref="R224" si="320">+R221+R222+R223</f>
        <v>27</v>
      </c>
      <c r="S224" s="272">
        <f t="shared" ref="S224" si="321">+S221+S222+S223</f>
        <v>0</v>
      </c>
      <c r="T224" s="273">
        <f t="shared" ref="T224" si="322">+T221+T222+T223</f>
        <v>27</v>
      </c>
      <c r="U224" s="274">
        <f t="shared" ref="U224" si="323">+U221+U222+U223</f>
        <v>0</v>
      </c>
      <c r="V224" s="273">
        <f t="shared" ref="V224" si="324">+V221+V222+V223</f>
        <v>27</v>
      </c>
      <c r="W224" s="374">
        <f t="shared" si="301"/>
        <v>-99.292823467784174</v>
      </c>
    </row>
    <row r="225" spans="1:23" ht="14.25" customHeight="1" thickTop="1">
      <c r="A225" s="386"/>
      <c r="K225" s="386"/>
      <c r="L225" s="242" t="s">
        <v>21</v>
      </c>
      <c r="M225" s="259">
        <f t="shared" ref="M225:N225" si="325">+M173+M199</f>
        <v>260</v>
      </c>
      <c r="N225" s="260">
        <f t="shared" si="325"/>
        <v>1004</v>
      </c>
      <c r="O225" s="269">
        <f t="shared" ref="O225:O228" si="326">M225+N225</f>
        <v>1264</v>
      </c>
      <c r="P225" s="276">
        <f>+P173+P199</f>
        <v>0</v>
      </c>
      <c r="Q225" s="296">
        <f t="shared" ref="Q225:Q228" si="327">O225+P225</f>
        <v>1264</v>
      </c>
      <c r="R225" s="259">
        <f t="shared" ref="R225:S229" si="328">+R173+R199</f>
        <v>2</v>
      </c>
      <c r="S225" s="260">
        <f t="shared" si="328"/>
        <v>0</v>
      </c>
      <c r="T225" s="269">
        <f t="shared" si="299"/>
        <v>2</v>
      </c>
      <c r="U225" s="276">
        <f>+U173+U199</f>
        <v>0</v>
      </c>
      <c r="V225" s="296">
        <f t="shared" si="300"/>
        <v>2</v>
      </c>
      <c r="W225" s="263">
        <f t="shared" si="301"/>
        <v>-99.841772151898738</v>
      </c>
    </row>
    <row r="226" spans="1:23" ht="14.25" customHeight="1">
      <c r="A226" s="386"/>
      <c r="K226" s="386"/>
      <c r="L226" s="242" t="s">
        <v>22</v>
      </c>
      <c r="M226" s="259">
        <f t="shared" ref="M226:N226" si="329">+M174+M200</f>
        <v>271</v>
      </c>
      <c r="N226" s="260">
        <f t="shared" si="329"/>
        <v>1160</v>
      </c>
      <c r="O226" s="269">
        <f t="shared" si="326"/>
        <v>1431</v>
      </c>
      <c r="P226" s="262">
        <f>+P174+P200</f>
        <v>0</v>
      </c>
      <c r="Q226" s="296">
        <f t="shared" si="327"/>
        <v>1431</v>
      </c>
      <c r="R226" s="259">
        <f t="shared" si="328"/>
        <v>2</v>
      </c>
      <c r="S226" s="260">
        <f t="shared" si="328"/>
        <v>0</v>
      </c>
      <c r="T226" s="269">
        <f t="shared" si="299"/>
        <v>2</v>
      </c>
      <c r="U226" s="262">
        <f>+U174+U200</f>
        <v>0</v>
      </c>
      <c r="V226" s="296">
        <f t="shared" si="300"/>
        <v>2</v>
      </c>
      <c r="W226" s="263">
        <f t="shared" si="301"/>
        <v>-99.860237596086648</v>
      </c>
    </row>
    <row r="227" spans="1:23" ht="14.25" customHeight="1" thickBot="1">
      <c r="A227" s="386"/>
      <c r="K227" s="386"/>
      <c r="L227" s="242" t="s">
        <v>23</v>
      </c>
      <c r="M227" s="259">
        <f t="shared" ref="M227:N227" si="330">+M175+M201</f>
        <v>70</v>
      </c>
      <c r="N227" s="260">
        <f t="shared" si="330"/>
        <v>297</v>
      </c>
      <c r="O227" s="269">
        <f t="shared" si="326"/>
        <v>367</v>
      </c>
      <c r="P227" s="262">
        <f>+P175+P201</f>
        <v>0</v>
      </c>
      <c r="Q227" s="296">
        <f t="shared" si="327"/>
        <v>367</v>
      </c>
      <c r="R227" s="259">
        <f t="shared" si="328"/>
        <v>28</v>
      </c>
      <c r="S227" s="260">
        <f t="shared" si="328"/>
        <v>0</v>
      </c>
      <c r="T227" s="269">
        <f t="shared" si="299"/>
        <v>28</v>
      </c>
      <c r="U227" s="262">
        <f>+U175+U201</f>
        <v>0</v>
      </c>
      <c r="V227" s="296">
        <f t="shared" si="300"/>
        <v>28</v>
      </c>
      <c r="W227" s="263">
        <f t="shared" si="301"/>
        <v>-92.370572207084464</v>
      </c>
    </row>
    <row r="228" spans="1:23" ht="14.25" customHeight="1" thickTop="1" thickBot="1">
      <c r="L228" s="264" t="s">
        <v>40</v>
      </c>
      <c r="M228" s="265">
        <f t="shared" ref="M228:N228" si="331">+M176+M202</f>
        <v>601</v>
      </c>
      <c r="N228" s="266">
        <f t="shared" si="331"/>
        <v>2461</v>
      </c>
      <c r="O228" s="267">
        <f t="shared" si="326"/>
        <v>3062</v>
      </c>
      <c r="P228" s="265">
        <f>+P176+P202</f>
        <v>0</v>
      </c>
      <c r="Q228" s="267">
        <f t="shared" si="327"/>
        <v>3062</v>
      </c>
      <c r="R228" s="265">
        <f t="shared" si="328"/>
        <v>32</v>
      </c>
      <c r="S228" s="266">
        <f t="shared" si="328"/>
        <v>0</v>
      </c>
      <c r="T228" s="267">
        <f t="shared" si="299"/>
        <v>32</v>
      </c>
      <c r="U228" s="265">
        <f>+U176+U202</f>
        <v>0</v>
      </c>
      <c r="V228" s="267">
        <f t="shared" si="300"/>
        <v>32</v>
      </c>
      <c r="W228" s="268">
        <f t="shared" si="301"/>
        <v>-98.954931417374269</v>
      </c>
    </row>
    <row r="229" spans="1:23" ht="14.25" customHeight="1" thickTop="1" thickBot="1">
      <c r="L229" s="242" t="s">
        <v>10</v>
      </c>
      <c r="M229" s="259">
        <f t="shared" ref="M229:N229" si="332">+M177+M203</f>
        <v>6</v>
      </c>
      <c r="N229" s="260">
        <f t="shared" si="332"/>
        <v>6</v>
      </c>
      <c r="O229" s="261">
        <f>M229+N229</f>
        <v>12</v>
      </c>
      <c r="P229" s="262">
        <f>+P177+P203</f>
        <v>0</v>
      </c>
      <c r="Q229" s="296">
        <f>O229+P229</f>
        <v>12</v>
      </c>
      <c r="R229" s="259">
        <f t="shared" si="328"/>
        <v>44</v>
      </c>
      <c r="S229" s="260">
        <f t="shared" si="328"/>
        <v>1</v>
      </c>
      <c r="T229" s="261">
        <f>R229+S229</f>
        <v>45</v>
      </c>
      <c r="U229" s="262">
        <f>+U177+U203</f>
        <v>0</v>
      </c>
      <c r="V229" s="296">
        <f>T229+U229</f>
        <v>45</v>
      </c>
      <c r="W229" s="263">
        <f t="shared" ref="W229:W230" si="333">IF(Q229=0,0,((V229/Q229)-1)*100)</f>
        <v>275</v>
      </c>
    </row>
    <row r="230" spans="1:23" ht="14.25" customHeight="1" thickTop="1" thickBot="1">
      <c r="L230" s="264" t="s">
        <v>66</v>
      </c>
      <c r="M230" s="265">
        <f>+M220+M224+M228+M229</f>
        <v>2419</v>
      </c>
      <c r="N230" s="266">
        <f t="shared" ref="N230" si="334">+N220+N224+N228+N229</f>
        <v>8815</v>
      </c>
      <c r="O230" s="267">
        <f t="shared" ref="O230" si="335">+O220+O224+O228+O229</f>
        <v>11234</v>
      </c>
      <c r="P230" s="265">
        <f t="shared" ref="P230" si="336">+P220+P224+P228+P229</f>
        <v>0</v>
      </c>
      <c r="Q230" s="267">
        <f t="shared" ref="Q230" si="337">+Q220+Q224+Q228+Q229</f>
        <v>11234</v>
      </c>
      <c r="R230" s="265">
        <f t="shared" ref="R230" si="338">+R220+R224+R228+R229</f>
        <v>122</v>
      </c>
      <c r="S230" s="266">
        <f t="shared" ref="S230" si="339">+S220+S224+S228+S229</f>
        <v>2</v>
      </c>
      <c r="T230" s="267">
        <f t="shared" ref="T230" si="340">+T220+T224+T228+T229</f>
        <v>124</v>
      </c>
      <c r="U230" s="265">
        <f t="shared" ref="U230" si="341">+U220+U224+U228+U229</f>
        <v>0</v>
      </c>
      <c r="V230" s="267">
        <f t="shared" ref="V230" si="342">+V220+V224+V228+V229</f>
        <v>124</v>
      </c>
      <c r="W230" s="268">
        <f t="shared" si="333"/>
        <v>-98.896207940181597</v>
      </c>
    </row>
    <row r="231" spans="1:23" ht="14.25" customHeight="1" thickTop="1">
      <c r="L231" s="242" t="s">
        <v>11</v>
      </c>
      <c r="M231" s="259">
        <f t="shared" ref="M231:N231" si="343">+M179+M205</f>
        <v>4</v>
      </c>
      <c r="N231" s="260">
        <f t="shared" si="343"/>
        <v>7</v>
      </c>
      <c r="O231" s="261">
        <f>M231+N231</f>
        <v>11</v>
      </c>
      <c r="P231" s="262">
        <f>+P179+P205</f>
        <v>0</v>
      </c>
      <c r="Q231" s="296">
        <f>O231+P231</f>
        <v>11</v>
      </c>
      <c r="R231" s="259"/>
      <c r="S231" s="260"/>
      <c r="T231" s="261"/>
      <c r="U231" s="262"/>
      <c r="V231" s="296"/>
      <c r="W231" s="263"/>
    </row>
    <row r="232" spans="1:23" ht="14.25" customHeight="1" thickBot="1">
      <c r="L232" s="248" t="s">
        <v>12</v>
      </c>
      <c r="M232" s="259">
        <f t="shared" ref="M232:N232" si="344">+M180+M206</f>
        <v>7</v>
      </c>
      <c r="N232" s="260">
        <f t="shared" si="344"/>
        <v>9</v>
      </c>
      <c r="O232" s="261">
        <f>M232+N232</f>
        <v>16</v>
      </c>
      <c r="P232" s="262">
        <f>+P180+P206</f>
        <v>0</v>
      </c>
      <c r="Q232" s="296">
        <f>O232+P232</f>
        <v>16</v>
      </c>
      <c r="R232" s="259"/>
      <c r="S232" s="260"/>
      <c r="T232" s="261"/>
      <c r="U232" s="262"/>
      <c r="V232" s="296"/>
      <c r="W232" s="263"/>
    </row>
    <row r="233" spans="1:23" ht="14.25" customHeight="1" thickTop="1" thickBot="1">
      <c r="L233" s="264" t="s">
        <v>57</v>
      </c>
      <c r="M233" s="265">
        <f t="shared" ref="M233:Q233" si="345">+M229+M231+M232</f>
        <v>17</v>
      </c>
      <c r="N233" s="266">
        <f t="shared" si="345"/>
        <v>22</v>
      </c>
      <c r="O233" s="267">
        <f t="shared" si="345"/>
        <v>39</v>
      </c>
      <c r="P233" s="265">
        <f t="shared" si="345"/>
        <v>0</v>
      </c>
      <c r="Q233" s="267">
        <f t="shared" si="345"/>
        <v>39</v>
      </c>
      <c r="R233" s="265"/>
      <c r="S233" s="266"/>
      <c r="T233" s="267"/>
      <c r="U233" s="265"/>
      <c r="V233" s="267"/>
      <c r="W233" s="268"/>
    </row>
    <row r="234" spans="1:23" ht="14.25" customHeight="1" thickTop="1" thickBot="1">
      <c r="L234" s="264" t="s">
        <v>63</v>
      </c>
      <c r="M234" s="265">
        <f t="shared" ref="M234:Q234" si="346">+M220+M224+M228+M233</f>
        <v>2430</v>
      </c>
      <c r="N234" s="266">
        <f t="shared" si="346"/>
        <v>8831</v>
      </c>
      <c r="O234" s="267">
        <f t="shared" si="346"/>
        <v>11261</v>
      </c>
      <c r="P234" s="265">
        <f t="shared" si="346"/>
        <v>0</v>
      </c>
      <c r="Q234" s="267">
        <f t="shared" si="346"/>
        <v>11261</v>
      </c>
      <c r="R234" s="265"/>
      <c r="S234" s="266"/>
      <c r="T234" s="267"/>
      <c r="U234" s="265"/>
      <c r="V234" s="267"/>
      <c r="W234" s="268"/>
    </row>
    <row r="235" spans="1:23" ht="13.5" thickTop="1">
      <c r="L235" s="277" t="s">
        <v>60</v>
      </c>
      <c r="M235" s="236"/>
      <c r="N235" s="236"/>
      <c r="O235" s="236"/>
      <c r="P235" s="236"/>
      <c r="Q235" s="236"/>
      <c r="R235" s="236"/>
      <c r="S235" s="236"/>
      <c r="T235" s="236"/>
      <c r="U235" s="236"/>
      <c r="V235" s="236"/>
      <c r="W235" s="236"/>
    </row>
  </sheetData>
  <sheetProtection password="CF53" sheet="1" objects="1" scenarios="1"/>
  <mergeCells count="40">
    <mergeCell ref="L80:W80"/>
    <mergeCell ref="L81:W81"/>
    <mergeCell ref="L106:W106"/>
    <mergeCell ref="L107:W107"/>
    <mergeCell ref="B54:I54"/>
    <mergeCell ref="L54:W54"/>
    <mergeCell ref="B55:I55"/>
    <mergeCell ref="L55:W55"/>
    <mergeCell ref="C57:E57"/>
    <mergeCell ref="F57:H57"/>
    <mergeCell ref="M57:Q57"/>
    <mergeCell ref="R57:V57"/>
    <mergeCell ref="M83:Q83"/>
    <mergeCell ref="R83:V83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  <mergeCell ref="L159:W159"/>
    <mergeCell ref="L184:W184"/>
    <mergeCell ref="L185:W185"/>
    <mergeCell ref="L210:W210"/>
    <mergeCell ref="L211:W211"/>
    <mergeCell ref="R109:V109"/>
    <mergeCell ref="R135:V135"/>
    <mergeCell ref="L132:W132"/>
    <mergeCell ref="L133:W133"/>
    <mergeCell ref="L158:W158"/>
  </mergeCells>
  <conditionalFormatting sqref="K27:K30 A27:A30 A53:A56 K53:K56 K235:K1048576 A235:A1048576 K1:K21 A1:A21 A58:A73 K58:K73 A105:A125 K105:K125 K131:K151 A131:A151 K183:K203 A183:A203 K209:K229 A209:A229 A32:A47 K32:K47 K79:K99 A79:A99 A157:A177 K157:K177 A23:A24 K23:K24 K49:K50 A49:A50 K75:K76 A75:A76 A101:A102 K101:K102 K127:K128 A127:A128 A153:A154 K153:K154 K179:K180 A179:A180 A205:A206 K205:K206 A231:A232 K231:K232">
    <cfRule type="containsText" dxfId="29" priority="78" operator="containsText" text="NOT OK">
      <formula>NOT(ISERROR(SEARCH("NOT OK",A1)))</formula>
    </cfRule>
  </conditionalFormatting>
  <conditionalFormatting sqref="A31 K31">
    <cfRule type="containsText" dxfId="28" priority="76" operator="containsText" text="NOT OK">
      <formula>NOT(ISERROR(SEARCH("NOT OK",A31)))</formula>
    </cfRule>
  </conditionalFormatting>
  <conditionalFormatting sqref="A57 K57">
    <cfRule type="containsText" dxfId="27" priority="75" operator="containsText" text="NOT OK">
      <formula>NOT(ISERROR(SEARCH("NOT OK",A57)))</formula>
    </cfRule>
  </conditionalFormatting>
  <conditionalFormatting sqref="A26 K26">
    <cfRule type="containsText" dxfId="26" priority="74" operator="containsText" text="NOT OK">
      <formula>NOT(ISERROR(SEARCH("NOT OK",A26)))</formula>
    </cfRule>
  </conditionalFormatting>
  <conditionalFormatting sqref="A104 K104">
    <cfRule type="containsText" dxfId="25" priority="71" operator="containsText" text="NOT OK">
      <formula>NOT(ISERROR(SEARCH("NOT OK",A104)))</formula>
    </cfRule>
  </conditionalFormatting>
  <conditionalFormatting sqref="A182 K182">
    <cfRule type="containsText" dxfId="24" priority="68" operator="containsText" text="NOT OK">
      <formula>NOT(ISERROR(SEARCH("NOT OK",A182)))</formula>
    </cfRule>
  </conditionalFormatting>
  <conditionalFormatting sqref="K25 A25">
    <cfRule type="containsText" dxfId="23" priority="65" operator="containsText" text="NOT OK">
      <formula>NOT(ISERROR(SEARCH("NOT OK",A25)))</formula>
    </cfRule>
  </conditionalFormatting>
  <conditionalFormatting sqref="A52 K52">
    <cfRule type="containsText" dxfId="22" priority="64" operator="containsText" text="NOT OK">
      <formula>NOT(ISERROR(SEARCH("NOT OK",A52)))</formula>
    </cfRule>
  </conditionalFormatting>
  <conditionalFormatting sqref="K51 A51">
    <cfRule type="containsText" dxfId="21" priority="63" operator="containsText" text="NOT OK">
      <formula>NOT(ISERROR(SEARCH("NOT OK",A51)))</formula>
    </cfRule>
  </conditionalFormatting>
  <conditionalFormatting sqref="A78 K78">
    <cfRule type="containsText" dxfId="20" priority="62" operator="containsText" text="NOT OK">
      <formula>NOT(ISERROR(SEARCH("NOT OK",A78)))</formula>
    </cfRule>
  </conditionalFormatting>
  <conditionalFormatting sqref="K77 A77">
    <cfRule type="containsText" dxfId="19" priority="61" operator="containsText" text="NOT OK">
      <formula>NOT(ISERROR(SEARCH("NOT OK",A77)))</formula>
    </cfRule>
  </conditionalFormatting>
  <conditionalFormatting sqref="A103 K103">
    <cfRule type="containsText" dxfId="18" priority="60" operator="containsText" text="NOT OK">
      <formula>NOT(ISERROR(SEARCH("NOT OK",A103)))</formula>
    </cfRule>
  </conditionalFormatting>
  <conditionalFormatting sqref="A130 K130">
    <cfRule type="containsText" dxfId="17" priority="59" operator="containsText" text="NOT OK">
      <formula>NOT(ISERROR(SEARCH("NOT OK",A130)))</formula>
    </cfRule>
  </conditionalFormatting>
  <conditionalFormatting sqref="A129 K129">
    <cfRule type="containsText" dxfId="16" priority="58" operator="containsText" text="NOT OK">
      <formula>NOT(ISERROR(SEARCH("NOT OK",A129)))</formula>
    </cfRule>
  </conditionalFormatting>
  <conditionalFormatting sqref="A156 K156">
    <cfRule type="containsText" dxfId="15" priority="57" operator="containsText" text="NOT OK">
      <formula>NOT(ISERROR(SEARCH("NOT OK",A156)))</formula>
    </cfRule>
  </conditionalFormatting>
  <conditionalFormatting sqref="A155 K155">
    <cfRule type="containsText" dxfId="14" priority="56" operator="containsText" text="NOT OK">
      <formula>NOT(ISERROR(SEARCH("NOT OK",A155)))</formula>
    </cfRule>
  </conditionalFormatting>
  <conditionalFormatting sqref="K181 A181">
    <cfRule type="containsText" dxfId="13" priority="55" operator="containsText" text="NOT OK">
      <formula>NOT(ISERROR(SEARCH("NOT OK",A181)))</formula>
    </cfRule>
  </conditionalFormatting>
  <conditionalFormatting sqref="A208 K208">
    <cfRule type="containsText" dxfId="12" priority="54" operator="containsText" text="NOT OK">
      <formula>NOT(ISERROR(SEARCH("NOT OK",A208)))</formula>
    </cfRule>
  </conditionalFormatting>
  <conditionalFormatting sqref="K207 A207">
    <cfRule type="containsText" dxfId="11" priority="53" operator="containsText" text="NOT OK">
      <formula>NOT(ISERROR(SEARCH("NOT OK",A207)))</formula>
    </cfRule>
  </conditionalFormatting>
  <conditionalFormatting sqref="A234 K234">
    <cfRule type="containsText" dxfId="10" priority="52" operator="containsText" text="NOT OK">
      <formula>NOT(ISERROR(SEARCH("NOT OK",A234)))</formula>
    </cfRule>
  </conditionalFormatting>
  <conditionalFormatting sqref="K233 A233">
    <cfRule type="containsText" dxfId="9" priority="51" operator="containsText" text="NOT OK">
      <formula>NOT(ISERROR(SEARCH("NOT OK",A233)))</formula>
    </cfRule>
  </conditionalFormatting>
  <conditionalFormatting sqref="K22 A22">
    <cfRule type="containsText" dxfId="8" priority="9" operator="containsText" text="NOT OK">
      <formula>NOT(ISERROR(SEARCH("NOT OK",A22)))</formula>
    </cfRule>
  </conditionalFormatting>
  <conditionalFormatting sqref="K48 A48">
    <cfRule type="containsText" dxfId="7" priority="8" operator="containsText" text="NOT OK">
      <formula>NOT(ISERROR(SEARCH("NOT OK",A48)))</formula>
    </cfRule>
  </conditionalFormatting>
  <conditionalFormatting sqref="K74 A74">
    <cfRule type="containsText" dxfId="6" priority="7" operator="containsText" text="NOT OK">
      <formula>NOT(ISERROR(SEARCH("NOT OK",A74)))</formula>
    </cfRule>
  </conditionalFormatting>
  <conditionalFormatting sqref="A100 K100">
    <cfRule type="containsText" dxfId="5" priority="6" operator="containsText" text="NOT OK">
      <formula>NOT(ISERROR(SEARCH("NOT OK",A100)))</formula>
    </cfRule>
  </conditionalFormatting>
  <conditionalFormatting sqref="A126 K126">
    <cfRule type="containsText" dxfId="4" priority="5" operator="containsText" text="NOT OK">
      <formula>NOT(ISERROR(SEARCH("NOT OK",A126)))</formula>
    </cfRule>
  </conditionalFormatting>
  <conditionalFormatting sqref="A152 K152">
    <cfRule type="containsText" dxfId="3" priority="4" operator="containsText" text="NOT OK">
      <formula>NOT(ISERROR(SEARCH("NOT OK",A152)))</formula>
    </cfRule>
  </conditionalFormatting>
  <conditionalFormatting sqref="K178 A178">
    <cfRule type="containsText" dxfId="2" priority="3" operator="containsText" text="NOT OK">
      <formula>NOT(ISERROR(SEARCH("NOT OK",A178)))</formula>
    </cfRule>
  </conditionalFormatting>
  <conditionalFormatting sqref="K204 A204">
    <cfRule type="containsText" dxfId="1" priority="2" operator="containsText" text="NOT OK">
      <formula>NOT(ISERROR(SEARCH("NOT OK",A204)))</formula>
    </cfRule>
  </conditionalFormatting>
  <conditionalFormatting sqref="K230 A230">
    <cfRule type="containsText" dxfId="0" priority="1" operator="containsText" text="NOT OK">
      <formula>NOT(ISERROR(SEARCH("NOT OK",A230)))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Airports of Thailand Public Company Limited</oddHeader>
  </headerFooter>
  <rowBreaks count="2" manualBreakCount="2">
    <brk id="79" min="11" max="22" man="1"/>
    <brk id="157" min="1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  <vt:lpstr>Lcc_BKK!Print_Area</vt:lpstr>
      <vt:lpstr>'Lcc_BKK+DMK'!Print_Area</vt:lpstr>
      <vt:lpstr>Lcc_CEI!Print_Area</vt:lpstr>
      <vt:lpstr>Lcc_CNX!Print_Area</vt:lpstr>
      <vt:lpstr>Lcc_DMK!Print_Area</vt:lpstr>
      <vt:lpstr>Lcc_HDY!Print_Area</vt:lpstr>
      <vt:lpstr>Lcc_HKT!Print_Area</vt:lpstr>
      <vt:lpstr>Lcc_TOTAL!Print_Area</vt:lpstr>
    </vt:vector>
  </TitlesOfParts>
  <Company>AOT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Penporn.b</cp:lastModifiedBy>
  <cp:lastPrinted>2018-11-20T08:33:35Z</cp:lastPrinted>
  <dcterms:created xsi:type="dcterms:W3CDTF">2013-10-03T09:45:59Z</dcterms:created>
  <dcterms:modified xsi:type="dcterms:W3CDTF">2018-11-22T02:51:20Z</dcterms:modified>
</cp:coreProperties>
</file>